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<sst xmlns="http://schemas.openxmlformats.org/spreadsheetml/2006/main" count="12401" uniqueCount="2270">
  <si>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</si>
  <si>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</si>
  <si>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</si>
  <si>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</si>
  <si>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</si>
  <si>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</si>
  <si>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</si>
  <si>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</si>
  <si>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</si>
  <si>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</si>
  <si>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</si>
  <si>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</si>
  <si>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</si>
  <si>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</si>
  <si>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</si>
  <si>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</si>
  <si>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</si>
  <si>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</si>
  <si>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</si>
  <si>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</si>
  <si>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</si>
  <si>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</si>
  <si>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</si>
  <si>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</si>
  <si>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</si>
  <si>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</si>
  <si>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</si>
  <si>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</si>
  <si>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</si>
  <si>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</si>
  <si>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</si>
  <si>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</si>
  <si>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</si>
  <si>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</si>
  <si>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</si>
  <si>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</si>
  <si>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</si>
  <si>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</si>
  <si>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</si>
  <si>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</si>
  <si>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</si>
  <si>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</si>
  <si>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</si>
  <si>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</si>
  <si>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</si>
  <si>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</si>
  <si>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</si>
  <si>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</si>
  <si>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</si>
  <si>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</si>
  <si>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</si>
  <si>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</si>
  <si>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</si>
  <si>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</si>
  <si>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</si>
  <si>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</si>
  <si>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</si>
  <si>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</si>
  <si>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</si>
  <si>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</si>
  <si>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</si>
  <si>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</si>
  <si>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</si>
  <si>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</si>
  <si>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</si>
  <si>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</si>
  <si>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</si>
  <si>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</si>
  <si>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</si>
  <si>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</si>
  <si>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</si>
  <si>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</si>
  <si>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</si>
  <si>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</si>
  <si>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</si>
  <si>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</si>
  <si>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</si>
  <si>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</si>
  <si>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</si>
  <si>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</si>
  <si>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</si>
  <si>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</si>
  <si>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</si>
  <si>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</si>
  <si>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</si>
  <si>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</si>
  <si>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</si>
  <si>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</si>
  <si>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</si>
  <si>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</si>
  <si>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</si>
  <si>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</si>
  <si>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</si>
  <si>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</si>
  <si>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</si>
  <si>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</si>
  <si>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</si>
  <si>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</si>
  <si>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</si>
  <si>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</si>
  <si>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</si>
  <si>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</si>
  <si>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</si>
  <si>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</si>
  <si>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</si>
  <si>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</si>
  <si>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</si>
  <si>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</si>
  <si>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</si>
  <si>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</si>
  <si>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</si>
  <si>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</si>
  <si>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</si>
  <si>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</si>
  <si>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</si>
  <si>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</si>
  <si>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</si>
  <si>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</si>
  <si>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</si>
  <si>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</si>
  <si>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</si>
  <si>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</si>
  <si>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</si>
  <si>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</si>
  <si>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</si>
  <si>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</si>
  <si>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</si>
  <si>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</si>
  <si>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</si>
  <si>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</si>
  <si>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</si>
  <si>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</si>
  <si>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</si>
  <si>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</si>
  <si>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</si>
  <si>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</si>
  <si>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</si>
  <si>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</si>
  <si>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</si>
  <si>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</si>
  <si>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</si>
  <si>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</si>
  <si>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</si>
  <si>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</si>
  <si>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</si>
  <si>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</si>
  <si>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</si>
  <si>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</si>
  <si>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</si>
  <si>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</si>
  <si>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</si>
  <si>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</si>
  <si>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</si>
  <si>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</si>
  <si>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</si>
  <si>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</si>
  <si>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</si>
  <si>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</si>
  <si>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</si>
  <si>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</si>
  <si>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</si>
  <si>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</si>
  <si>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</si>
  <si>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</si>
  <si>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</si>
  <si>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</si>
  <si>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</si>
  <si>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</si>
  <si>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</si>
  <si>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</si>
  <si>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</si>
  <si>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</si>
  <si>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</si>
  <si>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</si>
  <si>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</si>
  <si>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</si>
  <si>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</si>
  <si>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</si>
  <si>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</si>
  <si>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</si>
  <si>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</si>
  <si>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</si>
  <si>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</si>
  <si>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</si>
  <si>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</si>
  <si>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</si>
  <si>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</si>
  <si>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</si>
  <si>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</si>
  <si>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</si>
  <si>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</si>
  <si>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</si>
  <si>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</si>
  <si>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</si>
  <si>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</si>
  <si>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</si>
  <si>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</si>
  <si>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</si>
  <si>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</si>
  <si>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</si>
  <si>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</si>
  <si>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</si>
  <si>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</si>
  <si>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</si>
  <si>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</si>
  <si>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</si>
  <si>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</si>
  <si>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</si>
  <si>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</si>
  <si>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</si>
  <si>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</si>
  <si>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</si>
  <si>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britopian</t>
  </si>
  <si>
    <t>kimwhitler</t>
  </si>
  <si>
    <t>ohjaaaasmine</t>
  </si>
  <si>
    <t>daniiiogier</t>
  </si>
  <si>
    <t>mrbbagym</t>
  </si>
  <si>
    <t>puravchoksi</t>
  </si>
  <si>
    <t>_sergiovalencia</t>
  </si>
  <si>
    <t>audienseco</t>
  </si>
  <si>
    <t>bellitarubita</t>
  </si>
  <si>
    <t>venturefizz</t>
  </si>
  <si>
    <t>dvergano</t>
  </si>
  <si>
    <t>mattliptak</t>
  </si>
  <si>
    <t>content_matthew</t>
  </si>
  <si>
    <t>workbar</t>
  </si>
  <si>
    <t>myactivebrain</t>
  </si>
  <si>
    <t>jnervi3</t>
  </si>
  <si>
    <t>ingaroma</t>
  </si>
  <si>
    <t>digimarketingwf</t>
  </si>
  <si>
    <t>marketingtobe</t>
  </si>
  <si>
    <t>pablofunes</t>
  </si>
  <si>
    <t>uct_src</t>
  </si>
  <si>
    <t>dancangwe</t>
  </si>
  <si>
    <t>knightsbridge_e</t>
  </si>
  <si>
    <t>kelvinjonck</t>
  </si>
  <si>
    <t>mhteapot</t>
  </si>
  <si>
    <t>partechpartners</t>
  </si>
  <si>
    <t>brandwatch</t>
  </si>
  <si>
    <t>crimsonhexagon</t>
  </si>
  <si>
    <t>digitalbrighton</t>
  </si>
  <si>
    <t>hannieteee</t>
  </si>
  <si>
    <t>rodson68</t>
  </si>
  <si>
    <t>willmcinnes</t>
  </si>
  <si>
    <t>dmexco</t>
  </si>
  <si>
    <t>kkellyro</t>
  </si>
  <si>
    <t>bw_react</t>
  </si>
  <si>
    <t>officialpartner</t>
  </si>
  <si>
    <t>youknow_digital</t>
  </si>
  <si>
    <t>thesimetcalfe</t>
  </si>
  <si>
    <t>generativist</t>
  </si>
  <si>
    <t>igorbrigadir</t>
  </si>
  <si>
    <t>ashley2h2o</t>
  </si>
  <si>
    <t>kate_conway4</t>
  </si>
  <si>
    <t>ryanmwallace</t>
  </si>
  <si>
    <t>lizspollock</t>
  </si>
  <si>
    <t>muckrock</t>
  </si>
  <si>
    <t>newswhip</t>
  </si>
  <si>
    <t>trendkite</t>
  </si>
  <si>
    <t>muckrack</t>
  </si>
  <si>
    <t>commercecx</t>
  </si>
  <si>
    <t>bookingbug</t>
  </si>
  <si>
    <t>mimecast</t>
  </si>
  <si>
    <t>_integrateuk</t>
  </si>
  <si>
    <t>lippincottbrand</t>
  </si>
  <si>
    <t>sap</t>
  </si>
  <si>
    <t>aliciatillman</t>
  </si>
  <si>
    <t>iqmediacorp</t>
  </si>
  <si>
    <t>bazaarvoice</t>
  </si>
  <si>
    <t>joshsteimle</t>
  </si>
  <si>
    <t>hydrow_by_crew</t>
  </si>
  <si>
    <t>attivio</t>
  </si>
  <si>
    <t>getklara</t>
  </si>
  <si>
    <t>weatherrevealed</t>
  </si>
  <si>
    <t>thrivehive</t>
  </si>
  <si>
    <t>snyksec</t>
  </si>
  <si>
    <t>cybereason</t>
  </si>
  <si>
    <t>moo</t>
  </si>
  <si>
    <t>buildium</t>
  </si>
  <si>
    <t>build</t>
  </si>
  <si>
    <t>quickbase</t>
  </si>
  <si>
    <t>wearesocial</t>
  </si>
  <si>
    <t>hootsuite_help</t>
  </si>
  <si>
    <t>socialbakers</t>
  </si>
  <si>
    <t>thesocialchain</t>
  </si>
  <si>
    <t>bluecore</t>
  </si>
  <si>
    <t>scottavaughan</t>
  </si>
  <si>
    <t>alphawave</t>
  </si>
  <si>
    <t>entelect</t>
  </si>
  <si>
    <t>soliditech</t>
  </si>
  <si>
    <t>mwrlabs</t>
  </si>
  <si>
    <t>arubanetworks</t>
  </si>
  <si>
    <t>awscloud</t>
  </si>
  <si>
    <t>oracle</t>
  </si>
  <si>
    <t>electrumwallet</t>
  </si>
  <si>
    <t>uctdevelopersoc</t>
  </si>
  <si>
    <t>_breaktherules</t>
  </si>
  <si>
    <t>businessinsider</t>
  </si>
  <si>
    <t>joodoo9</t>
  </si>
  <si>
    <t>xxxtentacion</t>
  </si>
  <si>
    <t>tentree</t>
  </si>
  <si>
    <t>therock</t>
  </si>
  <si>
    <t>justinbieber</t>
  </si>
  <si>
    <t>tomholland1996</t>
  </si>
  <si>
    <t>arianagrande</t>
  </si>
  <si>
    <t>cristiano</t>
  </si>
  <si>
    <t>selenagomez</t>
  </si>
  <si>
    <t>kyliejenner</t>
  </si>
  <si>
    <t>costhanzo</t>
  </si>
  <si>
    <t>jasonlynch</t>
  </si>
  <si>
    <t>adweek</t>
  </si>
  <si>
    <t>bts_twt</t>
  </si>
  <si>
    <t>unicef</t>
  </si>
  <si>
    <t>discovertext</t>
  </si>
  <si>
    <t>ben_j_lindsay</t>
  </si>
  <si>
    <t>edsu</t>
  </si>
  <si>
    <t>docnow</t>
  </si>
  <si>
    <t>forbesunder30</t>
  </si>
  <si>
    <t>prnews</t>
  </si>
  <si>
    <t>pancomm</t>
  </si>
  <si>
    <t>Mentions</t>
  </si>
  <si>
    <t>Replies to</t>
  </si>
  <si>
    <t>_xD83D__xDCCA_ I am looking for a VP Analytics to join my team in Redwood City.  Requirements below: 
✓ @CrimsonHexagon Power User
✓ Exp w/ Audience Intelligence platforms @AudienseCo 
✓ Exp w/platforms like @NewsWhip, @MuckRock, etc
✓ Excel Expert
✓ PowerPoint Ninja 
Please share!</t>
  </si>
  <si>
    <t>Let’s see .... #AdweekChat 
Audience analytics _xD83D__xDC49__xD83C__xDFFC_ @AudienseCo 
Social intelligence _xD83D__xDC49__xD83C__xDFFC_ @CrimsonHexagon 
Media insights _xD83D__xDC49__xD83C__xDFFC_ @muckrack &amp;amp; @TrendKite https://t.co/Q1rZUpbMPh</t>
  </si>
  <si>
    <t>Annual Predictions For Marketers Heading into 2019: https://t.co/lFeoUBTATb Insight f/ @ScottAVaughan @Bluecore @joshsteimle @Bazaarvoice @iQmediacorp @aliciatillman @SAP @lippincottbrand  @_IntegrateUK @CrimsonHexagon @Mimecast @bookingbug @CommerceCX https://t.co/A3TMWwPHHQ</t>
  </si>
  <si>
    <t>RT @Britopian: _xD83D__xDCCA_ I am looking for a VP Analytics to join my team in Redwood City.  Requirements below: 
✓ @CrimsonHexagon Power User
✓ Exp…</t>
  </si>
  <si>
    <t>RT @Britopian: Let’s see .... #AdweekChat 
Audience analytics _xD83D__xDC49__xD83C__xDFFC_ @AudienseCo 
Social intelligence _xD83D__xDC49__xD83C__xDFFC_ @CrimsonHexagon 
Media insights _xD83D__xDC49__xD83C__xDFFC_…</t>
  </si>
  <si>
    <t>Move your Career Forward!  Here is the top job of September for the biggest companies in #BostonTech ft @quickbase, @Buildium, @MOO, @cybereason, @crimsonhexagon, @snyksec, @thrivehive, @WeatherRevealed, @getKlara, @Workbar, @attivio, @hydrow_by_Crew
https://t.co/8u4zDJXTZA</t>
  </si>
  <si>
    <t>Move your Career Forward!  Here is the top job of September for the biggest companies in #BostonTech ft @quickbase, @Buildium, @MOO, @cybereason, @crimsonhexagon, @snyksec, @thrivehive, @WeatherRevealed, @getKlara, @Workbar, @attivio, @hydrow_by_Crew
https://t.co/iBRceOSrnn</t>
  </si>
  <si>
    <t>"We explored this conversation on social media." https://t.co/AzZe87PERv</t>
  </si>
  <si>
    <t>RT @VentureFizz: Move your Career Forward!  Here is the top job of September for the biggest companies in #BostonTech ft @quickbase, @Build…</t>
  </si>
  <si>
    <t>Anybody know where I can get industry benchmarks for social metrics like virality rate, applause rate and  amplification rate? @TheSocialChain  @socialbakers @Hootsuite_Help @CrimsonHexagon @Brandwatch @wearesocial ???</t>
  </si>
  <si>
    <t>RT @CrimsonHexagon: Watch out, iPhoneX, the #iPhone11 is here. Most of the reactions on social media have been joyful, but there are plenty…</t>
  </si>
  <si>
    <t>RT @CrimsonHexagon: _xD83D__xDCA5_Get ready for @dmexco! Come talk to us about the future of Brandwatch and digital consumer intelligence._xD83D__xDCA5_
We'll be at…</t>
  </si>
  <si>
    <t>RT @CrimsonHexagon: _xD83D__xDCA5_@dmexco dispatch_xD83D__xDCA5_
A crowd gathers at #DMWF to hear VP of Product Mitch Brooks talk about forming meaningful insights…</t>
  </si>
  <si>
    <t>RT @KimWhitler: Annual Predictions For Marketers Heading into 2019: https://t.co/lFeoUBTATb Insight f/ @ScottAVaughan @Bluecore @joshsteiml…</t>
  </si>
  <si>
    <t>Companies present today @ElectrumWallet @Oracle @awscloud @ArubaNetworks @mwrlabs @soliditech @CrimsonHexagon @Entelect @alphawave</t>
  </si>
  <si>
    <t>#BreakTheRules organised by @_breaktherules @uctdevelopersoc
Companies present today: @ElectrumWallet @Oracle @awscloud @ArubaNetworks @mwrlabs @soliditech @CrimsonHexagon @Entelect @alphawave https://t.co/k1cpmuG71o</t>
  </si>
  <si>
    <t>RT @youKnow_Digital: The tech baby of @CrimsonHexagon and @Brandwatch is finally here. Brandwatch Consumer Research has taken the best of C…</t>
  </si>
  <si>
    <t>As consumers seek more alternatives to milk, they turn to oat-milk brands like Oatly. Check out @Brandwatch insights featured in this 
@businessinsider article ➡️ https://t.co/VPQ77LZhGh https://t.co/dlCkc1WHvv</t>
  </si>
  <si>
    <t>.@Brandwatch just launched its our joint product with @CrimsonHexagon : the game-changing analysis engine that is Consumer Research. _xD83C__xDF89_ Learn how it works with the explanations from CEO @joodoo9! ➡️
https://t.co/6iCzsuSVRC #AI #MachineLearning https://t.co/mNVA2ZV6qZ</t>
  </si>
  <si>
    <t>Who appears most in the 20 most popular Instagram posts?
@KylieJenner: _xD83E__xDD33__xD83E__xDD33__xD83E__xDD33__xD83E__xDD33__xD83E__xDD33__xD83E__xDD33_ 
@selenagomez: _xD83E__xDD33__xD83E__xDD33__xD83E__xDD33__xD83E__xDD33_
@Cristiano: _xD83E__xDD33__xD83E__xDD33_
An egg: _xD83E__xDD33__xD83E__xDD33_
@ArianaGrande: _xD83E__xDD33_
@TomHolland1996: _xD83E__xDD33_
@justinbieber: _xD83E__xDD33_
@TheRock: _xD83E__xDD33_
@tentree: _xD83E__xDD33_
@xxxtentacion: _xD83E__xDD33_
https://t.co/R0yZ9fUvP9</t>
  </si>
  <si>
    <t>RT @Brandwatch: Who appears most in the 20 most popular Instagram posts?
@KylieJenner: _xD83E__xDD33__xD83E__xDD33__xD83E__xDD33__xD83E__xDD33__xD83E__xDD33__xD83E__xDD33_ 
@selenagomez: _xD83E__xDD33__xD83E__xDD33__xD83E__xDD33__xD83E__xDD33_
@Cristiano: _xD83E__xDD33__xD83E__xDD33_
An egg: _xD83E__xDD33_…</t>
  </si>
  <si>
    <t>OPEN CALL DEADLINE KLAXON _xD83D__xDCE2_ 4 days left to submit your Grassroots Award proposal. Don't miss out on the chance of receiving up to £1k for your #BDF19 event to get off the ground. 5 awards available, sponsored by @Brandwatch. Apply: https://t.co/OyVvjIbpyW (_xD83D__xDCF7_ CCZH Photography) https://t.co/krzUYCmUxy</t>
  </si>
  <si>
    <t>RT @DigitalBrighton: OPEN CALL DEADLINE KLAXON _xD83D__xDCE2_ 4 days left to submit your Grassroots Award proposal. Don't miss out on the chance of rece…</t>
  </si>
  <si>
    <t>@CrimsonHexagon @Brandwatch thank you, very helpful!</t>
  </si>
  <si>
    <t>@Content_Matthew @Brandwatch Hey Matthew,
The closest we have is our Social Index. You can take a look here: https://t.co/irRtn52Vcr</t>
  </si>
  <si>
    <t>Exciting few weeks ahead @Brandwatch https://t.co/BWFpB5zils</t>
  </si>
  <si>
    <t>RT @hannieteee: Exciting few weeks ahead @Brandwatch https://t.co/BWFpB5zils</t>
  </si>
  <si>
    <t>New cover for @Adweek #dmexco issue with bonus feature by @jasonlynch on A Very Brady Renovation. Illustrations by @Costhanzo - thanks! #dmexco2019  #coverdesign #adtech #BradyBunch https://t.co/gMwnDO5H8T</t>
  </si>
  <si>
    <t>RT @rodson68: New cover for @Adweek #dmexco issue with bonus feature by @jasonlynch on A Very Brady Renovation. Illustrations by @Costhanzo…</t>
  </si>
  <si>
    <t>@CrimsonHexagon Might be a bit late now. _xD83D__xDE09_ But thanks for being at #DMEXCO19. We hope, you had fun.</t>
  </si>
  <si>
    <t>_xD83D__xDCA5_Get ready for @dmexco! Come talk to us about the future of Brandwatch and digital consumer intelligence._xD83D__xDCA5_
We'll be at Hall 8 Stand A030. #DMEXCO19 https://t.co/vucnGRFMEP</t>
  </si>
  <si>
    <t>_xD83D__xDCA5_@dmexco dispatch_xD83D__xDCA5_
A crowd gathers at #DMWF to hear VP of Product Mitch Brooks talk about forming meaningful insights from social data. https://t.co/VhpEjae9jv</t>
  </si>
  <si>
    <t>Hello from @dmexco! Join our VP of Product Marketing on a panel today at 1:30pm to learn about integrating social analytics w/ data-driven marketing. We'll be joined by speakers from Mars, World Bank Group, and Alibaba Group. #DMWF https://t.co/59RKvXeKXS</t>
  </si>
  <si>
    <t>@dmexco You can also catch us at Booth 24! Come chat with one of our experts to see how we can help take your digital consumer intelligence to the next level.</t>
  </si>
  <si>
    <t>_xD83D__xDC4F_ This is a massive achievement to have built new and improved #SaaS platform - in less than 1 year following the company merger of @Brandwatch &amp;amp; @CrimsonHexagon Excited to get using it! https://t.co/J1BpBXVb7h</t>
  </si>
  <si>
    <t>RT @kkellyro: _xD83D__xDC4F_ This is a massive achievement to have built new and improved #SaaS platform - in less than 1 year following the company mer…</t>
  </si>
  <si>
    <t>Just took a DNA test
Turns out
We're 100%
Launching Brandwatch Consumer Research next week https://t.co/rCAmcm38h4</t>
  </si>
  <si>
    <t>RT @BW_React: Just took a DNA test
Turns out
We're 100%
Launching Brandwatch Consumer Research next week https://t.co/rCAmcm38h4</t>
  </si>
  <si>
    <t>This is a fantastic opportunity _xD83D__xDC8E_ https://t.co/mW5ToiwsLd</t>
  </si>
  <si>
    <t>It's here. The culmination of 11 months, $50m investment, 163 engineers and a monumental team effort.
Next stop: reinventing marketing research for the digital era.
COME ON. https://t.co/aiSP5rIoVF</t>
  </si>
  <si>
    <t>RT @willmcinnes: This is a fantastic opportunity _xD83D__xDC8E_ https://t.co/mW5ToiwsLd</t>
  </si>
  <si>
    <t>RT @willmcinnes: It's here. The culmination of 11 months, $50m investment, 163 engineers and a monumental team effort.
Next stop: reinvent…</t>
  </si>
  <si>
    <t>_xD83D__xDEA8_ We've got a major announcement: Brandwatch Consumer Research is here. _xD83D__xDEA8_
"You really have to understand your consumer and we call that being consumer fit." - @willmcinnes
#BrandwatchCR
https://t.co/8Ij7q8hIom</t>
  </si>
  <si>
    <t>Love is powerful. @UNICEF and @BTS_twt partnered on  #FriendshipDay to #ENDviolence. Check out how the conversation unfolded on Twitter with data insights from @Brandwatch. _xD83D__xDC9C_
https://t.co/pb5AXsXcIR</t>
  </si>
  <si>
    <t>RT @OfficialPartner: Love is powerful. @UNICEF and @BTS_twt partnered on  #FriendshipDay to #ENDviolence. Check out how the conversation un…</t>
  </si>
  <si>
    <t>The tech baby of @CrimsonHexagon and @Brandwatch is finally here. Brandwatch Consumer Research has taken the best of Crimson and the best of Brandwatch and combined it into the most powerful social intelligence tool in the world. Watch this video:
https://t.co/1FMdTlqRk0</t>
  </si>
  <si>
    <t>A lot of work and time has gone into our new platform. https://t.co/wC2Jc4pvDI</t>
  </si>
  <si>
    <t>Now it’s time we made our users even more powerful. https://t.co/g7WJnXRpD6</t>
  </si>
  <si>
    <t>Brandwatch Consumer Research launches tomorrow.
It’s time to get Consumer Fit.
#BrandwatchCR https://t.co/rlFNCbjjPj</t>
  </si>
  <si>
    <t>Today is the day. #BrandwatchCR https://t.co/vfmxDV5rvg</t>
  </si>
  <si>
    <t>It's finally here. This is Brandwatch Consumer Research. #BrandwatchCR
https://t.co/xupVWtY4om</t>
  </si>
  <si>
    <t>Here's a list of the amazing things you'll be able to do with Brandwatch Consumer Research: https://t.co/DBHj7Xy1g3 #BrandwatchCR</t>
  </si>
  <si>
    <t>Be sure to register for our webinar on what being Customer Fit means for you, and how Consumer Research makes it possible: https://t.co/djcMrg46x6</t>
  </si>
  <si>
    <t>Where do people get their information on plastic waste?
Get all the details in our plastics report: https://t.co/J47wbx8l0M https://t.co/6duDLOkCk2</t>
  </si>
  <si>
    <t>RT @PartechPartners: .@Brandwatch just launched its our joint product with @CrimsonHexagon : the game-changing analysis engine that is Cons…</t>
  </si>
  <si>
    <t>RT @PartechPartners: As consumers seek more alternatives to milk, they turn to oat-milk brands like Oatly. Check out @Brandwatch insights f…</t>
  </si>
  <si>
    <t>RT @Brandwatch: A lot of work and time has gone into our new platform. https://t.co/wC2Jc4pvDI</t>
  </si>
  <si>
    <t>RT @Brandwatch: Now it’s time we made our users even more powerful. https://t.co/g7WJnXRpD6</t>
  </si>
  <si>
    <t>RT @Brandwatch: Brandwatch Consumer Research launches tomorrow.
It’s time to get Consumer Fit.
#BrandwatchCR https://t.co/rlFNCbjjPj</t>
  </si>
  <si>
    <t>RT @Brandwatch: Today is the day. #BrandwatchCR https://t.co/vfmxDV5rvg</t>
  </si>
  <si>
    <t>RT @Brandwatch: It's finally here. This is Brandwatch Consumer Research. #BrandwatchCR
https://t.co/xupVWtY4om</t>
  </si>
  <si>
    <t>RT @Brandwatch: Here's a list of the amazing things you'll be able to do with Brandwatch Consumer Research: https://t.co/DBHj7Xy1g3 #Brandw…</t>
  </si>
  <si>
    <t>RT @Brandwatch: Be sure to register for our webinar on what being Customer Fit means for you, and how Consumer Research makes it possible:…</t>
  </si>
  <si>
    <t>RT @Brandwatch: Where do people get their information on plastic waste?
Get all the details in our plastics report: https://t.co/J47wbx8l0…</t>
  </si>
  <si>
    <t>@IgorBrigadir @DocNow @edsu @ben_j_lindsay @discovertext @CrimsonHexagon Igor we gotta carve out some time to talk more about what you're working on!</t>
  </si>
  <si>
    <t>@generativist @DocNow @edsu @ben_j_lindsay yep! though Gnip is now Twitter's own "Premium / Enterprise APIs" https://t.co/0GKbv84po2 - other large data providers i remember are @discovertext and @CrimsonHexagon</t>
  </si>
  <si>
    <t>@generativist @DocNow @edsu @ben_j_lindsay @discovertext @CrimsonHexagon I haven't got there yet, but i'm hoping to be radically transparent about that soon https://t.co/3YCx3UNzKN aiming to do as much in the open as i can primarily through github :D</t>
  </si>
  <si>
    <t>RT @IgorBrigadir: @generativist @DocNow @edsu @ben_j_lindsay yep! though Gnip is now Twitter's own "Premium / Enterprise APIs" https://t.co…</t>
  </si>
  <si>
    <t>Not only did my agency @PANcomm win “Medium PR Firm of the Year” award last night at the @PRNews #PlatinumPRAwards, but TWO of my teams won awards too! _xD83D__xDC4F__xD83C__xDFC6_ _xD83C__xDF7E_ Go @ForbesUnder30 and @CrimsonHexagon! Read the full release here: https://t.co/3O0bKDs5aQ</t>
  </si>
  <si>
    <t>Last night @PANcomm took home “Medium PR Firm of the Year” and two campaign awards for clients @ForbesUnder30 &amp;amp; @CrimsonHexagon at the @PRNews #PlatinumPRAwards!  Full release here: https://t.co/kHdzPZnFEL</t>
  </si>
  <si>
    <t>Last night, @PANcomm took home “Medium PR Firm of the Year” and two campaign awards for #clients @ForbesUnder30 and @CrimsonHexagon at the @PRNews #PlatinumPRAwards. Read the full release here: https://t.co/SlGK6ADPKb</t>
  </si>
  <si>
    <t>@ryanmwallace @PANcomm @ForbesUnder30 @CrimsonHexagon @PRNews That's great! Congrats to you and the @PANcomm team!</t>
  </si>
  <si>
    <t>Instagram is powered by likes, but the like count may become obsolete. What does this mean for marketers? https://t.co/sPtbd5W7wh https://t.co/0i8XLn3Upi</t>
  </si>
  <si>
    <t>How will the world end? Is it an alien invasion? _xD83D__xDC7D_ Nuclear war? ☢️ Or environmental degradation? _xD83C__xDF0D__xD83D__xDD25_ We explored this conversation on social media. https://t.co/5fSIVugXOi</t>
  </si>
  <si>
    <t>What does the Brandwatch data science team do? Marketing Intern Olivia Swain interviews VP of Data Science Hamish Morgan. "We’re much more applied, we’re trying to solve customers’ problems by looking at what’s available and what technology we can apply.” https://t.co/UTxWlFk2Jk</t>
  </si>
  <si>
    <t>#NYFW is in full swing. What are the most prominent logos in the conversation? We used image analysis to find out. https://t.co/hORPrXMYu5</t>
  </si>
  <si>
    <t>Watch out, iPhoneX, the #iPhone11 is here. Most of the reactions on social media have been joyful, but there are plenty of jokes about the design. #AppleEvent https://t.co/dC9G7f4UBM</t>
  </si>
  <si>
    <t>We're taking another huge step forward. https://t.co/i4VhdFJng1</t>
  </si>
  <si>
    <t>We know about selfies, but how about #slofies, aka slow motion selfies? Slofies were unveiled at the #AppleEvent the other day. So far it's generated some delight, laughs, but also anger. https://t.co/CWCzVynmiw</t>
  </si>
  <si>
    <t>How did Dr. Katie Atwell start off in psychology but end up as a data scientist at Brandwatch? https://t.co/N4PjdSnCP4</t>
  </si>
  <si>
    <t>_xD83D__xDEA8_ Get ready for our new platform _xD83D__xDEA8_ https://t.co/ikAyhnQjoO</t>
  </si>
  <si>
    <t>We hope you're as excited as we are about Now You Know London in a couple months! https://t.co/F0neHOCsbu</t>
  </si>
  <si>
    <t>https://twitter.com/Adweek/status/1161706040234336257</t>
  </si>
  <si>
    <t>https://www.forbes.com/sites/kimberlywhitler/2018/12/01/annual-predictions-for-marketers-from-ai-to-politics-to-augmented-intelligence-to-orchestration/#329b61de5dd2</t>
  </si>
  <si>
    <t>https://venturefizz.com/career-forward-hottest-jobs-boston-tech?utm_content=bufferba280&amp;utm_medium=social&amp;utm_source=twitter.com&amp;utm_campaign=buffer</t>
  </si>
  <si>
    <t>https://venturefizz.com/career-forward-hottest-jobs-boston-tech?utm_content=bufferee013&amp;utm_medium=social&amp;utm_source=twitter.com&amp;utm_campaign=buffer</t>
  </si>
  <si>
    <t>https://twitter.com/CrimsonHexagon/status/1171075885493100544</t>
  </si>
  <si>
    <t>https://www.businessinsider.com/how-swedens-oatly-came-to-dominate-the-oak-drink-market-2019-8?IR=T</t>
  </si>
  <si>
    <t>https://www.brandwatch.com/blog/introducing-brandwatch-consumer-research/</t>
  </si>
  <si>
    <t>https://www.brandwatch.com/blog/top-most-instagram-followers/?utm_source=twitter&amp;utm_medium=owned_social&amp;utm_term=blog&amp;utm_campaign=marketing</t>
  </si>
  <si>
    <t>https://medium.com/brighton-digital-festival/bdf19-grassroots-awards-open-call-a6225820a0d2</t>
  </si>
  <si>
    <t>https://www.brandwatch.com/the-social-index/alcohol</t>
  </si>
  <si>
    <t>https://twitter.com/Brandwatch/status/1171710124278374410</t>
  </si>
  <si>
    <t>https://twitter.com/Brandwatch/status/1172091774304772096</t>
  </si>
  <si>
    <t>https://twitter.com/the_chrismc/status/1172219265753202695</t>
  </si>
  <si>
    <t>https://twitter.com/Brandwatch/status/1173946011594698752</t>
  </si>
  <si>
    <t>https://www.youtube.com/watch?v=3TrlPJOSmnM</t>
  </si>
  <si>
    <t>https://blog.twitter.com/en_us/topics/company/2019/unicef-bts-friendshipday0.html?utm_source=Unicef%20Friendship%20Day&amp;utm_medium=Tweet&amp;utm_campaign=officialpartner</t>
  </si>
  <si>
    <t>https://www.youtube.com/watch?v=3TrlPJOSmnM&amp;feature=youtu.be</t>
  </si>
  <si>
    <t>https://www.brandwatch.com/blog/5-cool-things-brandwatch-consumer-research/?utm_source=twitter&amp;utm_medium=owned_social&amp;utm_term=blog&amp;utm_campaign=marketing</t>
  </si>
  <si>
    <t>https://www.brandwatch.com/webinars/consumer-fit/?utm_source=twitter&amp;utm_medium=owned_social&amp;utm_term=blog&amp;utm_campaign=marketing</t>
  </si>
  <si>
    <t>https://www.brandwatch.com/reports/plastic-waste/?utm_source=twitter&amp;utm_medium=owned_social&amp;utm_term=report&amp;utm_campaign=marketing</t>
  </si>
  <si>
    <t>https://developer.twitter.com/en/premium-apis.html</t>
  </si>
  <si>
    <t>https://github.com/igorbrigadir?tab=projects</t>
  </si>
  <si>
    <t>https://www.pancommunications.com/news-item/pan-communications-named-medium-pr-firm-of-the-year-at-pr-news-platinum-pr-awards/</t>
  </si>
  <si>
    <t>https://www.brandwatch.com/blog/instagram-removes-like-count/?utm_source=twitter&amp;utm_medium=social&amp;utm_campaign=instagram-removes-like-count https://twitter.com/Brandwatch/status/1167192705061052416</t>
  </si>
  <si>
    <t>https://www.brandwatch.com/blog/react-end-of-the-world/?utm_source=twitter&amp;utm_medium=social&amp;utm_campaign=react-end-of-the-world</t>
  </si>
  <si>
    <t>https://www.brandwatch.com/blog/interview-hamish-morgan/?utm_source=twitter&amp;utm_medium=social&amp;utm_campaign=interview-hamish-morgan</t>
  </si>
  <si>
    <t>https://www.brandwatch.com/blog/interview-katie-atwell/?utm_source=twitter&amp;utm_medium=social&amp;utm_campaign=interview-katie-atwell</t>
  </si>
  <si>
    <t>https://www.brandwatch.com/blog/now-you-know-london-2019-3-things-to-get-excited-about/?utm_source=twitter&amp;utm_medium=social&amp;utm_campaign=now-you-know-london-2019-3-things-to-get-excited-about</t>
  </si>
  <si>
    <t>twitter.com</t>
  </si>
  <si>
    <t>forbes.com</t>
  </si>
  <si>
    <t>venturefizz.com</t>
  </si>
  <si>
    <t>businessinsider.com</t>
  </si>
  <si>
    <t>brandwatch.com</t>
  </si>
  <si>
    <t>medium.com</t>
  </si>
  <si>
    <t>youtube.com</t>
  </si>
  <si>
    <t>github.com</t>
  </si>
  <si>
    <t>pancommunications.com</t>
  </si>
  <si>
    <t>brandwatch.com twitter.com</t>
  </si>
  <si>
    <t>adweekchat</t>
  </si>
  <si>
    <t>bostontech</t>
  </si>
  <si>
    <t>iphone11</t>
  </si>
  <si>
    <t>dmwf</t>
  </si>
  <si>
    <t>breaktherules</t>
  </si>
  <si>
    <t>ai machinelearning</t>
  </si>
  <si>
    <t>bdf19</t>
  </si>
  <si>
    <t>dmexco dmexco2019 coverdesign adtech bradybunch</t>
  </si>
  <si>
    <t>dmexco19</t>
  </si>
  <si>
    <t>saas</t>
  </si>
  <si>
    <t>brandwatchcr</t>
  </si>
  <si>
    <t>friendshipday endviolence</t>
  </si>
  <si>
    <t>platinumprawards</t>
  </si>
  <si>
    <t>clients platinumprawards</t>
  </si>
  <si>
    <t>nyfw</t>
  </si>
  <si>
    <t>iphone11 appleevent</t>
  </si>
  <si>
    <t>slofies appleevent</t>
  </si>
  <si>
    <t>https://pbs.twimg.com/media/DtYUneMVsAEMBsm.jpg</t>
  </si>
  <si>
    <t>https://pbs.twimg.com/ext_tw_video_thumb/1172814594282274816/pu/img/hv-mLvB2uhRG7nqP.jpg</t>
  </si>
  <si>
    <t>https://pbs.twimg.com/media/EDmqlbKW4AA8arQ.jpg</t>
  </si>
  <si>
    <t>https://pbs.twimg.com/media/EEwCGeaXsAArFO-.jpg</t>
  </si>
  <si>
    <t>https://pbs.twimg.com/media/EDs3pL2XYAARQdv.jpg</t>
  </si>
  <si>
    <t>https://pbs.twimg.com/media/EENUk92WwAUazIu.jpg</t>
  </si>
  <si>
    <t>https://pbs.twimg.com/media/EEHs340U0AAkQdV.png</t>
  </si>
  <si>
    <t>https://pbs.twimg.com/media/EENMvJSXkAca4aq.jpg</t>
  </si>
  <si>
    <t>https://pbs.twimg.com/media/EERSSL8XUAE1tmA.jpg</t>
  </si>
  <si>
    <t>https://pbs.twimg.com/tweet_video_thumb/EEVTCEeUwAEcLH8.jpg</t>
  </si>
  <si>
    <t>https://pbs.twimg.com/tweet_video_thumb/EEQbPEnWsAEY5l0.jpg</t>
  </si>
  <si>
    <t>https://pbs.twimg.com/tweet_video_thumb/EEVYwmmU8AE46CV.jpg</t>
  </si>
  <si>
    <t>https://pbs.twimg.com/tweet_video_thumb/EEk8K98XkAUQP8w.jpg</t>
  </si>
  <si>
    <t>https://pbs.twimg.com/tweet_video_thumb/EEp8B7JX4AEY6Au.jpg</t>
  </si>
  <si>
    <t>https://pbs.twimg.com/media/EEvWSDcWsAAaG1V.png</t>
  </si>
  <si>
    <t>https://pbs.twimg.com/media/EEHPygIU4AA7FNQ.jpg</t>
  </si>
  <si>
    <t>https://pbs.twimg.com/media/EEINcrAU4AAW0u3.jpg</t>
  </si>
  <si>
    <t>https://pbs.twimg.com/tweet_video_thumb/EELEs93WsAU6dRu.jpg</t>
  </si>
  <si>
    <t>https://pbs.twimg.com/media/EENgGHdXUAAB_k8.jpg</t>
  </si>
  <si>
    <t>https://pbs.twimg.com/tweet_video_thumb/EESarPNXUAAoVBH.jpg</t>
  </si>
  <si>
    <t>http://pbs.twimg.com/profile_images/1050596818680070146/PHDpyAa-_normal.jpg</t>
  </si>
  <si>
    <t>http://pbs.twimg.com/profile_images/1166595373005254661/dS5K5lHw_normal.jpg</t>
  </si>
  <si>
    <t>http://pbs.twimg.com/profile_images/1151195884970901504/Hh2xXse9_normal.jpg</t>
  </si>
  <si>
    <t>http://pbs.twimg.com/profile_images/815787967889293312/ftYlpUcK_normal.jpg</t>
  </si>
  <si>
    <t>http://pbs.twimg.com/profile_images/565031954983047168/Yf1r7ply_normal.jpeg</t>
  </si>
  <si>
    <t>http://pbs.twimg.com/profile_images/1087512959318814721/-SJbor6f_normal.jpg</t>
  </si>
  <si>
    <t>http://pbs.twimg.com/profile_images/1016305463288324096/romUBCiP_normal.jpg</t>
  </si>
  <si>
    <t>http://pbs.twimg.com/profile_images/705731910409035776/S95aHT2A_normal.jpg</t>
  </si>
  <si>
    <t>http://pbs.twimg.com/profile_images/976173097706491904/kB8epqAX_normal.jpg</t>
  </si>
  <si>
    <t>http://pbs.twimg.com/profile_images/1153760998614020097/FBiiCPDb_normal.jpg</t>
  </si>
  <si>
    <t>http://pbs.twimg.com/profile_images/1131529420651606016/wCmKjpzh_normal.png</t>
  </si>
  <si>
    <t>http://pbs.twimg.com/profile_images/993808033972146176/gZ4lKNg8_normal.jpg</t>
  </si>
  <si>
    <t>http://pbs.twimg.com/profile_images/1140648183317614592/Qszi8dmx_normal.png</t>
  </si>
  <si>
    <t>http://pbs.twimg.com/profile_images/1152858327937888258/YIfh7X4J_normal.jpg</t>
  </si>
  <si>
    <t>http://pbs.twimg.com/profile_images/433083757831389184/WrrjJzNl_normal.jpeg</t>
  </si>
  <si>
    <t>http://pbs.twimg.com/profile_images/927258127338233860/nAiNQR8g_normal.jpg</t>
  </si>
  <si>
    <t>http://pbs.twimg.com/profile_images/1090235215614803968/IvNFTIOQ_normal.jpg</t>
  </si>
  <si>
    <t>http://pbs.twimg.com/profile_images/1101255537264594945/OcaLjE0m_normal.jpg</t>
  </si>
  <si>
    <t>http://pbs.twimg.com/profile_images/378800000572546455/b31485d6162d8967f1eb89d2312bb1b6_normal.jpeg</t>
  </si>
  <si>
    <t>http://pbs.twimg.com/profile_images/718006093096624128/ZS6umbKE_normal.jpg</t>
  </si>
  <si>
    <t>http://pbs.twimg.com/profile_images/1117824737005191168/XlRjNpOY_normal.png</t>
  </si>
  <si>
    <t>http://pbs.twimg.com/profile_images/900781205322379264/oqYFGVdj_normal.jpg</t>
  </si>
  <si>
    <t>http://pbs.twimg.com/profile_images/1065318224961695745/-sOmMMKx_normal.jpg</t>
  </si>
  <si>
    <t>http://pbs.twimg.com/profile_images/1143503379915825153/QBozubV-_normal.jpg</t>
  </si>
  <si>
    <t>http://pbs.twimg.com/profile_images/1143510337855131648/d3-pznBy_normal.png</t>
  </si>
  <si>
    <t>http://pbs.twimg.com/profile_images/476970692312068096/QFJwz1GQ_normal.jpeg</t>
  </si>
  <si>
    <t>http://pbs.twimg.com/profile_images/1040333604637888512/RV9Od6Md_normal.jpg</t>
  </si>
  <si>
    <t>http://pbs.twimg.com/profile_images/1059778591519580160/WO9I1cr4_normal.jpg</t>
  </si>
  <si>
    <t>http://pbs.twimg.com/profile_images/872194655743598593/1nYuxnvN_normal.jpg</t>
  </si>
  <si>
    <t>http://pbs.twimg.com/profile_images/880126809949351937/XRPTkh9Z_normal.jpg</t>
  </si>
  <si>
    <t>http://pbs.twimg.com/profile_images/749894558654291968/5_-H9hjN_normal.jpg</t>
  </si>
  <si>
    <t>http://pbs.twimg.com/profile_images/1076220754377785344/Tr2-c6c3_normal.jpg</t>
  </si>
  <si>
    <t>http://pbs.twimg.com/profile_images/1133734259364061184/A8Bne0XR_normal.png</t>
  </si>
  <si>
    <t>http://pbs.twimg.com/profile_images/2538946114/xiveugt78rc97y1dasxf_normal.jpeg</t>
  </si>
  <si>
    <t>http://pbs.twimg.com/profile_images/1095427147727101953/wtVvLqWK_normal.png</t>
  </si>
  <si>
    <t>http://pbs.twimg.com/profile_images/1027339975099072512/2z4Youov_normal.jpg</t>
  </si>
  <si>
    <t>http://pbs.twimg.com/profile_images/553798860217528320/L8ckMSEn_normal.jpeg</t>
  </si>
  <si>
    <t>http://pbs.twimg.com/profile_images/1121106747182211073/ByReakPN_normal.png</t>
  </si>
  <si>
    <t>https://twitter.com/#!/britopian/status/1169391661602037760</t>
  </si>
  <si>
    <t>https://twitter.com/#!/britopian/status/1161709625554505728</t>
  </si>
  <si>
    <t>https://twitter.com/#!/kimwhitler/status/1069064656294166528</t>
  </si>
  <si>
    <t>https://twitter.com/#!/ohjaaaasmine/status/1169416219654414336</t>
  </si>
  <si>
    <t>https://twitter.com/#!/daniiiogier/status/1169427118276505600</t>
  </si>
  <si>
    <t>https://twitter.com/#!/mrbbagym/status/1169436169622323200</t>
  </si>
  <si>
    <t>https://twitter.com/#!/puravchoksi/status/1169569365160685568</t>
  </si>
  <si>
    <t>https://twitter.com/#!/_sergiovalencia/status/1169618644298452992</t>
  </si>
  <si>
    <t>https://twitter.com/#!/audienseco/status/1169559456813932546</t>
  </si>
  <si>
    <t>https://twitter.com/#!/bellitarubita/status/1170237954276696065</t>
  </si>
  <si>
    <t>https://twitter.com/#!/bellitarubita/status/1170237233762316288</t>
  </si>
  <si>
    <t>https://twitter.com/#!/venturefizz/status/1169962783150157824</t>
  </si>
  <si>
    <t>https://twitter.com/#!/venturefizz/status/1171061448933556224</t>
  </si>
  <si>
    <t>https://twitter.com/#!/dvergano/status/1171076521374736384</t>
  </si>
  <si>
    <t>https://twitter.com/#!/mattliptak/status/1171129443936604161</t>
  </si>
  <si>
    <t>https://twitter.com/#!/content_matthew/status/1171354839189741568</t>
  </si>
  <si>
    <t>https://twitter.com/#!/workbar/status/1171557836008165378</t>
  </si>
  <si>
    <t>https://twitter.com/#!/myactivebrain/status/1171600105230798848</t>
  </si>
  <si>
    <t>https://twitter.com/#!/jnervi3/status/1171773451658510337</t>
  </si>
  <si>
    <t>https://twitter.com/#!/ingaroma/status/1171874070960336896</t>
  </si>
  <si>
    <t>https://twitter.com/#!/digimarketingwf/status/1171881437487882241</t>
  </si>
  <si>
    <t>https://twitter.com/#!/marketingtobe/status/1172196921370447873</t>
  </si>
  <si>
    <t>https://twitter.com/#!/pablofunes/status/1172289793998409729</t>
  </si>
  <si>
    <t>https://twitter.com/#!/uct_src/status/1172813489368379393</t>
  </si>
  <si>
    <t>https://twitter.com/#!/dancangwe/status/1172814747382812677</t>
  </si>
  <si>
    <t>https://twitter.com/#!/knightsbridge_e/status/1173949133591326722</t>
  </si>
  <si>
    <t>https://twitter.com/#!/kelvinjonck/status/1174224195917680643</t>
  </si>
  <si>
    <t>https://twitter.com/#!/mhteapot/status/1174232788201070593</t>
  </si>
  <si>
    <t>https://twitter.com/#!/partechpartners/status/1169153139431358467</t>
  </si>
  <si>
    <t>https://twitter.com/#!/partechpartners/status/1174315914822651905</t>
  </si>
  <si>
    <t>https://twitter.com/#!/brandwatch/status/1169558117652340736</t>
  </si>
  <si>
    <t>https://twitter.com/#!/crimsonhexagon/status/1169565605319598080</t>
  </si>
  <si>
    <t>https://twitter.com/#!/brandwatch/status/1169545205068050433</t>
  </si>
  <si>
    <t>https://twitter.com/#!/crimsonhexagon/status/1169589749633470468</t>
  </si>
  <si>
    <t>https://twitter.com/#!/digitalbrighton/status/1169589724383723520</t>
  </si>
  <si>
    <t>https://twitter.com/#!/crimsonhexagon/status/1169637008488243200</t>
  </si>
  <si>
    <t>https://twitter.com/#!/content_matthew/status/1171363456035033088</t>
  </si>
  <si>
    <t>https://twitter.com/#!/crimsonhexagon/status/1171360893298458625</t>
  </si>
  <si>
    <t>https://twitter.com/#!/hannieteee/status/1171749030923251713</t>
  </si>
  <si>
    <t>https://twitter.com/#!/crimsonhexagon/status/1171814641296728065</t>
  </si>
  <si>
    <t>https://twitter.com/#!/rodson68/status/1171873331928281088</t>
  </si>
  <si>
    <t>https://twitter.com/#!/crimsonhexagon/status/1171883738730512385</t>
  </si>
  <si>
    <t>https://twitter.com/#!/willmcinnes/status/1171744081661370368</t>
  </si>
  <si>
    <t>https://twitter.com/#!/dmexco/status/1172153935215374338</t>
  </si>
  <si>
    <t>https://twitter.com/#!/crimsonhexagon/status/1171477829092950022</t>
  </si>
  <si>
    <t>https://twitter.com/#!/crimsonhexagon/status/1171864705729736706</t>
  </si>
  <si>
    <t>https://twitter.com/#!/crimsonhexagon/status/1172152284916137984</t>
  </si>
  <si>
    <t>https://twitter.com/#!/crimsonhexagon/status/1172152463060869120</t>
  </si>
  <si>
    <t>https://twitter.com/#!/kkellyro/status/1172097294113628162</t>
  </si>
  <si>
    <t>https://twitter.com/#!/brandwatch/status/1172097701531586561</t>
  </si>
  <si>
    <t>https://twitter.com/#!/crimsonhexagon/status/1172160345034698752</t>
  </si>
  <si>
    <t>https://twitter.com/#!/bw_react/status/1172434598313123840</t>
  </si>
  <si>
    <t>https://twitter.com/#!/crimsonhexagon/status/1172468175797198848</t>
  </si>
  <si>
    <t>https://twitter.com/#!/willmcinnes/status/1172225154228858880</t>
  </si>
  <si>
    <t>https://twitter.com/#!/willmcinnes/status/1173951207515262976</t>
  </si>
  <si>
    <t>https://twitter.com/#!/crimsonhexagon/status/1172227555870629888</t>
  </si>
  <si>
    <t>https://twitter.com/#!/crimsonhexagon/status/1173951524449509376</t>
  </si>
  <si>
    <t>https://twitter.com/#!/crimsonhexagon/status/1173986359922626568</t>
  </si>
  <si>
    <t>https://twitter.com/#!/officialpartner/status/1174331435479683073</t>
  </si>
  <si>
    <t>https://twitter.com/#!/crimsonhexagon/status/1174331558750314502</t>
  </si>
  <si>
    <t>https://twitter.com/#!/youknow_digital/status/1174183769965813762</t>
  </si>
  <si>
    <t>https://twitter.com/#!/thesimetcalfe/status/1174197641292521472</t>
  </si>
  <si>
    <t>https://twitter.com/#!/brandwatch/status/1172091774304772096</t>
  </si>
  <si>
    <t>https://twitter.com/#!/brandwatch/status/1172440907615879168</t>
  </si>
  <si>
    <t>https://twitter.com/#!/brandwatch/status/1173535366902624256</t>
  </si>
  <si>
    <t>https://twitter.com/#!/brandwatch/status/1173887358422458370</t>
  </si>
  <si>
    <t>https://twitter.com/#!/brandwatch/status/1173946011594698752</t>
  </si>
  <si>
    <t>https://twitter.com/#!/brandwatch/status/1173964837552107520</t>
  </si>
  <si>
    <t>https://twitter.com/#!/brandwatch/status/1173946706171482113</t>
  </si>
  <si>
    <t>https://twitter.com/#!/brandwatch/status/1174267749578805250</t>
  </si>
  <si>
    <t>https://twitter.com/#!/brandwatch/status/1171796071716179968</t>
  </si>
  <si>
    <t>https://twitter.com/#!/brandwatch/status/1174316029763346432</t>
  </si>
  <si>
    <t>https://twitter.com/#!/crimsonhexagon/status/1169966120721428480</t>
  </si>
  <si>
    <t>https://twitter.com/#!/crimsonhexagon/status/1172097671299047424</t>
  </si>
  <si>
    <t>https://twitter.com/#!/crimsonhexagon/status/1172465083462639617</t>
  </si>
  <si>
    <t>https://twitter.com/#!/crimsonhexagon/status/1173606239907004416</t>
  </si>
  <si>
    <t>https://twitter.com/#!/crimsonhexagon/status/1173887771775307776</t>
  </si>
  <si>
    <t>https://twitter.com/#!/crimsonhexagon/status/1173949334775304193</t>
  </si>
  <si>
    <t>https://twitter.com/#!/crimsonhexagon/status/1173965038064979976</t>
  </si>
  <si>
    <t>https://twitter.com/#!/crimsonhexagon/status/1174011110753820674</t>
  </si>
  <si>
    <t>https://twitter.com/#!/crimsonhexagon/status/1174267916705050624</t>
  </si>
  <si>
    <t>https://twitter.com/#!/crimsonhexagon/status/1174333213914869760</t>
  </si>
  <si>
    <t>https://twitter.com/#!/thesimetcalfe/status/1174367782974218240</t>
  </si>
  <si>
    <t>https://twitter.com/#!/generativist/status/1174409675636240384</t>
  </si>
  <si>
    <t>https://twitter.com/#!/igorbrigadir/status/1174409416109694976</t>
  </si>
  <si>
    <t>https://twitter.com/#!/igorbrigadir/status/1174411498929696771</t>
  </si>
  <si>
    <t>https://twitter.com/#!/generativist/status/1174409684083593217</t>
  </si>
  <si>
    <t>https://twitter.com/#!/ashley2h2o/status/1174413168816398337</t>
  </si>
  <si>
    <t>https://twitter.com/#!/kate_conway4/status/1174413561227071493</t>
  </si>
  <si>
    <t>https://twitter.com/#!/ryanmwallace/status/1174412526525845504</t>
  </si>
  <si>
    <t>https://twitter.com/#!/lizspollock/status/1174417423249883136</t>
  </si>
  <si>
    <t>https://twitter.com/#!/crimsonhexagon/status/1170057157796143105</t>
  </si>
  <si>
    <t>https://twitter.com/#!/crimsonhexagon/status/1171075885493100544</t>
  </si>
  <si>
    <t>https://twitter.com/#!/crimsonhexagon/status/1171094879298052099</t>
  </si>
  <si>
    <t>https://twitter.com/#!/crimsonhexagon/status/1171445856337190914</t>
  </si>
  <si>
    <t>https://twitter.com/#!/crimsonhexagon/status/1171513653788467201</t>
  </si>
  <si>
    <t>https://twitter.com/#!/crimsonhexagon/status/1171715258894958592</t>
  </si>
  <si>
    <t>https://twitter.com/#!/crimsonhexagon/status/1171885990492946434</t>
  </si>
  <si>
    <t>https://twitter.com/#!/crimsonhexagon/status/1172189631007342594</t>
  </si>
  <si>
    <t>https://twitter.com/#!/crimsonhexagon/status/1172231915878977539</t>
  </si>
  <si>
    <t>https://twitter.com/#!/crimsonhexagon/status/1173677936710443008</t>
  </si>
  <si>
    <t>1169391661602037760</t>
  </si>
  <si>
    <t>1161709625554505728</t>
  </si>
  <si>
    <t>1069064656294166528</t>
  </si>
  <si>
    <t>1169416219654414336</t>
  </si>
  <si>
    <t>1169427118276505600</t>
  </si>
  <si>
    <t>1169436169622323200</t>
  </si>
  <si>
    <t>1169569365160685568</t>
  </si>
  <si>
    <t>1169618644298452992</t>
  </si>
  <si>
    <t>1169559456813932546</t>
  </si>
  <si>
    <t>1170237954276696065</t>
  </si>
  <si>
    <t>1170237233762316288</t>
  </si>
  <si>
    <t>1169962783150157824</t>
  </si>
  <si>
    <t>1171061448933556224</t>
  </si>
  <si>
    <t>1171076521374736384</t>
  </si>
  <si>
    <t>1171129443936604161</t>
  </si>
  <si>
    <t>1171354839189741568</t>
  </si>
  <si>
    <t>1171557836008165378</t>
  </si>
  <si>
    <t>1171600105230798848</t>
  </si>
  <si>
    <t>1171773451658510337</t>
  </si>
  <si>
    <t>1171874070960336896</t>
  </si>
  <si>
    <t>1171881437487882241</t>
  </si>
  <si>
    <t>1172196921370447873</t>
  </si>
  <si>
    <t>1172289793998409729</t>
  </si>
  <si>
    <t>1172813489368379393</t>
  </si>
  <si>
    <t>1172814747382812677</t>
  </si>
  <si>
    <t>1173949133591326722</t>
  </si>
  <si>
    <t>1174224195917680643</t>
  </si>
  <si>
    <t>1174232788201070593</t>
  </si>
  <si>
    <t>1169153139431358467</t>
  </si>
  <si>
    <t>1174315914822651905</t>
  </si>
  <si>
    <t>1169558117652340736</t>
  </si>
  <si>
    <t>1169565605319598080</t>
  </si>
  <si>
    <t>1169545205068050433</t>
  </si>
  <si>
    <t>1169589749633470468</t>
  </si>
  <si>
    <t>1169589724383723520</t>
  </si>
  <si>
    <t>1169637008488243200</t>
  </si>
  <si>
    <t>1171363456035033088</t>
  </si>
  <si>
    <t>1171360893298458625</t>
  </si>
  <si>
    <t>1171749030923251713</t>
  </si>
  <si>
    <t>1171814641296728065</t>
  </si>
  <si>
    <t>1171873331928281088</t>
  </si>
  <si>
    <t>1171883738730512385</t>
  </si>
  <si>
    <t>1171744081661370368</t>
  </si>
  <si>
    <t>1172153935215374338</t>
  </si>
  <si>
    <t>1171477829092950022</t>
  </si>
  <si>
    <t>1171864705729736706</t>
  </si>
  <si>
    <t>1172152284916137984</t>
  </si>
  <si>
    <t>1172152463060869120</t>
  </si>
  <si>
    <t>1172097294113628162</t>
  </si>
  <si>
    <t>1172097701531586561</t>
  </si>
  <si>
    <t>1172160345034698752</t>
  </si>
  <si>
    <t>1172434598313123840</t>
  </si>
  <si>
    <t>1172468175797198848</t>
  </si>
  <si>
    <t>1172225154228858880</t>
  </si>
  <si>
    <t>1173951207515262976</t>
  </si>
  <si>
    <t>1172227555870629888</t>
  </si>
  <si>
    <t>1173951524449509376</t>
  </si>
  <si>
    <t>1173986359922626568</t>
  </si>
  <si>
    <t>1174331435479683073</t>
  </si>
  <si>
    <t>1174331558750314502</t>
  </si>
  <si>
    <t>1174183769965813762</t>
  </si>
  <si>
    <t>1174197641292521472</t>
  </si>
  <si>
    <t>1172091774304772096</t>
  </si>
  <si>
    <t>1172440907615879168</t>
  </si>
  <si>
    <t>1173535366902624256</t>
  </si>
  <si>
    <t>1173887358422458370</t>
  </si>
  <si>
    <t>1173946011594698752</t>
  </si>
  <si>
    <t>1173964837552107520</t>
  </si>
  <si>
    <t>1173946706171482113</t>
  </si>
  <si>
    <t>1174267749578805250</t>
  </si>
  <si>
    <t>1171796071716179968</t>
  </si>
  <si>
    <t>1174316029763346432</t>
  </si>
  <si>
    <t>1169966120721428480</t>
  </si>
  <si>
    <t>1172097671299047424</t>
  </si>
  <si>
    <t>1172465083462639617</t>
  </si>
  <si>
    <t>1173606239907004416</t>
  </si>
  <si>
    <t>1173887771775307776</t>
  </si>
  <si>
    <t>1173949334775304193</t>
  </si>
  <si>
    <t>1173965038064979976</t>
  </si>
  <si>
    <t>1174011110753820674</t>
  </si>
  <si>
    <t>1174267916705050624</t>
  </si>
  <si>
    <t>1174333213914869760</t>
  </si>
  <si>
    <t>1174367782974218240</t>
  </si>
  <si>
    <t>1174409675636240384</t>
  </si>
  <si>
    <t>1174409416109694976</t>
  </si>
  <si>
    <t>1174411498929696771</t>
  </si>
  <si>
    <t>1174409684083593217</t>
  </si>
  <si>
    <t>1174413168816398337</t>
  </si>
  <si>
    <t>1174413561227071493</t>
  </si>
  <si>
    <t>1174412526525845504</t>
  </si>
  <si>
    <t>1174417423249883136</t>
  </si>
  <si>
    <t>1170057157796143105</t>
  </si>
  <si>
    <t>1171075885493100544</t>
  </si>
  <si>
    <t>1171094879298052099</t>
  </si>
  <si>
    <t>1171445856337190914</t>
  </si>
  <si>
    <t>1171513653788467201</t>
  </si>
  <si>
    <t>1171715258894958592</t>
  </si>
  <si>
    <t>1171885990492946434</t>
  </si>
  <si>
    <t>1172189631007342594</t>
  </si>
  <si>
    <t>1172231915878977539</t>
  </si>
  <si>
    <t>1173677936710443008</t>
  </si>
  <si>
    <t>1172812120712458240</t>
  </si>
  <si>
    <t>1171710124278374410</t>
  </si>
  <si>
    <t>1174369780456837125</t>
  </si>
  <si>
    <t/>
  </si>
  <si>
    <t>413283067</t>
  </si>
  <si>
    <t>15782297</t>
  </si>
  <si>
    <t>992437627239518213</t>
  </si>
  <si>
    <t>86107125</t>
  </si>
  <si>
    <t>495430242</t>
  </si>
  <si>
    <t>1416500532</t>
  </si>
  <si>
    <t>32265149</t>
  </si>
  <si>
    <t>en</t>
  </si>
  <si>
    <t>1161706040234336257</t>
  </si>
  <si>
    <t>1172219265753202695</t>
  </si>
  <si>
    <t>1167192705061052416</t>
  </si>
  <si>
    <t>Twitter Web App</t>
  </si>
  <si>
    <t>Twitter for iPhone</t>
  </si>
  <si>
    <t>Twitter Web Client</t>
  </si>
  <si>
    <t>Twitter for Android</t>
  </si>
  <si>
    <t>Buffer</t>
  </si>
  <si>
    <t>TweetDeck</t>
  </si>
  <si>
    <t>Hootsuite Inc.</t>
  </si>
  <si>
    <t>Retweet</t>
  </si>
  <si>
    <t>-121.70014,37.088404 
-121.583333,37.088404 
-121.583333,37.16931 
-121.70014,37.16931</t>
  </si>
  <si>
    <t>United States</t>
  </si>
  <si>
    <t>US</t>
  </si>
  <si>
    <t>Morgan Hill, CA</t>
  </si>
  <si>
    <t>e872bcd2497287a7</t>
  </si>
  <si>
    <t>Morgan Hill</t>
  </si>
  <si>
    <t>city</t>
  </si>
  <si>
    <t>https://api.twitter.com/1.1/geo/id/e872bcd2497287a7.json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</si>
  <si>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</si>
  <si>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</si>
  <si>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</si>
  <si>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</si>
  <si>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</si>
  <si>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</si>
  <si>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</si>
  <si>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</si>
  <si>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</si>
  <si>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</si>
  <si>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</si>
  <si>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</si>
  <si>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</si>
  <si>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</si>
  <si>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</si>
  <si>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</si>
  <si>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</si>
  <si>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</si>
  <si>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</si>
  <si>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</si>
  <si>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</si>
  <si>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Brito</t>
  </si>
  <si>
    <t>MuckRock</t>
  </si>
  <si>
    <t>NewsWhip</t>
  </si>
  <si>
    <t>TrendKite</t>
  </si>
  <si>
    <t>Muck Rack</t>
  </si>
  <si>
    <t>Kimberly Whitler</t>
  </si>
  <si>
    <t>CommerceCX</t>
  </si>
  <si>
    <t>BookingBug</t>
  </si>
  <si>
    <t>Mimecast</t>
  </si>
  <si>
    <t>Integrate UK</t>
  </si>
  <si>
    <t>Lippincott</t>
  </si>
  <si>
    <t>SAP</t>
  </si>
  <si>
    <t>Alicia Tillman</t>
  </si>
  <si>
    <t>iQ Media</t>
  </si>
  <si>
    <t>Bazaarvoice</t>
  </si>
  <si>
    <t>Josh Steimle</t>
  </si>
  <si>
    <t>Odalys Jasmine</t>
  </si>
  <si>
    <t>Crimson Hexagon</t>
  </si>
  <si>
    <t>dani</t>
  </si>
  <si>
    <t>Mr. BBA Gym</t>
  </si>
  <si>
    <t>Purav R Choksi</t>
  </si>
  <si>
    <t>Sergio Valencia</t>
  </si>
  <si>
    <t>Audiense</t>
  </si>
  <si>
    <t>Mariona Marcet Segarra</t>
  </si>
  <si>
    <t>VentureFizz</t>
  </si>
  <si>
    <t>Hydrow by CREW</t>
  </si>
  <si>
    <t>Attivio</t>
  </si>
  <si>
    <t>Klara</t>
  </si>
  <si>
    <t>ClimaCell</t>
  </si>
  <si>
    <t>ThriveHive</t>
  </si>
  <si>
    <t>Snyk</t>
  </si>
  <si>
    <t>Cybereason</t>
  </si>
  <si>
    <t>MOO</t>
  </si>
  <si>
    <t>Buildium</t>
  </si>
  <si>
    <t>Dan Vergano</t>
  </si>
  <si>
    <t>Matthew Liptak</t>
  </si>
  <si>
    <t>Build</t>
  </si>
  <si>
    <t>Quick Base</t>
  </si>
  <si>
    <t>Matthew Pink</t>
  </si>
  <si>
    <t>We Are Social</t>
  </si>
  <si>
    <t>Hootsuite Helpers</t>
  </si>
  <si>
    <t>Socialbakers</t>
  </si>
  <si>
    <t>Social Chain Agency</t>
  </si>
  <si>
    <t>Workbar</t>
  </si>
  <si>
    <t>curious</t>
  </si>
  <si>
    <t>Jake Nervi</t>
  </si>
  <si>
    <t>DMEXCO</t>
  </si>
  <si>
    <t>Inga Romanoff</t>
  </si>
  <si>
    <t>#DMWF</t>
  </si>
  <si>
    <t>Cristian Orellana Pino _xD83D__xDCE3_ MARKETING TO BE _xD83D__xDCC9_</t>
  </si>
  <si>
    <t>Bluecore</t>
  </si>
  <si>
    <t>Scott Vaughan</t>
  </si>
  <si>
    <t>Pablo Funes _xD83D__xDC9A_</t>
  </si>
  <si>
    <t>UCT SRC</t>
  </si>
  <si>
    <t>Entelect Software</t>
  </si>
  <si>
    <t>SOLIDitech</t>
  </si>
  <si>
    <t>MWR Labs</t>
  </si>
  <si>
    <t>Aruba Networks</t>
  </si>
  <si>
    <t>Amazon Web Services</t>
  </si>
  <si>
    <t>Oracle</t>
  </si>
  <si>
    <t>Electrum</t>
  </si>
  <si>
    <t>Dancan Angwenyi</t>
  </si>
  <si>
    <t>UCT Developer Society</t>
  </si>
  <si>
    <t>The Knightsbridge Estate</t>
  </si>
  <si>
    <t>Kelvin Jonck</t>
  </si>
  <si>
    <t>Brandwatch _xD83D__xDCA1_</t>
  </si>
  <si>
    <t>YOUKNOW Digital</t>
  </si>
  <si>
    <t>Meghan Holmes</t>
  </si>
  <si>
    <t>Partech</t>
  </si>
  <si>
    <t>Business Insider</t>
  </si>
  <si>
    <t>Giles Palmer</t>
  </si>
  <si>
    <t>MAKE OUT HILL - XXX</t>
  </si>
  <si>
    <t>Dwayne Johnson</t>
  </si>
  <si>
    <t>Justin Bieber</t>
  </si>
  <si>
    <t>Tom Holland</t>
  </si>
  <si>
    <t>Ariana Grande</t>
  </si>
  <si>
    <t>Cristiano Ronaldo</t>
  </si>
  <si>
    <t>Selena Gomez</t>
  </si>
  <si>
    <t>Kylie Jenner</t>
  </si>
  <si>
    <t>Brighton Digital Festival</t>
  </si>
  <si>
    <t>Hannah Tregear</t>
  </si>
  <si>
    <t>ron goodman</t>
  </si>
  <si>
    <t>Costhanzo_xD83D__xDC9A_</t>
  </si>
  <si>
    <t>Jason Lynch</t>
  </si>
  <si>
    <t>Adweek</t>
  </si>
  <si>
    <t>Will McInnes</t>
  </si>
  <si>
    <t>Kelly</t>
  </si>
  <si>
    <t>Brandwatch React</t>
  </si>
  <si>
    <t>Twitter Official Partner</t>
  </si>
  <si>
    <t>방탄소년단</t>
  </si>
  <si>
    <t>UNICEF</t>
  </si>
  <si>
    <t>Simon Metcalfe</t>
  </si>
  <si>
    <t>_xD83D__xDE80_(wannabe) breaker of loops _xD83D__xDE80_</t>
  </si>
  <si>
    <t>DiscoverText</t>
  </si>
  <si>
    <t>Igor Brigadir</t>
  </si>
  <si>
    <t>Ben Lindsay</t>
  </si>
  <si>
    <t>Ed Summers</t>
  </si>
  <si>
    <t>Marvin Jones</t>
  </si>
  <si>
    <t>Ashley Waters</t>
  </si>
  <si>
    <t>Forbes Under 30</t>
  </si>
  <si>
    <t>PRNEWS</t>
  </si>
  <si>
    <t>PANcomm</t>
  </si>
  <si>
    <t>Kate Conway</t>
  </si>
  <si>
    <t>Ryan M. Wallace</t>
  </si>
  <si>
    <t>Liz S. Pollock</t>
  </si>
  <si>
    <t>Digital OG. Building brands online since Al Gore invented the Internet | US Marine | TEDx | Professor | _xD83D__xDD25_ @Lakers @49ers | Making things happen ⇢ @ZenoGroup</t>
  </si>
  <si>
    <t>MuckRock is the easy way to request, analyze &amp; share public records, making government more transparent and democracies more informed. info@muckrock.com</t>
  </si>
  <si>
    <t>News, trends, and insights from the world’s largest social media analytics database. Our latest report: https://t.co/WB3av24Oxe</t>
  </si>
  <si>
    <t>TrendKite is the Intelligent Communications Platform that puts earned media at the heart of the marketing mix.</t>
  </si>
  <si>
    <t>Making journalists, PR pros and marketers more successful.</t>
  </si>
  <si>
    <t>Former GM/CMO | Forbes Contributor | Asst Prof at Darden Business School |  | Desire to help CMOs Grow &amp; Succeed |  Tweets are my own</t>
  </si>
  <si>
    <t>CommerceCX empowers organizations to connect technology, data and insights, supporting the transformation to a commerce ecosystem.</t>
  </si>
  <si>
    <t>An enterprise customer journey management platform with appointment scheduling, queuing and event management capabilities. For support use @BookingBugHelp</t>
  </si>
  <si>
    <t>#Cybersecurity provider that helps orgs make email safer, restore trust and strengthen cyber resilience. 
RSVP now for the https://t.co/XxFAmzxhVu</t>
  </si>
  <si>
    <t>Youth led charity working to empower young people. https://t.co/Hca8yoOYfZ</t>
  </si>
  <si>
    <t>We are a global creative consultancy specializing in brand and innovation.</t>
  </si>
  <si>
    <t>SAP is helping the best-run businesses make the world run better. #TheBestRun | SAP privacy statement for followers: https://t.co/JRq4xVCJA4</t>
  </si>
  <si>
    <t>Wife, mom, sister, daughter, friend. And, Global CMO of @SAP. Views are my own. #Marketing #Diversity #Leadership #Purpose #Dreamer #GirlPower #Mom #Optimist</t>
  </si>
  <si>
    <t>iQ Media empowers the world’s most iconic brands to connect TV investments to real-time audience outcomes. For more info, please visit https://t.co/0olOTwYCsq</t>
  </si>
  <si>
    <t>From search and discovery to purchase and advocacy, our solutions reach in-market shoppers, personalize their experiences, and give them the confidence to buy.</t>
  </si>
  <si>
    <t>7 Systems of Influence. 300+ articles in Fortune, Inc., Forbes, Time. Member of The Church of Jesus Christ of Latter-day Saints. Husband, dad, skater, runner.</t>
  </si>
  <si>
    <t>Red Lips &amp; Hair Flips | Storyteller @ Connext | Traveler | Writer | PRSA-SV | _xD83C__xDDED__xD83C__xDDF3_</t>
  </si>
  <si>
    <t>Now a part of @Brandwatch.</t>
  </si>
  <si>
    <t>your favorite cat mom | social media + events</t>
  </si>
  <si>
    <t>Private personal training _xD83D__xDCAA__xD83C__xDFFC_ IG: @ mr.bba_gym</t>
  </si>
  <si>
    <t>Pranic Healing &amp; Arhatic Yoga my true self. Opinions &amp; tweets are personal</t>
  </si>
  <si>
    <t>SJSU PR Major. I love sports and music! _xD83D__xDC9A_Victoria Lopez_xD83D__xDC9C_</t>
  </si>
  <si>
    <t>Identify relevant audiences, discover actionable insights and inform your strategies to grow your business. Subscribe to our updates _xD83D__xDC8C_https://t.co/lIGORdMuiQ</t>
  </si>
  <si>
    <t>Model</t>
  </si>
  <si>
    <t>VentureFizz is the leading authority for jobs &amp; careers in tech across Boston &amp; NYC.  #BostonStartups #NYCTech #StartupJobs</t>
  </si>
  <si>
    <t>Led by athletes, Hydrow delivers a live on-river outdoor rowing experience at-home that engages 2x more of the body’s muscles vs. biking or running.</t>
  </si>
  <si>
    <t>Attivio is the leading cognitive search and insight platform company.</t>
  </si>
  <si>
    <t>Klara’s mission is to transform healthcare communication, so every patient can receive great care.</t>
  </si>
  <si>
    <t>Helping people outsmart microweather. Mapping all the weather in the world with new technologies!</t>
  </si>
  <si>
    <t>Marketing Simplified: More than 10,000 businesses rely on our guided marketing solutions to get found &amp; stand out online.</t>
  </si>
  <si>
    <t>Use Open Source. Stay Secure. Find &amp; fix known vulnerabilities in your dependencies at https://snyk.io (system status: https://snyk.statuspage.io/)</t>
  </si>
  <si>
    <t>Endpoint.
Enterprise.
Everything.
Defend it all with MDR, EDR, NGAV, threat hunting, and 24x7 threat monitoring &amp; IR services.</t>
  </si>
  <si>
    <t>Not your average print company! Share MOO stuff via #MOOcards. For European customer care ➡️ tweet @MOO_France + @MOO_Germany</t>
  </si>
  <si>
    <t>Buildium provides easy-to-use, affordable cloud-based property management software to property managers and community associations.</t>
  </si>
  <si>
    <t>BuzzFeed News science desk in Washington D.C. Contact: dan.vergano@buzzfeed.com Secure  tips: https://t.co/9fqJDlbxA3</t>
  </si>
  <si>
    <t>Head of Global Talent Acquisition Netbrain Technologies, Inc., U.S. Marine Corps Veteran 1989-2001</t>
  </si>
  <si>
    <t>We're passionate about helping people learn how to build small, home-based, network marketing businesses, and become debt-free. More soon.</t>
  </si>
  <si>
    <t>Quick Base is the platform that businesses use to quickly turn ideas about better ways to work into apps that make them more efficient, informed and productive.</t>
  </si>
  <si>
    <t>#Content and #creative strategist. Need help with content, #editorial, #comms, #digital?  Hire me _xD83D__xDC49_ matthewjpink@gmail.com</t>
  </si>
  <si>
    <t>We are a global agency. We deliver world class creative ideas with forward thinking brands. We believe in the power of social insight to drive business value.</t>
  </si>
  <si>
    <t>Need help using @Hootsuite? Tweet us here or check out https://t.co/ZM1FHupNd3 for how-to's and answers.
Keep tabs on status at https://t.co/Wt3TZHjum3.</t>
  </si>
  <si>
    <t>The industry’s leading AI-powered marketing suite. Helping marketers make smarter decisions across their digital channels.</t>
  </si>
  <si>
    <t>A social-first marketing agency that keeps brands at the forefront of what is possible.</t>
  </si>
  <si>
    <t>A network of flexible workspaces including coworking, private offices, and team suites. We have meeting rooms and event space, too! Press➡️ karina@workbar.com</t>
  </si>
  <si>
    <t>Power of persuasion (communication), Power of the new (innovation), Power of money (stocks), Power of intelligence (spies), Power of life (culture) #ilovepower</t>
  </si>
  <si>
    <t>A Meeting place for key players in digital business, marketing and innovation. September 23 &amp; 24, 2020 #DMEXCO20 Imprint/Privacy on Website</t>
  </si>
  <si>
    <t>I help companies realize the power of Marketo and Salesforce. My posts are about #data #crm #martech #marketingautomation @InsideRomanoff</t>
  </si>
  <si>
    <t>#DMWF - Digital Marketing Conference &amp; Expo Event exploring Social, Mobile, Influencer, Content, Data, Analytics, eCommerce &amp; more.</t>
  </si>
  <si>
    <t>My trenches: #LeadGeneration_xD83D__xDE80_#MarketingB2B _xD83D__xDCCA_#MarketingAnalytic _xD83D__xDCBB_#SalesProspecting_xD83D__xDCF2_#MarketingStrategy #Marketingtobe #SynchronizedMarketing #NeuroMarketing</t>
  </si>
  <si>
    <t>Double your email revenue with the personalization solution of choice for the world's fastest growing retailers.</t>
  </si>
  <si>
    <t>#CMO. #CGO. Customer, data-driven marketer. #MarTech. Learn from &amp; share w/ people with insightful &amp; diverse takes. Dig sports, music &amp; being around water.</t>
  </si>
  <si>
    <t>Artificial intelligence, data analysis, software. SD Insights at Crimson Hexagon.</t>
  </si>
  <si>
    <t>This is the official Twitter account of the University of Cape Town Students' Representative Council. For further info, email: src@uct.ac.za</t>
  </si>
  <si>
    <t>We offer end-to-end technology services and solutions through a set of best-practice, team-based engagement models that help our customers go from good to great</t>
  </si>
  <si>
    <t>We build business automation software. We share geeky info about #Automation and show you how to use it in your business; small, enterprise or otherwise.</t>
  </si>
  <si>
    <t>With great research comes great responsibility. Home to @mwrneedle and @mwrdrozer</t>
  </si>
  <si>
    <t>We’re changing the rules of networking to make it amazingly simple for IT to create amazing experiences at the Edge.</t>
  </si>
  <si>
    <t>Official Twitter Feed for Amazon Web Services. For support, go to @AWSSupport. How could you win a VIP experience at #reInvent 2019? https://t.co/WoQ1LMXP2Y…</t>
  </si>
  <si>
    <t>Leading the cloud. From intelligent business applications to infrastructure, we deliver tomorrow’s emerging technologies today, like the autonomous database.</t>
  </si>
  <si>
    <t>Lightweight Bitcoin Wallet | We do not provide support over Twitter. If you need assistance please use https://t.co/KHktRJ7R9v, Github or IRC</t>
  </si>
  <si>
    <t>Aspiring software developer.</t>
  </si>
  <si>
    <t>Student society aimed at student programmers by bridging the academic and work gap, creating leaders that will advance the future of global technology.</t>
  </si>
  <si>
    <t>Speed-dating for internships: putting innovative software companies in front of the best students in Cape Town and making internships happen</t>
  </si>
  <si>
    <t>The Knightsbridge Estate is a 500,000 sqft Estate located between Harrods &amp; Harvey Nichols and consists of #luxury #retail, #office &amp; #residential space.</t>
  </si>
  <si>
    <t>Founder &amp; MD of @YOUKNOW_digital. Happy husband to a wonderful woman, and proud GirlDaddy.</t>
  </si>
  <si>
    <t>Helping brands understand consumers with Digital Consumer Intelligence.           @BrandwatchES _xD83C__xDDEA__xD83C__xDDF8_ @BrandwatchDE _xD83C__xDDE9__xD83C__xDDEA_ @BrandwatchFR _xD83C__xDDEB__xD83C__xDDF7_ @BW_React _xD83D__xDC69_‍_xD83D__xDD2C_</t>
  </si>
  <si>
    <t>Digital Intelligence Tech. Social Analytics, Engagement &amp; Social CRM, UGC, Business optimisation done simply. Crimson Hexagon, Lithium, Stackla and Domo.</t>
  </si>
  <si>
    <t>✞ Everything that matters takes time.
Solutions Architect at @youKnow_Digital.</t>
  </si>
  <si>
    <t>A global investment platform for tech and digital companies with offices in #SanFrancisco, #Paris, #Berlin &amp; #Dakar</t>
  </si>
  <si>
    <t>What you need to know. Follow us on Facebook, Instagram, and YouTube. Visit our home page for the top stories of the day.</t>
  </si>
  <si>
    <t>Founder and CEO of Brandwatch. likes stars. thought follower</t>
  </si>
  <si>
    <t>the wolf in sheeps skin.</t>
  </si>
  <si>
    <t>_xD83C__xDF32_ ten trees are planted for every item purchased 
_xD83C__xDF0E_ over 25 million trees planted _xD83C__xDF3F_</t>
  </si>
  <si>
    <t>Chivalrous gentleman.. just add fine tequila.</t>
  </si>
  <si>
    <t>Let's make the world better. Join me on @bkstg at 'justinbieber'. PURPOSE OUT NOW</t>
  </si>
  <si>
    <t>instagram- TomHolland2013</t>
  </si>
  <si>
    <t>thank u, next</t>
  </si>
  <si>
    <t>This Privacy Policy addresses the collection and use of personal information - http://t.co/Jp6yh1TCXK</t>
  </si>
  <si>
    <t>I Can't Get Enough is out now! http://smarturl.it/ICGE</t>
  </si>
  <si>
    <t>https://t.co/C9faJAtFa9 https://t.co/WOcqgj6Off</t>
  </si>
  <si>
    <t>Brighton's annual programme of events exploring digital culture | #BDF19 12 - 25th Oct 2019 | BDF team: @laurencehill @HarleyKilburn</t>
  </si>
  <si>
    <t>Live in and love Brighton. Always happy in the sunshine. Work @Brandwatch. Views all my own. Warning - likely see pics of cats</t>
  </si>
  <si>
    <t>Creative Director at Adweek. Visual enthusiast. Telepathetic.</t>
  </si>
  <si>
    <t>Dibujante-Fortinero-Athleticzale.Piazzolla por parte de padre, Borges por parte de madre http://facebook.com/Costhanzo http://Instagram.com/costhanzo/</t>
  </si>
  <si>
    <t>@Adweek TV/Media Editor. Former @People person and @qz @TheDailyBeast contributor. So much great TV, so little time…</t>
  </si>
  <si>
    <t>The leading source for news, insight and community for marketers, media and agencies.  Join #AdweekChat each Wednesday at 2 p.m. ET.</t>
  </si>
  <si>
    <t>CMO @brandwatch. Author https://t.co/MRGHMPrquX Collab @hyperisland. Started @MeaningConf, NixonMcInnes. Love the web &amp; fun outside. My opinions.</t>
  </si>
  <si>
    <t>Mostly tweet about #Brighton and #marketing Work at @Brandwatch and love travel, skiing, tennis. In the summer, I stand-up paddleboard...</t>
  </si>
  <si>
    <t>We tell stories with social data collected using @Brandwatch _xD83D__xDCC8_ 
Sign up to our newsletter: https://t.co/uiRJT2uGGv _xD83D__xDC8C_
Got a question? react@brandwatch.com ❓</t>
  </si>
  <si>
    <t>News and updates about the Twitter Official Partner Program</t>
  </si>
  <si>
    <t>Hello! We are BTS!</t>
  </si>
  <si>
    <t>Violence in schools should not be the new normal. #ENDviolence #ChildrenUnderAttack</t>
  </si>
  <si>
    <t>Dad. Northerner. Vinyl lover. Food Eater. Gym goer. Customer Success Director @Brandwatch. All views my own, especially the witty &amp; insightful ones</t>
  </si>
  <si>
    <t>Ph.D. Computational Social Science. 15 years #Chordoma-free. Expert yak-shaver. Frequent shitposter. Reluctant Adult, apparently. https://t.co/h4IxIZ3z4S</t>
  </si>
  <si>
    <t>Data science platform for text, survey &amp; Twitter data analytics. Tools for human &amp; machine-learning. Try it for free: http://bit.ly/2CF1dVq</t>
  </si>
  <si>
    <t>PhD @insight_centre @ucddublin. Machine Learning, Natural Language Processing, Recommender Systems, Information Retrieval, Event Detection. https://t.co/h4IxIYLYdk</t>
  </si>
  <si>
    <t>_xD83C__xDF93_ PhD student at UPenn
_xD83D__xDCCA_ Incoming Data Scientist at C.H. Robinson
_xD83D__xDC0D_ Pythonista
_xD83D__xDCAC_ Opinions my own
♂️ He/Him</t>
  </si>
  <si>
    <t>I work at @umd_mith on @documentnow (among other things) and am a PhD candidate in the @iSchoolUMD where I'm researching appraisal in web archives. wd:Q39657052</t>
  </si>
  <si>
    <t>PR pro by day. Bartender by night. Dog lover and feminist always. I also tweet about food pretty frequently.</t>
  </si>
  <si>
    <t>A @Forbes community for inspiring and aspiring young movers and makers out to change the world.</t>
  </si>
  <si>
    <t>The hub for communicators. Conferences, awards and how-to content. #PRNEWS</t>
  </si>
  <si>
    <t>An award-winning integrated marketing &amp; PR agency with an extensive portfolio of clients in B2B tech and healthcare.
2018 Tech Agency of the Year #WeMoveIdeas</t>
  </si>
  <si>
    <t>AAE @PANcomm, graduate @NU_CAMD</t>
  </si>
  <si>
    <t>VP &amp; GM @PANcomm NY. Comms Director @nyftlab. Board @RutgersU #BigData. Race Director #FRNYPrideRun _xD83C__xDFF3_️‍_xD83C__xDF08_. @NewhouseSU alum. _xD83C__xDF4A_for life. Opinions are my own.</t>
  </si>
  <si>
    <t>#tech pr &amp; marketing lead @LibertyMutual. wrangler of 2 amazing boys. caffeine addict. runner. barre enthusiast. opinions are mine.</t>
  </si>
  <si>
    <t>Silicon Valley, Ca.</t>
  </si>
  <si>
    <t>Coast to Coast</t>
  </si>
  <si>
    <t>New York, Dublin</t>
  </si>
  <si>
    <t>Austin, TX</t>
  </si>
  <si>
    <t>New York City</t>
  </si>
  <si>
    <t>Charlottesville Virginia</t>
  </si>
  <si>
    <t>Cary, NC</t>
  </si>
  <si>
    <t>London, England</t>
  </si>
  <si>
    <t>Around the Globe</t>
  </si>
  <si>
    <t>Bristol, UK</t>
  </si>
  <si>
    <t>Global</t>
  </si>
  <si>
    <t>Philadelphia, PA</t>
  </si>
  <si>
    <t>Boston, MA</t>
  </si>
  <si>
    <t>✈️</t>
  </si>
  <si>
    <t>San Jose, CA</t>
  </si>
  <si>
    <t>Sunnyvale</t>
  </si>
  <si>
    <t>Mumbai, India</t>
  </si>
  <si>
    <t>San Jose California U.S. of A</t>
  </si>
  <si>
    <t>UK</t>
  </si>
  <si>
    <t>Manresa, España</t>
  </si>
  <si>
    <t>Boston, NY</t>
  </si>
  <si>
    <t>Cambridge, MA</t>
  </si>
  <si>
    <t>New York, NY</t>
  </si>
  <si>
    <t>Boston,  MA</t>
  </si>
  <si>
    <t>London, UK</t>
  </si>
  <si>
    <t>Washington, DC</t>
  </si>
  <si>
    <t>Boston, Massachusetts</t>
  </si>
  <si>
    <t>Worldwide</t>
  </si>
  <si>
    <t>14 offices on 4 continents</t>
  </si>
  <si>
    <t>Vancouver, BC</t>
  </si>
  <si>
    <t xml:space="preserve">UK | USA | DE </t>
  </si>
  <si>
    <t>France</t>
  </si>
  <si>
    <t>Cologne</t>
  </si>
  <si>
    <t>New York</t>
  </si>
  <si>
    <t xml:space="preserve">New York / London / Amsterdam </t>
  </si>
  <si>
    <t xml:space="preserve">Chile _xD83C__xDDE8__xD83C__xDDF1_ | Brasil _xD83C__xDDE7__xD83C__xDDF7_  </t>
  </si>
  <si>
    <t>California</t>
  </si>
  <si>
    <t>Cambridge MA</t>
  </si>
  <si>
    <t>Steve Biko, Level 7</t>
  </si>
  <si>
    <t>Johannesburg, South Africa</t>
  </si>
  <si>
    <t>Cape Town &amp; Johannesburg</t>
  </si>
  <si>
    <t>United Kingdom</t>
  </si>
  <si>
    <t>Seattle, WA</t>
  </si>
  <si>
    <t>Redwood Shores, CA</t>
  </si>
  <si>
    <t>Cape Town, South Africa</t>
  </si>
  <si>
    <t>University of Cape Town</t>
  </si>
  <si>
    <t>South Africa</t>
  </si>
  <si>
    <t>Knightsbridge, SW1 London</t>
  </si>
  <si>
    <t>Gauteng, South Africa</t>
  </si>
  <si>
    <t>USA / UK / GR / FR / SG</t>
  </si>
  <si>
    <t>Johannesburg</t>
  </si>
  <si>
    <t>Paris &amp; San Francisco &amp; Berlin &amp; Dakar</t>
  </si>
  <si>
    <t>Brighton</t>
  </si>
  <si>
    <t>bad vibes forever</t>
  </si>
  <si>
    <t>Wordwide</t>
  </si>
  <si>
    <t>Home</t>
  </si>
  <si>
    <t>ǝʌɐ uooɯʎǝuoɥ</t>
  </si>
  <si>
    <t>Madrid</t>
  </si>
  <si>
    <t>Los Angeles</t>
  </si>
  <si>
    <t>Brighton &amp; Hove</t>
  </si>
  <si>
    <t>NYC</t>
  </si>
  <si>
    <t>Argentina</t>
  </si>
  <si>
    <t>nyc-ish</t>
  </si>
  <si>
    <t>Brighton, England</t>
  </si>
  <si>
    <t>Bay Area, CA</t>
  </si>
  <si>
    <t>North Amherst, MA</t>
  </si>
  <si>
    <t>Ireland</t>
  </si>
  <si>
    <t>Minneapolis, MN</t>
  </si>
  <si>
    <t>Silver Spring, MD</t>
  </si>
  <si>
    <t>Catonsville, MD</t>
  </si>
  <si>
    <t>Boston, SF, NYC, Orlando, UK</t>
  </si>
  <si>
    <t>portsmouth, nh</t>
  </si>
  <si>
    <t>https://t.co/WRfesQVrq4</t>
  </si>
  <si>
    <t>https://t.co/IIrzMp0kUk</t>
  </si>
  <si>
    <t>http://t.co/t4GGKj5n2O</t>
  </si>
  <si>
    <t>http://t.co/I9uu4YEYJv</t>
  </si>
  <si>
    <t>http://t.co/7etn0ifHe5</t>
  </si>
  <si>
    <t>http://blogs.forbes.com/kimberlywhitler/</t>
  </si>
  <si>
    <t>https://t.co/lXfBPMpfWY</t>
  </si>
  <si>
    <t>https://t.co/EK6UnvT8tO</t>
  </si>
  <si>
    <t>https://t.co/yjQUgXsqBU</t>
  </si>
  <si>
    <t>https://t.co/kJsJCu4FG5</t>
  </si>
  <si>
    <t>http://www.lippincott.com</t>
  </si>
  <si>
    <t>https://t.co/Eh2TEAZzvN</t>
  </si>
  <si>
    <t>https://t.co/PKOK3TZeYS</t>
  </si>
  <si>
    <t>https://t.co/0olOTwYCsq</t>
  </si>
  <si>
    <t>http://t.co/bshkOUMUOQ</t>
  </si>
  <si>
    <t>https://www.joshsteimle.com/7-systems-of-influence</t>
  </si>
  <si>
    <t>https://t.co/3uxIJNv0j0</t>
  </si>
  <si>
    <t>https://t.co/BkmAaNtCUO</t>
  </si>
  <si>
    <t>https://t.co/8e0rrHSzPi</t>
  </si>
  <si>
    <t>https://t.co/C4TTs9324f</t>
  </si>
  <si>
    <t>http://www.marionamarcetsegarra.com</t>
  </si>
  <si>
    <t>http://venturefizz.com</t>
  </si>
  <si>
    <t>https://t.co/5TO44GOU8t</t>
  </si>
  <si>
    <t>http://t.co/dgpufFiF4y</t>
  </si>
  <si>
    <t>http://t.co/mFZIgBydhn</t>
  </si>
  <si>
    <t>http://www.climacell.co/</t>
  </si>
  <si>
    <t>https://t.co/Refq3zrZ9Q</t>
  </si>
  <si>
    <t>https://snyk.io/</t>
  </si>
  <si>
    <t>http://t.co/mBh2993quy</t>
  </si>
  <si>
    <t>http://www.moo.com</t>
  </si>
  <si>
    <t>http://t.co/EiQBd1jPDM</t>
  </si>
  <si>
    <t>https://t.co/KwKxgwCu6y</t>
  </si>
  <si>
    <t>http://www.netbraintech.com</t>
  </si>
  <si>
    <t>http://www.quickbase.com</t>
  </si>
  <si>
    <t>https://t.co/WfUj6iux0g</t>
  </si>
  <si>
    <t>https://t.co/80Zp3D81vJ</t>
  </si>
  <si>
    <t>http://t.co/QcXZIXPJjc</t>
  </si>
  <si>
    <t>http://www.socialbakers.com</t>
  </si>
  <si>
    <t>http://www.socialchain.com</t>
  </si>
  <si>
    <t>http://workbar.com</t>
  </si>
  <si>
    <t>https://dmexco.com</t>
  </si>
  <si>
    <t>https://t.co/pVnsOIrw06</t>
  </si>
  <si>
    <t>http://www.digitalmarketing-conference.com</t>
  </si>
  <si>
    <t>https://marketingtobe.com</t>
  </si>
  <si>
    <t>https://t.co/S1jAiaaMej</t>
  </si>
  <si>
    <t>http://t.co/IVEG9kwlhy</t>
  </si>
  <si>
    <t>https://t.co/MWjZxLfX9e</t>
  </si>
  <si>
    <t>http://www.culture.entelect.co.za</t>
  </si>
  <si>
    <t>http://t.co/Cnrnk9NF2e</t>
  </si>
  <si>
    <t>http://t.co/nI0qIb4mkl</t>
  </si>
  <si>
    <t>http://www.arubanetworks.com</t>
  </si>
  <si>
    <t>http://aws.amazon.com</t>
  </si>
  <si>
    <t>http://www.oracle.com/</t>
  </si>
  <si>
    <t>https://t.co/O6Bhc7RJ76</t>
  </si>
  <si>
    <t>https://t.co/YvOBXDy9MQ</t>
  </si>
  <si>
    <t>https://t.co/f7FXvTQEyM</t>
  </si>
  <si>
    <t>http://theknightsbridgeestate.co.uk</t>
  </si>
  <si>
    <t>https://t.co/W8lMnEq4Gz</t>
  </si>
  <si>
    <t>https://t.co/JbKrr3UX54</t>
  </si>
  <si>
    <t>http://partechpartners.com</t>
  </si>
  <si>
    <t>https://t.co/RMkf7jACew</t>
  </si>
  <si>
    <t>http://t.co/uTctFfDS4B</t>
  </si>
  <si>
    <t>http://m.soundcloud.com/jahseh-onfroy</t>
  </si>
  <si>
    <t>https://t.co/l04ZRbKqdz</t>
  </si>
  <si>
    <t>http://www.youtube.com/kidrauhl</t>
  </si>
  <si>
    <t>https://t.co/Dnd5EdJ14N</t>
  </si>
  <si>
    <t>https://t.co/76qmPxOH2C</t>
  </si>
  <si>
    <t>http://t.co/5cnqVjh7jl</t>
  </si>
  <si>
    <t>http://selenagomez.com</t>
  </si>
  <si>
    <t>http://brightondigitalfestival.co.uk/</t>
  </si>
  <si>
    <t>https://rongoodman.portfoliobox.net/</t>
  </si>
  <si>
    <t>http://www.costhanzo.com/</t>
  </si>
  <si>
    <t>https://t.co/2yZk1ZkYem</t>
  </si>
  <si>
    <t>http://adweek.com</t>
  </si>
  <si>
    <t>https://t.co/JIlTyb6JYy</t>
  </si>
  <si>
    <t>https://t.co/cgDvDaWvlW</t>
  </si>
  <si>
    <t>https://t.co/fsX4hsZ5Tr</t>
  </si>
  <si>
    <t>http://btsblog.ibighit.com</t>
  </si>
  <si>
    <t>http://uni.cf/Tips</t>
  </si>
  <si>
    <t>https://t.co/1voRLCezuf</t>
  </si>
  <si>
    <t>https://t.co/D8dS2ZpNMQ</t>
  </si>
  <si>
    <t>http://discovertext.com</t>
  </si>
  <si>
    <t>https://t.co/SDdwlYDxGd</t>
  </si>
  <si>
    <t>https://t.co/i85Rjti2yp</t>
  </si>
  <si>
    <t>https://t.co/KCVMLqoUma</t>
  </si>
  <si>
    <t>https://t.co/moqlu7dDgB</t>
  </si>
  <si>
    <t>https://t.co/HvdJ9S3NDD</t>
  </si>
  <si>
    <t>https://t.co/ULcqGNpPzt</t>
  </si>
  <si>
    <t>https://t.co/ik3Z9o416j</t>
  </si>
  <si>
    <t>Central Time (US &amp; Canada)</t>
  </si>
  <si>
    <t>Eastern Time (US &amp; Canada)</t>
  </si>
  <si>
    <t>Hawaii</t>
  </si>
  <si>
    <t>https://pbs.twimg.com/profile_banners/844631/1524116753</t>
  </si>
  <si>
    <t>https://pbs.twimg.com/profile_banners/124531391/1451425421</t>
  </si>
  <si>
    <t>https://pbs.twimg.com/profile_banners/132573995/1563201275</t>
  </si>
  <si>
    <t>https://pbs.twimg.com/profile_banners/946468321/1546986910</t>
  </si>
  <si>
    <t>https://pbs.twimg.com/profile_banners/29100243/1545983995</t>
  </si>
  <si>
    <t>https://pbs.twimg.com/profile_banners/273661708/1458919742</t>
  </si>
  <si>
    <t>https://pbs.twimg.com/profile_banners/874331102311309315/1540234870</t>
  </si>
  <si>
    <t>https://pbs.twimg.com/profile_banners/18242861/1496408825</t>
  </si>
  <si>
    <t>https://pbs.twimg.com/profile_banners/41069094/1551128404</t>
  </si>
  <si>
    <t>https://pbs.twimg.com/profile_banners/212338447/1481638793</t>
  </si>
  <si>
    <t>https://pbs.twimg.com/profile_banners/25518816/1538405473</t>
  </si>
  <si>
    <t>https://pbs.twimg.com/profile_banners/76117579/1562100617</t>
  </si>
  <si>
    <t>https://pbs.twimg.com/profile_banners/297666929/1515889921</t>
  </si>
  <si>
    <t>https://pbs.twimg.com/profile_banners/204331160/1478007884</t>
  </si>
  <si>
    <t>https://pbs.twimg.com/profile_banners/14934456/1522248591</t>
  </si>
  <si>
    <t>https://pbs.twimg.com/profile_banners/25384284/1535513316</t>
  </si>
  <si>
    <t>https://pbs.twimg.com/profile_banners/2460560587/1565923098</t>
  </si>
  <si>
    <t>https://pbs.twimg.com/profile_banners/15782297/1561469151</t>
  </si>
  <si>
    <t>https://pbs.twimg.com/profile_banners/991325353/1557620137</t>
  </si>
  <si>
    <t>https://pbs.twimg.com/profile_banners/1361143886/1457445406</t>
  </si>
  <si>
    <t>https://pbs.twimg.com/profile_banners/123237202/1406390403</t>
  </si>
  <si>
    <t>https://pbs.twimg.com/profile_banners/2479278192/1548118270</t>
  </si>
  <si>
    <t>https://pbs.twimg.com/profile_banners/233631354/1498647668</t>
  </si>
  <si>
    <t>https://pbs.twimg.com/profile_banners/705715878856421376/1552865589</t>
  </si>
  <si>
    <t>https://pbs.twimg.com/profile_banners/23625211/1521573012</t>
  </si>
  <si>
    <t>https://pbs.twimg.com/profile_banners/978061011054972928/1549466741</t>
  </si>
  <si>
    <t>https://pbs.twimg.com/profile_banners/16647562/1552936189</t>
  </si>
  <si>
    <t>https://pbs.twimg.com/profile_banners/2667139123/1428659538</t>
  </si>
  <si>
    <t>https://pbs.twimg.com/profile_banners/827477721383055362/1547128849</t>
  </si>
  <si>
    <t>https://pbs.twimg.com/profile_banners/294240854/1527691404</t>
  </si>
  <si>
    <t>https://pbs.twimg.com/profile_banners/3248125858/1567706296</t>
  </si>
  <si>
    <t>https://pbs.twimg.com/profile_banners/835463838/1562681545</t>
  </si>
  <si>
    <t>https://pbs.twimg.com/profile_banners/27697827/1538665619</t>
  </si>
  <si>
    <t>https://pbs.twimg.com/profile_banners/58489734/1495137631</t>
  </si>
  <si>
    <t>https://pbs.twimg.com/profile_banners/18809599/1408654141</t>
  </si>
  <si>
    <t>https://pbs.twimg.com/profile_banners/14954908/1565709493</t>
  </si>
  <si>
    <t>https://pbs.twimg.com/profile_banners/992437627239518213/1525770579</t>
  </si>
  <si>
    <t>https://pbs.twimg.com/profile_banners/14481475/1563188558</t>
  </si>
  <si>
    <t>https://pbs.twimg.com/profile_banners/61315223/1520959030</t>
  </si>
  <si>
    <t>https://pbs.twimg.com/profile_banners/78569316/1567693065</t>
  </si>
  <si>
    <t>https://pbs.twimg.com/profile_banners/1546043996/1557938686</t>
  </si>
  <si>
    <t>https://pbs.twimg.com/profile_banners/48828197/1529354408</t>
  </si>
  <si>
    <t>https://pbs.twimg.com/profile_banners/1003218476159389696/1563697168</t>
  </si>
  <si>
    <t>https://pbs.twimg.com/profile_banners/96695932/1392090216</t>
  </si>
  <si>
    <t>https://pbs.twimg.com/profile_banners/17038370/1568478374</t>
  </si>
  <si>
    <t>https://pbs.twimg.com/profile_banners/35144656/1556579901</t>
  </si>
  <si>
    <t>https://pbs.twimg.com/profile_banners/17129687/1564409208</t>
  </si>
  <si>
    <t>https://pbs.twimg.com/profile_banners/1101255272843087872/1560179706</t>
  </si>
  <si>
    <t>https://pbs.twimg.com/profile_banners/2877049432/1549911604</t>
  </si>
  <si>
    <t>https://pbs.twimg.com/profile_banners/28176139/1398228255</t>
  </si>
  <si>
    <t>https://pbs.twimg.com/profile_banners/104189196/1469633175</t>
  </si>
  <si>
    <t>https://pbs.twimg.com/profile_banners/413283067/1474109578</t>
  </si>
  <si>
    <t>https://pbs.twimg.com/profile_banners/58540335/1564058289</t>
  </si>
  <si>
    <t>https://pbs.twimg.com/profile_banners/66719218/1490880368</t>
  </si>
  <si>
    <t>https://pbs.twimg.com/profile_banners/24700361/1565973044</t>
  </si>
  <si>
    <t>https://pbs.twimg.com/profile_banners/66780587/1564419479</t>
  </si>
  <si>
    <t>https://pbs.twimg.com/profile_banners/809273/1568644394</t>
  </si>
  <si>
    <t>https://pbs.twimg.com/profile_banners/1916826175/1456571426</t>
  </si>
  <si>
    <t>https://pbs.twimg.com/profile_banners/3375378293/1505059700</t>
  </si>
  <si>
    <t>https://pbs.twimg.com/profile_banners/307790986/1538644993</t>
  </si>
  <si>
    <t>https://pbs.twimg.com/profile_banners/973711368418398208/1555421162</t>
  </si>
  <si>
    <t>https://pbs.twimg.com/profile_banners/86107125/1561467286</t>
  </si>
  <si>
    <t>https://pbs.twimg.com/profile_banners/2230134498/1503664334</t>
  </si>
  <si>
    <t>https://pbs.twimg.com/profile_banners/2472924734/1542351846</t>
  </si>
  <si>
    <t>https://pbs.twimg.com/profile_banners/460051524/1412328612</t>
  </si>
  <si>
    <t>https://pbs.twimg.com/profile_banners/20562637/1545063807</t>
  </si>
  <si>
    <t>https://pbs.twimg.com/profile_banners/754101056/1463959512</t>
  </si>
  <si>
    <t>https://pbs.twimg.com/profile_banners/375227729/1543338489</t>
  </si>
  <si>
    <t>https://pbs.twimg.com/profile_banners/250831586/1559766227</t>
  </si>
  <si>
    <t>https://pbs.twimg.com/profile_banners/27260086/1502985695</t>
  </si>
  <si>
    <t>https://pbs.twimg.com/profile_banners/624056226/1493528176</t>
  </si>
  <si>
    <t>https://pbs.twimg.com/profile_banners/34507480/1549842445</t>
  </si>
  <si>
    <t>https://pbs.twimg.com/profile_banners/155659213/1414048390</t>
  </si>
  <si>
    <t>https://pbs.twimg.com/profile_banners/23375688/1551359346</t>
  </si>
  <si>
    <t>https://pbs.twimg.com/profile_banners/236699098/1558894563</t>
  </si>
  <si>
    <t>https://pbs.twimg.com/profile_banners/298112244/1499162177</t>
  </si>
  <si>
    <t>https://pbs.twimg.com/profile_banners/271869564/1349968044</t>
  </si>
  <si>
    <t>https://pbs.twimg.com/profile_banners/249319169/1398270987</t>
  </si>
  <si>
    <t>https://pbs.twimg.com/profile_banners/28633244/1546119684</t>
  </si>
  <si>
    <t>https://pbs.twimg.com/profile_banners/26327958/1444162583</t>
  </si>
  <si>
    <t>https://pbs.twimg.com/profile_banners/30205586/1568812471</t>
  </si>
  <si>
    <t>https://pbs.twimg.com/profile_banners/713683/1471794028</t>
  </si>
  <si>
    <t>https://pbs.twimg.com/profile_banners/399465430/1496834097</t>
  </si>
  <si>
    <t>https://pbs.twimg.com/profile_banners/117218161/1511368066</t>
  </si>
  <si>
    <t>https://pbs.twimg.com/profile_banners/791978718/1498673574</t>
  </si>
  <si>
    <t>https://pbs.twimg.com/profile_banners/335141638/1543937426</t>
  </si>
  <si>
    <t>https://pbs.twimg.com/profile_banners/33933259/1567535780</t>
  </si>
  <si>
    <t>https://pbs.twimg.com/profile_banners/2516148714/1531429470</t>
  </si>
  <si>
    <t>https://pbs.twimg.com/profile_banners/1416500532/1566666566</t>
  </si>
  <si>
    <t>https://pbs.twimg.com/profile_banners/219045313/1563445950</t>
  </si>
  <si>
    <t>https://pbs.twimg.com/profile_banners/495430242/1402176204</t>
  </si>
  <si>
    <t>https://pbs.twimg.com/profile_banners/14331818/1512246895</t>
  </si>
  <si>
    <t>https://pbs.twimg.com/profile_banners/99291254/1400605938</t>
  </si>
  <si>
    <t>https://pbs.twimg.com/profile_banners/2485950907/1557163402</t>
  </si>
  <si>
    <t>https://pbs.twimg.com/profile_banners/26258900/1540478904</t>
  </si>
  <si>
    <t>https://pbs.twimg.com/profile_banners/15856393/1562674712</t>
  </si>
  <si>
    <t>https://pbs.twimg.com/profile_banners/335027396/1426493468</t>
  </si>
  <si>
    <t>https://pbs.twimg.com/profile_banners/32265149/1398716480</t>
  </si>
  <si>
    <t>https://pbs.twimg.com/profile_banners/30865982/1556127735</t>
  </si>
  <si>
    <t>pt</t>
  </si>
  <si>
    <t>ko</t>
  </si>
  <si>
    <t>http://abs.twimg.com/images/themes/theme14/bg.gif</t>
  </si>
  <si>
    <t>http://abs.twimg.com/images/themes/theme1/bg.png</t>
  </si>
  <si>
    <t>http://abs.twimg.com/images/themes/theme10/bg.gif</t>
  </si>
  <si>
    <t>http://abs.twimg.com/images/themes/theme18/bg.gif</t>
  </si>
  <si>
    <t>http://abs.twimg.com/images/themes/theme9/bg.gif</t>
  </si>
  <si>
    <t>http://abs.twimg.com/images/themes/theme15/bg.png</t>
  </si>
  <si>
    <t>http://abs.twimg.com/images/themes/theme4/bg.gif</t>
  </si>
  <si>
    <t>http://abs.twimg.com/images/themes/theme16/bg.gif</t>
  </si>
  <si>
    <t>http://abs.twimg.com/images/themes/theme7/bg.gif</t>
  </si>
  <si>
    <t>http://pbs.twimg.com/profile_background_images/598260611969978368/G5IalkdR.png</t>
  </si>
  <si>
    <t>http://abs.twimg.com/images/themes/theme5/bg.gif</t>
  </si>
  <si>
    <t>http://pbs.twimg.com/profile_background_images/460851381025267712/RU-xit8T.png</t>
  </si>
  <si>
    <t>http://abs.twimg.com/images/themes/theme13/bg.gif</t>
  </si>
  <si>
    <t>http://pbs.twimg.com/profile_background_images/525185614379888640/-LFzxCm8.jpeg</t>
  </si>
  <si>
    <t>http://abs.twimg.com/images/themes/theme19/bg.gif</t>
  </si>
  <si>
    <t>http://abs.twimg.com/images/themes/theme6/bg.gif</t>
  </si>
  <si>
    <t>http://pbs.twimg.com/profile_images/681918417213894656/tAynDJGw_normal.png</t>
  </si>
  <si>
    <t>http://pbs.twimg.com/profile_images/1150775545963171840/xMQiTe49_normal.png</t>
  </si>
  <si>
    <t>http://pbs.twimg.com/profile_images/1083057934941151232/3lE9nYrS_normal.jpg</t>
  </si>
  <si>
    <t>http://pbs.twimg.com/profile_images/824743267614994432/Yy2yC1ob_normal.jpg</t>
  </si>
  <si>
    <t>http://pbs.twimg.com/profile_images/560451859484123136/_onnki5Y_normal.jpeg</t>
  </si>
  <si>
    <t>http://pbs.twimg.com/profile_images/1105136691105484801/ZZ_yC8bR_normal.png</t>
  </si>
  <si>
    <t>http://pbs.twimg.com/profile_images/973672699422584832/GNMkOdNp_normal.jpg</t>
  </si>
  <si>
    <t>http://pbs.twimg.com/profile_images/1029437121193553920/c3D-440O_normal.jpg</t>
  </si>
  <si>
    <t>http://pbs.twimg.com/profile_images/910083873207406592/ZaZsOb6j_normal.jpg</t>
  </si>
  <si>
    <t>http://pbs.twimg.com/profile_images/832201589108662272/fMzqe4oR_normal.jpg</t>
  </si>
  <si>
    <t>http://pbs.twimg.com/profile_images/1145800649440997377/oVjNm_4i_normal.png</t>
  </si>
  <si>
    <t>http://pbs.twimg.com/profile_images/1002987784796295170/wH0hTsZa_normal.jpg</t>
  </si>
  <si>
    <t>http://pbs.twimg.com/profile_images/793448023321894912/C6Ol4XJ6_normal.jpg</t>
  </si>
  <si>
    <t>http://pbs.twimg.com/profile_images/979007612090908672/hTPtp7Nm_normal.jpg</t>
  </si>
  <si>
    <t>http://pbs.twimg.com/profile_images/1053457974264381440/jh5_a6LK_normal.jpg</t>
  </si>
  <si>
    <t>http://pbs.twimg.com/profile_images/1040261126162997248/atjV9Qj5_normal.jpg</t>
  </si>
  <si>
    <t>http://pbs.twimg.com/profile_images/972101927323435008/TrRmjEX3_normal.jpg</t>
  </si>
  <si>
    <t>http://pbs.twimg.com/profile_images/750308716461850624/yfD6SxYR_normal.jpg</t>
  </si>
  <si>
    <t>http://pbs.twimg.com/profile_images/1019020281938153473/n5NHzFRR_normal.jpg</t>
  </si>
  <si>
    <t>http://pbs.twimg.com/profile_images/881145853641199616/0L5DEXOj_normal.jpg</t>
  </si>
  <si>
    <t>http://pbs.twimg.com/profile_images/1169709047328755713/f55yV18s_normal.jpg</t>
  </si>
  <si>
    <t>http://pbs.twimg.com/profile_images/953294428453724160/8xySS1Q4_normal.jpg</t>
  </si>
  <si>
    <t>http://pbs.twimg.com/profile_images/609278766125293568/CwUER2p__normal.png</t>
  </si>
  <si>
    <t>http://pbs.twimg.com/profile_images/1146041188774031360/t_XPRPGB_normal.png</t>
  </si>
  <si>
    <t>http://a0.twimg.com/profile_images/1351298664/image_normal.jpg</t>
  </si>
  <si>
    <t>http://pbs.twimg.com/profile_images/866845358684557313/nUXPeG7c_normal.jpg</t>
  </si>
  <si>
    <t>http://pbs.twimg.com/profile_images/1150801150603644929/Dv2sl4PF_normal.jpg</t>
  </si>
  <si>
    <t>http://pbs.twimg.com/profile_images/1113204906289127424/kQmpCKFH_normal.png</t>
  </si>
  <si>
    <t>http://pbs.twimg.com/profile_images/914844931830812672/IP9-HT8K_normal.jpg</t>
  </si>
  <si>
    <t>http://pbs.twimg.com/profile_images/1171734071002771456/0rueCQz3_normal.jpg</t>
  </si>
  <si>
    <t>http://pbs.twimg.com/profile_images/1095032066671026178/rnTVbTxB_normal.jpg</t>
  </si>
  <si>
    <t>http://pbs.twimg.com/profile_images/378800000079448786/3d6f2727dbac08ee4320350008d8be1e_normal.jpeg</t>
  </si>
  <si>
    <t>http://abs.twimg.com/sticky/default_profile_images/default_profile_normal.png</t>
  </si>
  <si>
    <t>http://pbs.twimg.com/profile_images/659749493575778304/c_uLWmNb_normal.jpg</t>
  </si>
  <si>
    <t>http://pbs.twimg.com/profile_images/473432237522698240/aHa2Epws_normal.png</t>
  </si>
  <si>
    <t>http://pbs.twimg.com/profile_images/697739745959481344/elXEmNJm_normal.png</t>
  </si>
  <si>
    <t>http://pbs.twimg.com/profile_images/660866286235156480/cDDtqWG__normal.jpg</t>
  </si>
  <si>
    <t>http://pbs.twimg.com/profile_images/1150888239475122176/b2lWK7c0_normal.png</t>
  </si>
  <si>
    <t>http://pbs.twimg.com/profile_images/1171452654112755712/MW0_-kQQ_normal.jpg</t>
  </si>
  <si>
    <t>http://pbs.twimg.com/profile_images/703537778370465792/TZF7lfvt_normal.jpg</t>
  </si>
  <si>
    <t>http://pbs.twimg.com/profile_images/1157246643118518273/ibcvUn-u_normal.jpg</t>
  </si>
  <si>
    <t>http://pbs.twimg.com/profile_images/1097261701274259457/z2tKt_RQ_normal.jpg</t>
  </si>
  <si>
    <t>http://pbs.twimg.com/profile_images/1406293299/break_the_rules_normal.JPG</t>
  </si>
  <si>
    <t>http://pbs.twimg.com/profile_images/978308329180188676/PEim6bO9_normal.jpg</t>
  </si>
  <si>
    <t>http://pbs.twimg.com/profile_images/887662979902304257/azSzxYkB_normal.jpg</t>
  </si>
  <si>
    <t>http://pbs.twimg.com/profile_images/614132757803999232/wJWWZMS2_normal.jpg</t>
  </si>
  <si>
    <t>http://pbs.twimg.com/profile_images/935743724570767360/OUhulvKS_normal.jpg</t>
  </si>
  <si>
    <t>http://pbs.twimg.com/profile_images/542448182349672448/FEDVgshD_normal.jpeg</t>
  </si>
  <si>
    <t>http://pbs.twimg.com/profile_images/3478244961/01ebfc40ecc194a2abc81e82ab877af4_normal.jpeg</t>
  </si>
  <si>
    <t>http://pbs.twimg.com/profile_images/898295311893880832/bCps4HFV_normal.jpg</t>
  </si>
  <si>
    <t>http://pbs.twimg.com/profile_images/826578156849074177/VPb4WgnY_normal.jpg</t>
  </si>
  <si>
    <t>http://pbs.twimg.com/profile_images/1096483515099533312/FV0qHETR_normal.jpg</t>
  </si>
  <si>
    <t>http://pbs.twimg.com/profile_images/525183056693305345/IhUuuHka_normal.jpeg</t>
  </si>
  <si>
    <t>http://pbs.twimg.com/profile_images/1101106642031009792/dxOYm7sb_normal.png</t>
  </si>
  <si>
    <t>http://pbs.twimg.com/profile_images/1114924576679424000/budLZeGp_normal.jpg</t>
  </si>
  <si>
    <t>http://pbs.twimg.com/profile_images/882176126734528512/VbZc9-rF_normal.jpg</t>
  </si>
  <si>
    <t>http://pbs.twimg.com/profile_images/705880364712067075/4wOuPEGI_normal.jpg</t>
  </si>
  <si>
    <t>http://pbs.twimg.com/profile_images/1066058904197636096/6pNRI2x-_normal.jpg</t>
  </si>
  <si>
    <t>http://pbs.twimg.com/profile_images/606058591485890560/PpaM7bQo_normal.jpg</t>
  </si>
  <si>
    <t>http://pbs.twimg.com/profile_images/1135563344583254016/6fnoasm9_normal.png</t>
  </si>
  <si>
    <t>http://pbs.twimg.com/profile_images/583570754857541633/h7OF8HkL_normal.png</t>
  </si>
  <si>
    <t>http://pbs.twimg.com/profile_images/1069977228933394432/YpmzkoPO_normal.jpg</t>
  </si>
  <si>
    <t>http://pbs.twimg.com/profile_images/808330362417979392/AdiQ86lk_normal.jpg</t>
  </si>
  <si>
    <t>http://pbs.twimg.com/profile_images/418767739298123776/2ctpHfEK_normal.jpeg</t>
  </si>
  <si>
    <t>http://pbs.twimg.com/profile_images/877348233516679168/OK-UGyUe_normal.jpg</t>
  </si>
  <si>
    <t>http://pbs.twimg.com/profile_images/1097109375053901826/X7NY-l-w_normal.png</t>
  </si>
  <si>
    <t>http://pbs.twimg.com/profile_images/2747065994/ad8bf1709cae878e13de237169f3daf9_normal.jpeg</t>
  </si>
  <si>
    <t>http://pbs.twimg.com/profile_images/1125451072506609670/fB_lswwb_normal.png</t>
  </si>
  <si>
    <t>http://pbs.twimg.com/profile_images/1107653957214760960/cSZzBRNu_normal.png</t>
  </si>
  <si>
    <t>http://pbs.twimg.com/profile_images/1145682147656765440/Gxxa9JPu_normal.jpg</t>
  </si>
  <si>
    <t>Open Twitter Page for This Person</t>
  </si>
  <si>
    <t>https://twitter.com/britopian</t>
  </si>
  <si>
    <t>https://twitter.com/muckrock</t>
  </si>
  <si>
    <t>https://twitter.com/newswhip</t>
  </si>
  <si>
    <t>https://twitter.com/trendkite</t>
  </si>
  <si>
    <t>https://twitter.com/muckrack</t>
  </si>
  <si>
    <t>https://twitter.com/kimwhitler</t>
  </si>
  <si>
    <t>https://twitter.com/commercecx</t>
  </si>
  <si>
    <t>https://twitter.com/bookingbug</t>
  </si>
  <si>
    <t>https://twitter.com/mimecast</t>
  </si>
  <si>
    <t>https://twitter.com/_integrateuk</t>
  </si>
  <si>
    <t>https://twitter.com/lippincottbrand</t>
  </si>
  <si>
    <t>https://twitter.com/sap</t>
  </si>
  <si>
    <t>https://twitter.com/aliciatillman</t>
  </si>
  <si>
    <t>https://twitter.com/iqmediacorp</t>
  </si>
  <si>
    <t>https://twitter.com/bazaarvoice</t>
  </si>
  <si>
    <t>https://twitter.com/joshsteimle</t>
  </si>
  <si>
    <t>https://twitter.com/ohjaaaasmine</t>
  </si>
  <si>
    <t>https://twitter.com/crimsonhexagon</t>
  </si>
  <si>
    <t>https://twitter.com/daniiiogier</t>
  </si>
  <si>
    <t>https://twitter.com/mrbbagym</t>
  </si>
  <si>
    <t>https://twitter.com/puravchoksi</t>
  </si>
  <si>
    <t>https://twitter.com/_sergiovalencia</t>
  </si>
  <si>
    <t>https://twitter.com/audienseco</t>
  </si>
  <si>
    <t>https://twitter.com/bellitarubita</t>
  </si>
  <si>
    <t>https://twitter.com/venturefizz</t>
  </si>
  <si>
    <t>https://twitter.com/hydrow_by_crew</t>
  </si>
  <si>
    <t>https://twitter.com/attivio</t>
  </si>
  <si>
    <t>https://twitter.com/getklara</t>
  </si>
  <si>
    <t>https://twitter.com/weatherrevealed</t>
  </si>
  <si>
    <t>https://twitter.com/thrivehive</t>
  </si>
  <si>
    <t>https://twitter.com/snyksec</t>
  </si>
  <si>
    <t>https://twitter.com/cybereason</t>
  </si>
  <si>
    <t>https://twitter.com/moo</t>
  </si>
  <si>
    <t>https://twitter.com/buildium</t>
  </si>
  <si>
    <t>https://twitter.com/dvergano</t>
  </si>
  <si>
    <t>https://twitter.com/mattliptak</t>
  </si>
  <si>
    <t>https://twitter.com/build</t>
  </si>
  <si>
    <t>https://twitter.com/quickbase</t>
  </si>
  <si>
    <t>https://twitter.com/content_matthew</t>
  </si>
  <si>
    <t>https://twitter.com/wearesocial</t>
  </si>
  <si>
    <t>https://twitter.com/hootsuite_help</t>
  </si>
  <si>
    <t>https://twitter.com/socialbakers</t>
  </si>
  <si>
    <t>https://twitter.com/thesocialchain</t>
  </si>
  <si>
    <t>https://twitter.com/workbar</t>
  </si>
  <si>
    <t>https://twitter.com/myactivebrain</t>
  </si>
  <si>
    <t>https://twitter.com/jnervi3</t>
  </si>
  <si>
    <t>https://twitter.com/dmexco</t>
  </si>
  <si>
    <t>https://twitter.com/ingaroma</t>
  </si>
  <si>
    <t>https://twitter.com/digimarketingwf</t>
  </si>
  <si>
    <t>https://twitter.com/marketingtobe</t>
  </si>
  <si>
    <t>https://twitter.com/bluecore</t>
  </si>
  <si>
    <t>https://twitter.com/scottavaughan</t>
  </si>
  <si>
    <t>https://twitter.com/pablofunes</t>
  </si>
  <si>
    <t>https://twitter.com/uct_src</t>
  </si>
  <si>
    <t>https://twitter.com/alphawave</t>
  </si>
  <si>
    <t>https://twitter.com/entelect</t>
  </si>
  <si>
    <t>https://twitter.com/soliditech</t>
  </si>
  <si>
    <t>https://twitter.com/mwrlabs</t>
  </si>
  <si>
    <t>https://twitter.com/arubanetworks</t>
  </si>
  <si>
    <t>https://twitter.com/awscloud</t>
  </si>
  <si>
    <t>https://twitter.com/oracle</t>
  </si>
  <si>
    <t>https://twitter.com/electrumwallet</t>
  </si>
  <si>
    <t>https://twitter.com/dancangwe</t>
  </si>
  <si>
    <t>https://twitter.com/uctdevelopersoc</t>
  </si>
  <si>
    <t>https://twitter.com/_breaktherules</t>
  </si>
  <si>
    <t>https://twitter.com/knightsbridge_e</t>
  </si>
  <si>
    <t>https://twitter.com/kelvinjonck</t>
  </si>
  <si>
    <t>https://twitter.com/brandwatch</t>
  </si>
  <si>
    <t>https://twitter.com/youknow_digital</t>
  </si>
  <si>
    <t>https://twitter.com/mhteapot</t>
  </si>
  <si>
    <t>https://twitter.com/partechpartners</t>
  </si>
  <si>
    <t>https://twitter.com/businessinsider</t>
  </si>
  <si>
    <t>https://twitter.com/joodoo9</t>
  </si>
  <si>
    <t>https://twitter.com/xxxtentacion</t>
  </si>
  <si>
    <t>https://twitter.com/tentree</t>
  </si>
  <si>
    <t>https://twitter.com/therock</t>
  </si>
  <si>
    <t>https://twitter.com/justinbieber</t>
  </si>
  <si>
    <t>https://twitter.com/tomholland1996</t>
  </si>
  <si>
    <t>https://twitter.com/arianagrande</t>
  </si>
  <si>
    <t>https://twitter.com/cristiano</t>
  </si>
  <si>
    <t>https://twitter.com/selenagomez</t>
  </si>
  <si>
    <t>https://twitter.com/kyliejenner</t>
  </si>
  <si>
    <t>https://twitter.com/digitalbrighton</t>
  </si>
  <si>
    <t>https://twitter.com/hannieteee</t>
  </si>
  <si>
    <t>https://twitter.com/rodson68</t>
  </si>
  <si>
    <t>https://twitter.com/costhanzo</t>
  </si>
  <si>
    <t>https://twitter.com/jasonlynch</t>
  </si>
  <si>
    <t>https://twitter.com/adweek</t>
  </si>
  <si>
    <t>https://twitter.com/willmcinnes</t>
  </si>
  <si>
    <t>https://twitter.com/kkellyro</t>
  </si>
  <si>
    <t>https://twitter.com/bw_react</t>
  </si>
  <si>
    <t>https://twitter.com/officialpartner</t>
  </si>
  <si>
    <t>https://twitter.com/bts_twt</t>
  </si>
  <si>
    <t>https://twitter.com/unicef</t>
  </si>
  <si>
    <t>https://twitter.com/thesimetcalfe</t>
  </si>
  <si>
    <t>https://twitter.com/generativist</t>
  </si>
  <si>
    <t>https://twitter.com/discovertext</t>
  </si>
  <si>
    <t>https://twitter.com/igorbrigadir</t>
  </si>
  <si>
    <t>https://twitter.com/ben_j_lindsay</t>
  </si>
  <si>
    <t>https://twitter.com/edsu</t>
  </si>
  <si>
    <t>https://twitter.com/docnow</t>
  </si>
  <si>
    <t>https://twitter.com/ashley2h2o</t>
  </si>
  <si>
    <t>https://twitter.com/forbesunder30</t>
  </si>
  <si>
    <t>https://twitter.com/prnews</t>
  </si>
  <si>
    <t>https://twitter.com/pancomm</t>
  </si>
  <si>
    <t>https://twitter.com/kate_conway4</t>
  </si>
  <si>
    <t>https://twitter.com/ryanmwallace</t>
  </si>
  <si>
    <t>https://twitter.com/lizspollock</t>
  </si>
  <si>
    <t>britopian
Let’s see .... #AdweekChat Audience
analytics _xD83D__xDC49__xD83C__xDFFC_ @AudienseCo Social
intelligence _xD83D__xDC49__xD83C__xDFFC_ @CrimsonHexagon
Media insights _xD83D__xDC49__xD83C__xDFFC_ @muckrack &amp;amp;
@TrendKite https://t.co/Q1rZUpbMPh</t>
  </si>
  <si>
    <t xml:space="preserve">muckrock
</t>
  </si>
  <si>
    <t xml:space="preserve">newswhip
</t>
  </si>
  <si>
    <t xml:space="preserve">trendkite
</t>
  </si>
  <si>
    <t xml:space="preserve">muckrack
</t>
  </si>
  <si>
    <t>kimwhitler
Annual Predictions For Marketers
Heading into 2019: https://t.co/lFeoUBTATb
Insight f/ @ScottAVaughan @Bluecore
@joshsteimle @Bazaarvoice @iQmediacorp
@aliciatillman @SAP @lippincottbrand
@_IntegrateUK @CrimsonHexagon @Mimecast
@bookingbug @CommerceCX https://t.co/A3TMWwPHHQ</t>
  </si>
  <si>
    <t xml:space="preserve">commercecx
</t>
  </si>
  <si>
    <t xml:space="preserve">bookingbug
</t>
  </si>
  <si>
    <t xml:space="preserve">mimecast
</t>
  </si>
  <si>
    <t xml:space="preserve">_integrateuk
</t>
  </si>
  <si>
    <t xml:space="preserve">lippincottbrand
</t>
  </si>
  <si>
    <t xml:space="preserve">sap
</t>
  </si>
  <si>
    <t xml:space="preserve">aliciatillman
</t>
  </si>
  <si>
    <t xml:space="preserve">iqmediacorp
</t>
  </si>
  <si>
    <t xml:space="preserve">bazaarvoice
</t>
  </si>
  <si>
    <t xml:space="preserve">joshsteimle
</t>
  </si>
  <si>
    <t>ohjaaaasmine
RT @Britopian: _xD83D__xDCCA_ I am looking
for a VP Analytics to join my team
in Redwood City. Requirements below:
✓ @CrimsonHexagon Power User ✓
Exp…</t>
  </si>
  <si>
    <t>crimsonhexagon
RT @PartechPartners: .@Brandwatch
just launched its our joint product
with @CrimsonHexagon : the game-changing
analysis engine that is Cons…</t>
  </si>
  <si>
    <t>daniiiogier
RT @Britopian: _xD83D__xDCCA_ I am looking
for a VP Analytics to join my team
in Redwood City. Requirements below:
✓ @CrimsonHexagon Power User ✓
Exp…</t>
  </si>
  <si>
    <t>mrbbagym
RT @Britopian: _xD83D__xDCCA_ I am looking
for a VP Analytics to join my team
in Redwood City. Requirements below:
✓ @CrimsonHexagon Power User ✓
Exp…</t>
  </si>
  <si>
    <t>puravchoksi
RT @Britopian: _xD83D__xDCCA_ I am looking
for a VP Analytics to join my team
in Redwood City. Requirements below:
✓ @CrimsonHexagon Power User ✓
Exp…</t>
  </si>
  <si>
    <t>_sergiovalencia
RT @Britopian: _xD83D__xDCCA_ I am looking
for a VP Analytics to join my team
in Redwood City. Requirements below:
✓ @CrimsonHexagon Power User ✓
Exp…</t>
  </si>
  <si>
    <t>audienseco
RT @Britopian: _xD83D__xDCCA_ I am looking
for a VP Analytics to join my team
in Redwood City. Requirements below:
✓ @CrimsonHexagon Power User ✓
Exp…</t>
  </si>
  <si>
    <t>bellitarubita
RT @Britopian: Let’s see .... #AdweekChat
Audience analytics _xD83D__xDC49__xD83C__xDFFC_ @AudienseCo
Social intelligence _xD83D__xDC49__xD83C__xDFFC_ @CrimsonHexagon
Media insights _xD83D__xDC49__xD83C__xDFFC_…</t>
  </si>
  <si>
    <t>venturefizz
Move your Career Forward! Here
is the top job of September for
the biggest companies in #BostonTech
ft @quickbase, @Buildium, @MOO,
@cybereason, @crimsonhexagon, @snyksec,
@thrivehive, @WeatherRevealed,
@getKlara, @Workbar, @attivio,
@hydrow_by_Crew https://t.co/iBRceOSrnn</t>
  </si>
  <si>
    <t xml:space="preserve">hydrow_by_crew
</t>
  </si>
  <si>
    <t xml:space="preserve">attivio
</t>
  </si>
  <si>
    <t xml:space="preserve">getklara
</t>
  </si>
  <si>
    <t xml:space="preserve">weatherrevealed
</t>
  </si>
  <si>
    <t xml:space="preserve">thrivehive
</t>
  </si>
  <si>
    <t xml:space="preserve">snyksec
</t>
  </si>
  <si>
    <t xml:space="preserve">cybereason
</t>
  </si>
  <si>
    <t xml:space="preserve">moo
</t>
  </si>
  <si>
    <t xml:space="preserve">buildium
</t>
  </si>
  <si>
    <t>dvergano
"We explored this conversation
on social media." https://t.co/AzZe87PERv</t>
  </si>
  <si>
    <t>mattliptak
RT @VentureFizz: Move your Career
Forward! Here is the top job of
September for the biggest companies
in #BostonTech ft @quickbase, @Build…</t>
  </si>
  <si>
    <t xml:space="preserve">build
</t>
  </si>
  <si>
    <t xml:space="preserve">quickbase
</t>
  </si>
  <si>
    <t>content_matthew
@CrimsonHexagon @Brandwatch thank
you, very helpful!</t>
  </si>
  <si>
    <t xml:space="preserve">wearesocial
</t>
  </si>
  <si>
    <t xml:space="preserve">hootsuite_help
</t>
  </si>
  <si>
    <t xml:space="preserve">socialbakers
</t>
  </si>
  <si>
    <t xml:space="preserve">thesocialchain
</t>
  </si>
  <si>
    <t>workbar
RT @VentureFizz: Move your Career
Forward! Here is the top job of
September for the biggest companies
in #BostonTech ft @quickbase, @Build…</t>
  </si>
  <si>
    <t>myactivebrain
RT @CrimsonHexagon: Watch out,
iPhoneX, the #iPhone11 is here.
Most of the reactions on social
media have been joyful, but there
are plenty…</t>
  </si>
  <si>
    <t>jnervi3
RT @CrimsonHexagon: _xD83D__xDCA5_Get ready
for @dmexco! Come talk to us about
the future of Brandwatch and digital
consumer intelligence._xD83D__xDCA5_ We'll
be at…</t>
  </si>
  <si>
    <t>dmexco
@CrimsonHexagon Might be a bit
late now. _xD83D__xDE09_ But thanks for being
at #DMEXCO19. We hope, you had
fun.</t>
  </si>
  <si>
    <t>ingaroma
RT @CrimsonHexagon: _xD83D__xDCA5_@dmexco dispatch_xD83D__xDCA5_
A crowd gathers at #DMWF to hear
VP of Product Mitch Brooks talk
about forming meaningful insights…</t>
  </si>
  <si>
    <t>digimarketingwf
RT @CrimsonHexagon: _xD83D__xDCA5_@dmexco dispatch_xD83D__xDCA5_
A crowd gathers at #DMWF to hear
VP of Product Mitch Brooks talk
about forming meaningful insights…</t>
  </si>
  <si>
    <t>marketingtobe
RT @KimWhitler: Annual Predictions
For Marketers Heading into 2019:
https://t.co/lFeoUBTATb Insight
f/ @ScottAVaughan @Bluecore @joshsteiml…</t>
  </si>
  <si>
    <t xml:space="preserve">bluecore
</t>
  </si>
  <si>
    <t xml:space="preserve">scottavaughan
</t>
  </si>
  <si>
    <t>pablofunes
RT @CrimsonHexagon: Watch out,
iPhoneX, the #iPhone11 is here.
Most of the reactions on social
media have been joyful, but there
are plenty…</t>
  </si>
  <si>
    <t>uct_src
Companies present today @ElectrumWallet
@Oracle @awscloud @ArubaNetworks
@mwrlabs @soliditech @CrimsonHexagon
@Entelect @alphawave</t>
  </si>
  <si>
    <t xml:space="preserve">alphawave
</t>
  </si>
  <si>
    <t xml:space="preserve">entelect
</t>
  </si>
  <si>
    <t xml:space="preserve">soliditech
</t>
  </si>
  <si>
    <t xml:space="preserve">mwrlabs
</t>
  </si>
  <si>
    <t xml:space="preserve">arubanetworks
</t>
  </si>
  <si>
    <t xml:space="preserve">awscloud
</t>
  </si>
  <si>
    <t xml:space="preserve">oracle
</t>
  </si>
  <si>
    <t xml:space="preserve">electrumwallet
</t>
  </si>
  <si>
    <t>dancangwe
#BreakTheRules organised by @_breaktherules
@uctdevelopersoc Companies present
today: @ElectrumWallet @Oracle
@awscloud @ArubaNetworks @mwrlabs
@soliditech @CrimsonHexagon @Entelect
@alphawave https://t.co/k1cpmuG71o</t>
  </si>
  <si>
    <t xml:space="preserve">uctdevelopersoc
</t>
  </si>
  <si>
    <t xml:space="preserve">_breaktherules
</t>
  </si>
  <si>
    <t>knightsbridge_e
RT @KimWhitler: Annual Predictions
For Marketers Heading into 2019:
https://t.co/lFeoUBTATb Insight
f/ @ScottAVaughan @Bluecore @joshsteiml…</t>
  </si>
  <si>
    <t>kelvinjonck
RT @youKnow_Digital: The tech baby
of @CrimsonHexagon and @Brandwatch
is finally here. Brandwatch Consumer
Research has taken the best of
C…</t>
  </si>
  <si>
    <t>brandwatch
RT @PartechPartners: .@Brandwatch
just launched its our joint product
with @CrimsonHexagon : the game-changing
analysis engine that is Cons…</t>
  </si>
  <si>
    <t>youknow_digital
The tech baby of @CrimsonHexagon
and @Brandwatch is finally here.
Brandwatch Consumer Research has
taken the best of Crimson and the
best of Brandwatch and combined
it into the most powerful social
intelligence tool in the world.
Watch this video: https://t.co/1FMdTlqRk0</t>
  </si>
  <si>
    <t>mhteapot
RT @youKnow_Digital: The tech baby
of @CrimsonHexagon and @Brandwatch
is finally here. Brandwatch Consumer
Research has taken the best of
C…</t>
  </si>
  <si>
    <t>partechpartners
.@Brandwatch just launched its
our joint product with @CrimsonHexagon
: the game-changing analysis engine
that is Consumer Research. _xD83C__xDF89_ Learn
how it works with the explanations
from CEO @joodoo9! ➡️ https://t.co/6iCzsuSVRC
#AI #MachineLearning https://t.co/mNVA2ZV6qZ</t>
  </si>
  <si>
    <t xml:space="preserve">businessinsider
</t>
  </si>
  <si>
    <t xml:space="preserve">joodoo9
</t>
  </si>
  <si>
    <t xml:space="preserve">xxxtentacion
</t>
  </si>
  <si>
    <t xml:space="preserve">tentree
</t>
  </si>
  <si>
    <t xml:space="preserve">therock
</t>
  </si>
  <si>
    <t xml:space="preserve">justinbieber
</t>
  </si>
  <si>
    <t xml:space="preserve">tomholland1996
</t>
  </si>
  <si>
    <t xml:space="preserve">arianagrande
</t>
  </si>
  <si>
    <t xml:space="preserve">cristiano
</t>
  </si>
  <si>
    <t xml:space="preserve">selenagomez
</t>
  </si>
  <si>
    <t xml:space="preserve">kyliejenner
</t>
  </si>
  <si>
    <t>digitalbrighton
OPEN CALL DEADLINE KLAXON _xD83D__xDCE2_ 4
days left to submit your Grassroots
Award proposal. Don't miss out
on the chance of receiving up to
£1k for your #BDF19 event to get
off the ground. 5 awards available,
sponsored by @Brandwatch. Apply:
https://t.co/OyVvjIbpyW (_xD83D__xDCF7_ CCZH
Photography) https://t.co/krzUYCmUxy</t>
  </si>
  <si>
    <t>hannieteee
Exciting few weeks ahead @Brandwatch
https://t.co/BWFpB5zils</t>
  </si>
  <si>
    <t>rodson68
New cover for @Adweek #dmexco issue
with bonus feature by @jasonlynch
on A Very Brady Renovation. Illustrations
by @Costhanzo - thanks! #dmexco2019
#coverdesign #adtech #BradyBunch
https://t.co/gMwnDO5H8T</t>
  </si>
  <si>
    <t xml:space="preserve">costhanzo
</t>
  </si>
  <si>
    <t xml:space="preserve">jasonlynch
</t>
  </si>
  <si>
    <t xml:space="preserve">adweek
</t>
  </si>
  <si>
    <t>willmcinnes
RT @CrimsonHexagon: _xD83D__xDCA5_Get ready
for @dmexco! Come talk to us about
the future of Brandwatch and digital
consumer intelligence._xD83D__xDCA5_ We'll
be at…</t>
  </si>
  <si>
    <t>kkellyro
_xD83D__xDC4F_ This is a massive achievement
to have built new and improved
#SaaS platform - in less than 1
year following the company merger
of @Brandwatch &amp;amp; @CrimsonHexagon
Excited to get using it! https://t.co/J1BpBXVb7h</t>
  </si>
  <si>
    <t>bw_react
Just took a DNA test Turns out
We're 100% Launching Brandwatch
Consumer Research next week https://t.co/rCAmcm38h4</t>
  </si>
  <si>
    <t>officialpartner
Love is powerful. @UNICEF and @BTS_twt
partnered on #FriendshipDay to
#ENDviolence. Check out how the
conversation unfolded on Twitter
with data insights from @Brandwatch.
_xD83D__xDC9C_ https://t.co/pb5AXsXcIR</t>
  </si>
  <si>
    <t xml:space="preserve">bts_twt
</t>
  </si>
  <si>
    <t xml:space="preserve">unicef
</t>
  </si>
  <si>
    <t>thesimetcalfe
RT @PartechPartners: .@Brandwatch
just launched its our joint product
with @CrimsonHexagon : the game-changing
analysis engine that is Cons…</t>
  </si>
  <si>
    <t>generativist
RT @IgorBrigadir: @generativist
@DocNow @edsu @ben_j_lindsay yep!
though Gnip is now Twitter's own
"Premium / Enterprise APIs" https://t.co…</t>
  </si>
  <si>
    <t xml:space="preserve">discovertext
</t>
  </si>
  <si>
    <t>igorbrigadir
@generativist @DocNow @edsu @ben_j_lindsay
@discovertext @CrimsonHexagon I
haven't got there yet, but i'm
hoping to be radically transparent
about that soon https://t.co/3YCx3UNzKN
aiming to do as much in the open
as i can primarily through github
:D</t>
  </si>
  <si>
    <t xml:space="preserve">ben_j_lindsay
</t>
  </si>
  <si>
    <t xml:space="preserve">edsu
</t>
  </si>
  <si>
    <t xml:space="preserve">docnow
</t>
  </si>
  <si>
    <t>ashley2h2o
Not only did my agency @PANcomm
win “Medium PR Firm of the Year”
award last night at the @PRNews
#PlatinumPRAwards, but TWO of my
teams won awards too! _xD83D__xDC4F__xD83C__xDFC6_ _xD83C__xDF7E_ Go
@ForbesUnder30 and @CrimsonHexagon!
Read the full release here: https://t.co/3O0bKDs5aQ</t>
  </si>
  <si>
    <t xml:space="preserve">forbesunder30
</t>
  </si>
  <si>
    <t xml:space="preserve">prnews
</t>
  </si>
  <si>
    <t xml:space="preserve">pancomm
</t>
  </si>
  <si>
    <t>kate_conway4
Last night @PANcomm took home “Medium
PR Firm of the Year” and two campaign
awards for clients @ForbesUnder30
&amp;amp; @CrimsonHexagon at the @PRNews
#PlatinumPRAwards! Full release
here: https://t.co/kHdzPZnFEL</t>
  </si>
  <si>
    <t>ryanmwallace
Last night, @PANcomm took home
“Medium PR Firm of the Year” and
two campaign awards for #clients
@ForbesUnder30 and @CrimsonHexagon
at the @PRNews #PlatinumPRAwards.
Read the full release here: https://t.co/SlGK6ADPKb</t>
  </si>
  <si>
    <t>lizspollock
@ryanmwallace @PANcomm @ForbesUnder30
@CrimsonHexagon @PRNews That's
great! Congrats to you and the
@PANcomm team!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</si>
  <si>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</si>
  <si>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</si>
  <si>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</si>
  <si>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</si>
  <si>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</si>
  <si>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</si>
  <si>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</si>
  <si>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</si>
  <si>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</si>
  <si>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</si>
  <si>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</si>
  <si>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</si>
  <si>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</si>
  <si>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</si>
  <si>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</si>
  <si>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</si>
  <si>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</si>
  <si>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</si>
  <si>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</si>
  <si>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</si>
  <si>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</si>
  <si>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</si>
  <si>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</si>
  <si>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</si>
  <si>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</si>
  <si>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</si>
  <si>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</si>
  <si>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</si>
  <si>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</si>
  <si>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</si>
  <si>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</si>
  <si>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</si>
  <si>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</si>
  <si>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</si>
  <si>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</si>
  <si>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</si>
  <si>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</si>
  <si>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</si>
  <si>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</si>
  <si>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</si>
  <si>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</si>
  <si>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</si>
  <si>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</si>
  <si>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</si>
  <si>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</si>
  <si>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</si>
  <si>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</si>
  <si>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</si>
  <si>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</si>
  <si>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</si>
  <si>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</si>
  <si>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</si>
  <si>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</si>
  <si>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</si>
  <si>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</si>
  <si>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</si>
  <si>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</si>
  <si>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</si>
  <si>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</si>
  <si>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</si>
  <si>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</si>
  <si>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 in Entire Graph</t>
  </si>
  <si>
    <t>Entire Graph Count</t>
  </si>
  <si>
    <t>Top URLs in Tweet in G1</t>
  </si>
  <si>
    <t>https://www.brandwatch.com/blog/instagram-removes-like-count/?utm_source=twitter&amp;utm_medium=social&amp;utm_campaign=instagram-removes-like-count</t>
  </si>
  <si>
    <t>https://twitter.com/Brandwatch/status/1167192705061052416</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</si>
  <si>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</si>
  <si>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</si>
  <si>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</si>
  <si>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</si>
  <si>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</si>
  <si>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</si>
  <si>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</si>
  <si>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</si>
  <si>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</si>
  <si>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</si>
  <si>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</si>
  <si>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</si>
  <si>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</si>
  <si>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</si>
  <si>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</si>
  <si>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</si>
  <si>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</si>
  <si>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</si>
  <si>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https://www.youtube.com/watch?v=3TrlPJOSmnM https://twitter.com/the_chrismc/status/1172219265753202695 https://www.brandwatch.com/blog/instagram-removes-like-count/?utm_source=twitter&amp;utm_medium=social&amp;utm_campaign=instagram-removes-like-count https://twitter.com/Brandwatch/status/1167192705061052416 https://www.brandwatch.com/blog/react-end-of-the-world/?utm_source=twitter&amp;utm_medium=social&amp;utm_campaign=react-end-of-the-world https://www.brandwatch.com/blog/interview-hamish-morgan/?utm_source=twitter&amp;utm_medium=social&amp;utm_campaign=interview-hamish-morgan https://www.brandwatch.com/blog/interview-katie-atwell/?utm_source=twitter&amp;utm_medium=social&amp;utm_campaign=interview-katie-atwell https://www.brandwatch.com/blog/now-you-know-london-2019-3-things-to-get-excited-about/?utm_source=twitter&amp;utm_medium=social&amp;utm_campaign=now-you-know-london-2019-3-things-to-get-excited-about https://www.brandwatch.com/the-social-index/alcohol https://www.brandwatch.com/blog/5-cool-things-brandwatch-consumer-research/?utm_source=twitter&amp;utm_medium=owned_social&amp;utm_term=blog&amp;utm_campaign=marketing</t>
  </si>
  <si>
    <t>https://www.brandwatch.com/blog/introducing-brandwatch-consumer-research/ https://www.businessinsider.com/how-swedens-oatly-came-to-dominate-the-oak-drink-market-2019-8?IR=T https://www.youtube.com/watch?v=3TrlPJOSmnM https://www.brandwatch.com/blog/5-cool-things-brandwatch-consumer-research/?utm_source=twitter&amp;utm_medium=owned_social&amp;utm_term=blog&amp;utm_campaign=marketing https://www.brandwatch.com/webinars/consumer-fit/?utm_source=twitter&amp;utm_medium=owned_social&amp;utm_term=blog&amp;utm_campaign=marketing https://www.brandwatch.com/reports/plastic-waste/?utm_source=twitter&amp;utm_medium=owned_social&amp;utm_term=report&amp;utm_campaign=marketing https://www.brandwatch.com/blog/top-most-instagram-followers/?utm_source=twitter&amp;utm_medium=owned_social&amp;utm_term=blog&amp;utm_campaign=marketing https://www.youtube.com/watch?v=3TrlPJOSmnM&amp;feature=youtu.be https://twitter.com/Brandwatch/status/1172091774304772096 https://twitter.com/Brandwatch/status/1171710124278374410</t>
  </si>
  <si>
    <t>https://venturefizz.com/career-forward-hottest-jobs-boston-tech?utm_content=bufferee013&amp;utm_medium=social&amp;utm_source=twitter.com&amp;utm_campaign=buffer https://venturefizz.com/career-forward-hottest-jobs-boston-tech?utm_content=bufferba280&amp;utm_medium=social&amp;utm_source=twitter.com&amp;utm_campaign=buffer</t>
  </si>
  <si>
    <t>https://github.com/igorbrigadir?tab=projects https://developer.twitter.com/en/premium-apis.html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</si>
  <si>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</si>
  <si>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</si>
  <si>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</si>
  <si>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</si>
  <si>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</si>
  <si>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</si>
  <si>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</si>
  <si>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</si>
  <si>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</si>
  <si>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</si>
  <si>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</si>
  <si>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brandwatch.com twitter.com youtube.com</t>
  </si>
  <si>
    <t>brandwatch.com youtube.com twitter.com businessinsider.com medium.com</t>
  </si>
  <si>
    <t>github.com twitter.com</t>
  </si>
  <si>
    <t>Top Hashtags in Tweet in Entire Graph</t>
  </si>
  <si>
    <t>friendshipday</t>
  </si>
  <si>
    <t>endviolence</t>
  </si>
  <si>
    <t>Top Hashtags in Tweet in G1</t>
  </si>
  <si>
    <t>appleevent</t>
  </si>
  <si>
    <t>Top Hashtags in Tweet in G2</t>
  </si>
  <si>
    <t>ai</t>
  </si>
  <si>
    <t>machinelearning</t>
  </si>
  <si>
    <t>Top Hashtags in Tweet in G3</t>
  </si>
  <si>
    <t>Top Hashtags in Tweet in G4</t>
  </si>
  <si>
    <t>Top Hashtags in Tweet in G5</t>
  </si>
  <si>
    <t>Top Hashtags in Tweet in G6</t>
  </si>
  <si>
    <t>clients</t>
  </si>
  <si>
    <t>Top Hashtags in Tweet in G7</t>
  </si>
  <si>
    <t>Top Hashtags in Tweet in G8</t>
  </si>
  <si>
    <t>Top Hashtags in Tweet in G9</t>
  </si>
  <si>
    <t>Top Hashtags in Tweet</t>
  </si>
  <si>
    <t>dmwf brandwatchcr iphone11 friendshipday endviolence appleevent dmexco19 dmexco adweekchat nyfw</t>
  </si>
  <si>
    <t>brandwatchcr saas ai machinelearning iphone11 bdf19</t>
  </si>
  <si>
    <t>platinumprawards clients</t>
  </si>
  <si>
    <t>Top Words in Tweet in Entire Graph</t>
  </si>
  <si>
    <t>Words in Sentiment List#1: Positive</t>
  </si>
  <si>
    <t>Words in Sentiment List#2: Negative</t>
  </si>
  <si>
    <t>Words in Sentiment List#3: Angry/Violent</t>
  </si>
  <si>
    <t>Non-categorized Words</t>
  </si>
  <si>
    <t>Total Words</t>
  </si>
  <si>
    <t>consumer</t>
  </si>
  <si>
    <t>here</t>
  </si>
  <si>
    <t>research</t>
  </si>
  <si>
    <t>Top Words in Tweet in G1</t>
  </si>
  <si>
    <t>vp</t>
  </si>
  <si>
    <t>analytics</t>
  </si>
  <si>
    <t>team</t>
  </si>
  <si>
    <t>out</t>
  </si>
  <si>
    <t>looking</t>
  </si>
  <si>
    <t>join</t>
  </si>
  <si>
    <t>exp</t>
  </si>
  <si>
    <t>Top Words in Tweet in G2</t>
  </si>
  <si>
    <t>finally</t>
  </si>
  <si>
    <t>best</t>
  </si>
  <si>
    <t>tech</t>
  </si>
  <si>
    <t>baby</t>
  </si>
  <si>
    <t>taken</t>
  </si>
  <si>
    <t>Top Words in Tweet in G3</t>
  </si>
  <si>
    <t>annual</t>
  </si>
  <si>
    <t>predictions</t>
  </si>
  <si>
    <t>marketers</t>
  </si>
  <si>
    <t>heading</t>
  </si>
  <si>
    <t>2019</t>
  </si>
  <si>
    <t>insight</t>
  </si>
  <si>
    <t>f</t>
  </si>
  <si>
    <t>Top Words in Tweet in G4</t>
  </si>
  <si>
    <t>move</t>
  </si>
  <si>
    <t>career</t>
  </si>
  <si>
    <t>forward</t>
  </si>
  <si>
    <t>top</t>
  </si>
  <si>
    <t>job</t>
  </si>
  <si>
    <t>september</t>
  </si>
  <si>
    <t>biggest</t>
  </si>
  <si>
    <t>companies</t>
  </si>
  <si>
    <t>#bostontech</t>
  </si>
  <si>
    <t>Top Words in Tweet in G5</t>
  </si>
  <si>
    <t>present</t>
  </si>
  <si>
    <t>today</t>
  </si>
  <si>
    <t>Top Words in Tweet in G6</t>
  </si>
  <si>
    <t>last</t>
  </si>
  <si>
    <t>night</t>
  </si>
  <si>
    <t>medium</t>
  </si>
  <si>
    <t>pr</t>
  </si>
  <si>
    <t>firm</t>
  </si>
  <si>
    <t>year</t>
  </si>
  <si>
    <t>Top Words in Tweet in G7</t>
  </si>
  <si>
    <t>yep</t>
  </si>
  <si>
    <t>though</t>
  </si>
  <si>
    <t>gnip</t>
  </si>
  <si>
    <t>now</t>
  </si>
  <si>
    <t>Top Words in Tweet in G8</t>
  </si>
  <si>
    <t>rate</t>
  </si>
  <si>
    <t>Top Words in Tweet in G9</t>
  </si>
  <si>
    <t>Top Words in Tweet</t>
  </si>
  <si>
    <t>brandwatch crimsonhexagon vp consumer analytics team out looking join exp</t>
  </si>
  <si>
    <t>brandwatch crimsonhexagon consumer research here finally best tech baby taken</t>
  </si>
  <si>
    <t>annual predictions marketers heading 2019 insight f scottavaughan bluecore kimwhitler</t>
  </si>
  <si>
    <t>move career forward here top job september biggest companies #bostontech</t>
  </si>
  <si>
    <t>companies present today electrumwallet oracle awscloud arubanetworks mwrlabs soliditech crimsonhexagon</t>
  </si>
  <si>
    <t>pancomm forbesunder30 crimsonhexagon prnews last night medium pr firm year</t>
  </si>
  <si>
    <t>docnow edsu ben_j_lindsay generativist discovertext crimsonhexagon yep though gnip now</t>
  </si>
  <si>
    <t>rate crimsonhexagon brandwatch</t>
  </si>
  <si>
    <t>Top Word Pairs in Tweet in Entire Graph</t>
  </si>
  <si>
    <t>consumer,research</t>
  </si>
  <si>
    <t>brandwatch,consumer</t>
  </si>
  <si>
    <t>looking,vp</t>
  </si>
  <si>
    <t>vp,analytics</t>
  </si>
  <si>
    <t>analytics,join</t>
  </si>
  <si>
    <t>join,team</t>
  </si>
  <si>
    <t>team,redwood</t>
  </si>
  <si>
    <t>redwood,city</t>
  </si>
  <si>
    <t>city,requirements</t>
  </si>
  <si>
    <t>requirements,below</t>
  </si>
  <si>
    <t>Top Word Pairs in Tweet in G1</t>
  </si>
  <si>
    <t>below,crimsonhexagon</t>
  </si>
  <si>
    <t>crimsonhexagon,power</t>
  </si>
  <si>
    <t>Top Word Pairs in Tweet in G2</t>
  </si>
  <si>
    <t>finally,here</t>
  </si>
  <si>
    <t>here,brandwatch</t>
  </si>
  <si>
    <t>tech,baby</t>
  </si>
  <si>
    <t>baby,crimsonhexagon</t>
  </si>
  <si>
    <t>crimsonhexagon,brandwatch</t>
  </si>
  <si>
    <t>brandwatch,finally</t>
  </si>
  <si>
    <t>research,taken</t>
  </si>
  <si>
    <t>taken,best</t>
  </si>
  <si>
    <t>Top Word Pairs in Tweet in G3</t>
  </si>
  <si>
    <t>annual,predictions</t>
  </si>
  <si>
    <t>predictions,marketers</t>
  </si>
  <si>
    <t>marketers,heading</t>
  </si>
  <si>
    <t>heading,2019</t>
  </si>
  <si>
    <t>2019,insight</t>
  </si>
  <si>
    <t>insight,f</t>
  </si>
  <si>
    <t>f,scottavaughan</t>
  </si>
  <si>
    <t>scottavaughan,bluecore</t>
  </si>
  <si>
    <t>kimwhitler,annual</t>
  </si>
  <si>
    <t>bluecore,joshsteiml</t>
  </si>
  <si>
    <t>Top Word Pairs in Tweet in G4</t>
  </si>
  <si>
    <t>move,career</t>
  </si>
  <si>
    <t>career,forward</t>
  </si>
  <si>
    <t>forward,here</t>
  </si>
  <si>
    <t>here,top</t>
  </si>
  <si>
    <t>top,job</t>
  </si>
  <si>
    <t>job,september</t>
  </si>
  <si>
    <t>september,biggest</t>
  </si>
  <si>
    <t>biggest,companies</t>
  </si>
  <si>
    <t>companies,#bostontech</t>
  </si>
  <si>
    <t>#bostontech,ft</t>
  </si>
  <si>
    <t>Top Word Pairs in Tweet in G5</t>
  </si>
  <si>
    <t>companies,present</t>
  </si>
  <si>
    <t>present,today</t>
  </si>
  <si>
    <t>today,electrumwallet</t>
  </si>
  <si>
    <t>electrumwallet,oracle</t>
  </si>
  <si>
    <t>oracle,awscloud</t>
  </si>
  <si>
    <t>awscloud,arubanetworks</t>
  </si>
  <si>
    <t>arubanetworks,mwrlabs</t>
  </si>
  <si>
    <t>mwrlabs,soliditech</t>
  </si>
  <si>
    <t>soliditech,crimsonhexagon</t>
  </si>
  <si>
    <t>crimsonhexagon,entelect</t>
  </si>
  <si>
    <t>Top Word Pairs in Tweet in G6</t>
  </si>
  <si>
    <t>forbesunder30,crimsonhexagon</t>
  </si>
  <si>
    <t>crimsonhexagon,prnews</t>
  </si>
  <si>
    <t>last,night</t>
  </si>
  <si>
    <t>medium,pr</t>
  </si>
  <si>
    <t>pr,firm</t>
  </si>
  <si>
    <t>firm,year</t>
  </si>
  <si>
    <t>prnews,#platinumprawards</t>
  </si>
  <si>
    <t>full,release</t>
  </si>
  <si>
    <t>release,here</t>
  </si>
  <si>
    <t>night,pancomm</t>
  </si>
  <si>
    <t>Top Word Pairs in Tweet in G7</t>
  </si>
  <si>
    <t>docnow,edsu</t>
  </si>
  <si>
    <t>edsu,ben_j_lindsay</t>
  </si>
  <si>
    <t>generativist,docnow</t>
  </si>
  <si>
    <t>discovertext,crimsonhexagon</t>
  </si>
  <si>
    <t>ben_j_lindsay,discovertext</t>
  </si>
  <si>
    <t>ben_j_lindsay,yep</t>
  </si>
  <si>
    <t>yep,though</t>
  </si>
  <si>
    <t>though,gnip</t>
  </si>
  <si>
    <t>gnip,now</t>
  </si>
  <si>
    <t>now,twitter's</t>
  </si>
  <si>
    <t>Top Word Pairs in Tweet in G8</t>
  </si>
  <si>
    <t>Top Word Pairs in Tweet in G9</t>
  </si>
  <si>
    <t>Top Word Pairs in Tweet</t>
  </si>
  <si>
    <t>looking,vp  vp,analytics  analytics,join  join,team  team,redwood  redwood,city  city,requirements  requirements,below  below,crimsonhexagon  crimsonhexagon,power</t>
  </si>
  <si>
    <t>consumer,research  brandwatch,consumer  finally,here  here,brandwatch  tech,baby  baby,crimsonhexagon  crimsonhexagon,brandwatch  brandwatch,finally  research,taken  taken,best</t>
  </si>
  <si>
    <t>annual,predictions  predictions,marketers  marketers,heading  heading,2019  2019,insight  insight,f  f,scottavaughan  scottavaughan,bluecore  kimwhitler,annual  bluecore,joshsteiml</t>
  </si>
  <si>
    <t>move,career  career,forward  forward,here  here,top  top,job  job,september  september,biggest  biggest,companies  companies,#bostontech  #bostontech,ft</t>
  </si>
  <si>
    <t>companies,present  present,today  today,electrumwallet  electrumwallet,oracle  oracle,awscloud  awscloud,arubanetworks  arubanetworks,mwrlabs  mwrlabs,soliditech  soliditech,crimsonhexagon  crimsonhexagon,entelect</t>
  </si>
  <si>
    <t>forbesunder30,crimsonhexagon  crimsonhexagon,prnews  last,night  medium,pr  pr,firm  firm,year  prnews,#platinumprawards  full,release  release,here  night,pancomm</t>
  </si>
  <si>
    <t>docnow,edsu  edsu,ben_j_lindsay  generativist,docnow  discovertext,crimsonhexagon  ben_j_lindsay,discovertext  ben_j_lindsay,yep  yep,though  though,gnip  gnip,now  now,twitter's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</si>
  <si>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</si>
  <si>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</si>
  <si>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</si>
  <si>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</si>
  <si>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</si>
  <si>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</si>
  <si>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</si>
  <si>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</si>
  <si>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</si>
  <si>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joshsteiml</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</si>
  <si>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</si>
  <si>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</si>
  <si>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</si>
  <si>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</si>
  <si>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</si>
  <si>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</si>
  <si>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</si>
  <si>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</si>
  <si>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</si>
  <si>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</si>
  <si>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</si>
  <si>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</si>
  <si>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dmexco content_matthew crimsonhexagon</t>
  </si>
  <si>
    <t>generativist igorbrigadir</t>
  </si>
  <si>
    <t>Top Mentioned in Tweet</t>
  </si>
  <si>
    <t>crimsonhexagon brandwatch britopian dmexco willmcinnes audienseco unicef bts_twt partechpartners adweek</t>
  </si>
  <si>
    <t>brandwatch crimsonhexagon youknow_digital partechpartners joodoo9 businessinsider kkellyro britopian kyliejenner selenagomez</t>
  </si>
  <si>
    <t>scottavaughan bluecore kimwhitler joshsteiml joshsteimle bazaarvoice iqmediacorp aliciatillman sap lippincottbrand</t>
  </si>
  <si>
    <t>quickbase venturefizz build buildium moo cybereason crimsonhexagon snyksec thrivehive weatherrevealed</t>
  </si>
  <si>
    <t>electrumwallet oracle awscloud arubanetworks mwrlabs soliditech crimsonhexagon entelect alphawave _breaktherules</t>
  </si>
  <si>
    <t>pancomm forbesunder30 crimsonhexagon prnews</t>
  </si>
  <si>
    <t>docnow edsu ben_j_lindsay discovertext crimsonhexagon igorbrigadir generativist</t>
  </si>
  <si>
    <t>brandwatch thesocialchain socialbakers hootsuite_help crimsonhexagon wearesocial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</si>
  <si>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</si>
  <si>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</si>
  <si>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</si>
  <si>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</si>
  <si>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</si>
  <si>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</si>
  <si>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</si>
  <si>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</si>
  <si>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</si>
  <si>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</si>
  <si>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</si>
  <si>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adweek muckrock britopian muckrack unicef costhanzo willmcinnes jasonlynch newswhip bw_react</t>
  </si>
  <si>
    <t>businessinsider xxxtentacion arianagrande brandwatch justinbieber therock kyliejenner partechpartners hannieteee tentree</t>
  </si>
  <si>
    <t>kimwhitler sap joshsteimle bazaarvoice mimecast _integrateuk scottavaughan bookingbug marketingtobe lippincottbrand</t>
  </si>
  <si>
    <t>mattliptak venturefizz moo workbar quickbase cybereason buildium attivio thrivehive snyksec</t>
  </si>
  <si>
    <t>awscloud oracle arubanetworks uct_src entelect dancangwe soliditech mwrlabs electrumwallet _breaktherules</t>
  </si>
  <si>
    <t>prnews pancomm forbesunder30 kate_conway4 ryanmwallace ashley2h2o lizspollock</t>
  </si>
  <si>
    <t>generativist edsu igorbrigadir discovertext ben_j_lindsay docnow</t>
  </si>
  <si>
    <t>hootsuite_help socialbakers wearesocial thesocialchain content_matthew</t>
  </si>
  <si>
    <t>Top URLs in Tweet by Count</t>
  </si>
  <si>
    <t>https://www.youtube.com/watch?v=3TrlPJOSmnM https://twitter.com/the_chrismc/status/1172219265753202695 https://twitter.com/Brandwatch/status/1171710124278374410 https://www.brandwatch.com/blog/5-cool-things-brandwatch-consumer-research/?utm_source=twitter&amp;utm_medium=owned_social&amp;utm_term=blog&amp;utm_campaign=marketing https://www.brandwatch.com/the-social-index/alcohol https://www.brandwatch.com/blog/now-you-know-london-2019-3-things-to-get-excited-about/?utm_source=twitter&amp;utm_medium=social&amp;utm_campaign=now-you-know-london-2019-3-things-to-get-excited-about https://www.brandwatch.com/blog/interview-katie-atwell/?utm_source=twitter&amp;utm_medium=social&amp;utm_campaign=interview-katie-atwell https://www.brandwatch.com/blog/interview-hamish-morgan/?utm_source=twitter&amp;utm_medium=social&amp;utm_campaign=interview-hamish-morgan https://www.brandwatch.com/blog/react-end-of-the-world/?utm_source=twitter&amp;utm_medium=social&amp;utm_campaign=react-end-of-the-world https://www.brandwatch.com/blog/instagram-removes-like-count/?utm_source=twitter&amp;utm_medium=social&amp;utm_campaign=instagram-removes-like-count</t>
  </si>
  <si>
    <t>https://www.brandwatch.com/blog/top-most-instagram-followers/?utm_source=twitter&amp;utm_medium=owned_social&amp;utm_term=blog&amp;utm_campaign=marketing https://www.brandwatch.com/reports/plastic-waste/?utm_source=twitter&amp;utm_medium=owned_social&amp;utm_term=report&amp;utm_campaign=marketing https://www.brandwatch.com/webinars/consumer-fit/?utm_source=twitter&amp;utm_medium=owned_social&amp;utm_term=blog&amp;utm_campaign=marketing https://www.brandwatch.com/blog/5-cool-things-brandwatch-consumer-research/?utm_source=twitter&amp;utm_medium=owned_social&amp;utm_term=blog&amp;utm_campaign=marketing https://www.youtube.com/watch?v=3TrlPJOSmnM</t>
  </si>
  <si>
    <t>https://www.brandwatch.com/blog/introducing-brandwatch-consumer-research/ https://www.businessinsider.com/how-swedens-oatly-came-to-dominate-the-oak-drink-market-2019-8?IR=T</t>
  </si>
  <si>
    <t>https://twitter.com/Brandwatch/status/1173946011594698752 https://twitter.com/the_chrismc/status/1172219265753202695</t>
  </si>
  <si>
    <t>Top URLs in Tweet by Salience</t>
  </si>
  <si>
    <t>Top Domains in Tweet by Count</t>
  </si>
  <si>
    <t>brandwatch.com youtube.com</t>
  </si>
  <si>
    <t>brandwatch.com businessinsider.com</t>
  </si>
  <si>
    <t>Top Domains in Tweet by Salience</t>
  </si>
  <si>
    <t>twitter.com youtube.com brandwatch.com</t>
  </si>
  <si>
    <t>youtube.com brandwatch.com</t>
  </si>
  <si>
    <t>Top Hashtags in Tweet by Count</t>
  </si>
  <si>
    <t>brandwatchcr dmwf appleevent friendshipday endviolence saas dmexco dmexco19 slofies iphone11</t>
  </si>
  <si>
    <t>brandwatchcr saas iphone11</t>
  </si>
  <si>
    <t>Top Hashtags in Tweet by Salience</t>
  </si>
  <si>
    <t>saas iphone11 brandwatchcr</t>
  </si>
  <si>
    <t>Top Words in Tweet by Count</t>
  </si>
  <si>
    <t>audience analytics audienseco intelligence exp w platforms s see #adweekchat</t>
  </si>
  <si>
    <t>annual predictions marketers heading 2019 insight f scottavaughan bluecore joshsteimle</t>
  </si>
  <si>
    <t>britopian looking vp analytics join team redwood city requirements below</t>
  </si>
  <si>
    <t>brandwatch consumer out research here social data new #brandwatchcr dmexco</t>
  </si>
  <si>
    <t>britopian analytics s see #adweekchat audience audienseco social intelligence media</t>
  </si>
  <si>
    <t>explored conversation social media</t>
  </si>
  <si>
    <t>venturefizz move career forward here top job september biggest companies</t>
  </si>
  <si>
    <t>rate brandwatch thank very helpful anybody know industry benchmarks social</t>
  </si>
  <si>
    <t>watch out iphonex #iphone11 here reactions social media joyful plenty</t>
  </si>
  <si>
    <t>ready dmexco come talk future brandwatch digital consumer intelligence</t>
  </si>
  <si>
    <t>bit late now thanks being #dmexco19 hope fun</t>
  </si>
  <si>
    <t>dmexco dispatch crowd gathers #dmwf hear vp product mitch brooks</t>
  </si>
  <si>
    <t>kimwhitler annual predictions marketers heading 2019 insight f scottavaughan bluecore</t>
  </si>
  <si>
    <t>companies present today electrumwallet oracle awscloud arubanetworks mwrlabs soliditech entelect</t>
  </si>
  <si>
    <t>#breaktherules organised _breaktherules uctdevelopersoc companies present today electrumwallet oracle awscloud</t>
  </si>
  <si>
    <t>brandwatch youknow_digital tech baby finally here consumer research taken best</t>
  </si>
  <si>
    <t>consumer brandwatch research #brandwatchcr time new platform here fit s</t>
  </si>
  <si>
    <t>brandwatch best tech baby finally here consumer research taken crimson</t>
  </si>
  <si>
    <t>brandwatch milk launched joint product game changing analysis engine consumer</t>
  </si>
  <si>
    <t>open call deadline klaxon 4 days left submit grassroots award</t>
  </si>
  <si>
    <t>exciting few weeks ahead brandwatch</t>
  </si>
  <si>
    <t>new cover adweek #dmexco issue bonus feature jasonlynch very brady</t>
  </si>
  <si>
    <t>come digital ready dmexco talk future brandwatch consumer intelligence here</t>
  </si>
  <si>
    <t>massive achievement built new improved #saas platform less 1 year</t>
  </si>
  <si>
    <t>took dna test turns out 100 launching brandwatch consumer research</t>
  </si>
  <si>
    <t>love powerful unicef bts_twt partnered #friendshipday #endviolence check out conversation</t>
  </si>
  <si>
    <t>brandwatch partechpartners launched joint product game changing analysis engine cons</t>
  </si>
  <si>
    <t>igorbrigadir docnow edsu ben_j_lindsay generativist yep though gnip now twitter's</t>
  </si>
  <si>
    <t>generativist docnow edsu ben_j_lindsay discovertext haven't hoping radically transparent soon</t>
  </si>
  <si>
    <t>agency pancomm win medium pr firm year award last night</t>
  </si>
  <si>
    <t>last night pancomm took home medium pr firm year two</t>
  </si>
  <si>
    <t>pancomm ryanmwallace forbesunder30 prnews great congrats team</t>
  </si>
  <si>
    <t>Top Words in Tweet by Salience</t>
  </si>
  <si>
    <t>exp w platforms s see #adweekchat social media insights muckrack</t>
  </si>
  <si>
    <t>consumer brandwatch data out research here social new #brandwatchcr dmexco</t>
  </si>
  <si>
    <t>s see #adweekchat audience audienseco social intelligence media insights looking</t>
  </si>
  <si>
    <t>rate thank very helpful anybody know industry benchmarks social metrics</t>
  </si>
  <si>
    <t>milk launched joint product game changing analysis engine consumer research</t>
  </si>
  <si>
    <t>ready dmexco talk future brandwatch consumer intelligence here culmination 11</t>
  </si>
  <si>
    <t>partechpartners launched joint product game changing analysis engine cons youknow_digital</t>
  </si>
  <si>
    <t>generativist yep though gnip now twitter's premium enterprise apis discovertext</t>
  </si>
  <si>
    <t>haven't hoping radically transparent soon aiming much open primarily through</t>
  </si>
  <si>
    <t>Top Word Pairs in Tweet by Count</t>
  </si>
  <si>
    <t>exp,w  s,see  see,#adweekchat  #adweekchat,audience  audience,analytics  analytics,audienseco  audienseco,social  social,intelligence  intelligence,crimsonhexagon  crimsonhexagon,media</t>
  </si>
  <si>
    <t>annual,predictions  predictions,marketers  marketers,heading  heading,2019  2019,insight  insight,f  f,scottavaughan  scottavaughan,bluecore  bluecore,joshsteimle  joshsteimle,bazaarvoice</t>
  </si>
  <si>
    <t>britopian,looking  looking,vp  vp,analytics  analytics,join  join,team  team,redwood  redwood,city  city,requirements  requirements,below  below,crimsonhexagon</t>
  </si>
  <si>
    <t>consumer,research  brandwatch,consumer  check,out  consumer,fit  s,time  new,platform  digital,consumer  consumer,intelligence  vp,product  social,media</t>
  </si>
  <si>
    <t>britopian,s  s,see  see,#adweekchat  #adweekchat,audience  audience,analytics  analytics,audienseco  audienseco,social  social,intelligence  intelligence,crimsonhexagon  crimsonhexagon,media</t>
  </si>
  <si>
    <t>explored,conversation  conversation,social  social,media</t>
  </si>
  <si>
    <t>venturefizz,move  move,career  career,forward  forward,here  here,top  top,job  job,september  september,biggest  biggest,companies  companies,#bostontech</t>
  </si>
  <si>
    <t>crimsonhexagon,brandwatch  brandwatch,thank  thank,very  very,helpful  anybody,know  know,industry  industry,benchmarks  benchmarks,social  social,metrics  metrics,virality</t>
  </si>
  <si>
    <t>crimsonhexagon,watch  watch,out  out,iphonex  iphonex,#iphone11  #iphone11,here  here,reactions  reactions,social  social,media  media,joyful  joyful,plenty</t>
  </si>
  <si>
    <t>crimsonhexagon,ready  ready,dmexco  dmexco,come  come,talk  talk,future  future,brandwatch  brandwatch,digital  digital,consumer  consumer,intelligence</t>
  </si>
  <si>
    <t>crimsonhexagon,bit  bit,late  late,now  now,thanks  thanks,being  being,#dmexco19  #dmexco19,hope  hope,fun</t>
  </si>
  <si>
    <t>crimsonhexagon,dmexco  dmexco,dispatch  dispatch,crowd  crowd,gathers  gathers,#dmwf  #dmwf,hear  hear,vp  vp,product  product,mitch  mitch,brooks</t>
  </si>
  <si>
    <t>kimwhitler,annual  annual,predictions  predictions,marketers  marketers,heading  heading,2019  2019,insight  insight,f  f,scottavaughan  scottavaughan,bluecore  bluecore,joshsteiml</t>
  </si>
  <si>
    <t>#breaktherules,organised  organised,_breaktherules  _breaktherules,uctdevelopersoc  uctdevelopersoc,companies  companies,present  present,today  today,electrumwallet  electrumwallet,oracle  oracle,awscloud  awscloud,arubanetworks</t>
  </si>
  <si>
    <t>youknow_digital,tech  tech,baby  baby,crimsonhexagon  crimsonhexagon,brandwatch  brandwatch,finally  finally,here  here,brandwatch  brandwatch,consumer  consumer,research  research,taken</t>
  </si>
  <si>
    <t>consumer,research  brandwatch,consumer  research,#brandwatchcr  s,time  kkellyro,massive  massive,achievement  achievement,built  built,new  new,improved  improved,#saas</t>
  </si>
  <si>
    <t>tech,baby  baby,crimsonhexagon  crimsonhexagon,brandwatch  brandwatch,finally  finally,here  here,brandwatch  brandwatch,consumer  consumer,research  research,taken  taken,best</t>
  </si>
  <si>
    <t>brandwatch,launched  launched,joint  joint,product  product,crimsonhexagon  crimsonhexagon,game  game,changing  changing,analysis  analysis,engine  engine,consumer  consumer,research</t>
  </si>
  <si>
    <t>open,call  call,deadline  deadline,klaxon  klaxon,4  4,days  days,left  left,submit  submit,grassroots  grassroots,award  award,proposal</t>
  </si>
  <si>
    <t>exciting,few  few,weeks  weeks,ahead  ahead,brandwatch</t>
  </si>
  <si>
    <t>new,cover  cover,adweek  adweek,#dmexco  #dmexco,issue  issue,bonus  bonus,feature  feature,jasonlynch  jasonlynch,very  very,brady  brady,renovation</t>
  </si>
  <si>
    <t>crimsonhexagon,ready  ready,dmexco  dmexco,come  come,talk  talk,future  future,brandwatch  brandwatch,digital  digital,consumer  consumer,intelligence  here,culmination</t>
  </si>
  <si>
    <t>massive,achievement  achievement,built  built,new  new,improved  improved,#saas  #saas,platform  platform,less  less,1  1,year  year,following</t>
  </si>
  <si>
    <t>took,dna  dna,test  test,turns  turns,out  out,100  100,launching  launching,brandwatch  brandwatch,consumer  consumer,research  research,next</t>
  </si>
  <si>
    <t>love,powerful  powerful,unicef  unicef,bts_twt  bts_twt,partnered  partnered,#friendshipday  #friendshipday,#endviolence  #endviolence,check  check,out  out,conversation  conversation,unfolded</t>
  </si>
  <si>
    <t>partechpartners,brandwatch  brandwatch,launched  launched,joint  joint,product  product,crimsonhexagon  crimsonhexagon,game  game,changing  changing,analysis  analysis,engine  engine,cons</t>
  </si>
  <si>
    <t>docnow,edsu  edsu,ben_j_lindsay  igorbrigadir,generativist  generativist,docnow  ben_j_lindsay,yep  yep,though  though,gnip  gnip,now  now,twitter's  twitter's,premium</t>
  </si>
  <si>
    <t>generativist,docnow  docnow,edsu  edsu,ben_j_lindsay  discovertext,crimsonhexagon  ben_j_lindsay,discovertext  crimsonhexagon,haven't  haven't,hoping  hoping,radically  radically,transparent  transparent,soon</t>
  </si>
  <si>
    <t>agency,pancomm  pancomm,win  win,medium  medium,pr  pr,firm  firm,year  year,award  award,last  last,night  night,prnews</t>
  </si>
  <si>
    <t>last,night  night,pancomm  pancomm,took  took,home  home,medium  medium,pr  pr,firm  firm,year  year,two  two,campaign</t>
  </si>
  <si>
    <t>ryanmwallace,pancomm  pancomm,forbesunder30  forbesunder30,crimsonhexagon  crimsonhexagon,prnews  prnews,great  great,congrats  congrats,pancomm  pancomm,team</t>
  </si>
  <si>
    <t>Top Word Pairs in Tweet by Salience</t>
  </si>
  <si>
    <t>consumer,research  brandwatch,consumer  data,science  check,out  consumer,fit  s,time  new,platform  digital,consumer  consumer,intelligence  vp,product</t>
  </si>
  <si>
    <t>brandwatch,thank  thank,very  very,helpful  anybody,know  know,industry  industry,benchmarks  benchmarks,social  social,metrics  metrics,virality  virality,rate</t>
  </si>
  <si>
    <t>igorbrigadir,generativist  generativist,docnow  ben_j_lindsay,yep  yep,though  though,gnip  gnip,now  now,twitter's  twitter's,premium  premium,enterprise  enterprise,apis</t>
  </si>
  <si>
    <t>ben_j_lindsay,discovertext  crimsonhexagon,haven't  haven't,hoping  hoping,radically  radically,transparent  transparent,soon  soon,aiming  aiming,much  much,open  open,primarily</t>
  </si>
  <si>
    <t>Word</t>
  </si>
  <si>
    <t>social</t>
  </si>
  <si>
    <t>redwood</t>
  </si>
  <si>
    <t>requirements</t>
  </si>
  <si>
    <t>below</t>
  </si>
  <si>
    <t>power</t>
  </si>
  <si>
    <t>user</t>
  </si>
  <si>
    <t>product</t>
  </si>
  <si>
    <t>insights</t>
  </si>
  <si>
    <t>new</t>
  </si>
  <si>
    <t>#brandwatchcr</t>
  </si>
  <si>
    <t>intelligence</t>
  </si>
  <si>
    <t>media</t>
  </si>
  <si>
    <t>data</t>
  </si>
  <si>
    <t>time</t>
  </si>
  <si>
    <t>talk</t>
  </si>
  <si>
    <t>s</t>
  </si>
  <si>
    <t>more</t>
  </si>
  <si>
    <t>platform</t>
  </si>
  <si>
    <t>analysis</t>
  </si>
  <si>
    <t>powerful</t>
  </si>
  <si>
    <t>conversation</t>
  </si>
  <si>
    <t>next</t>
  </si>
  <si>
    <t>fit</t>
  </si>
  <si>
    <t>come</t>
  </si>
  <si>
    <t>digital</t>
  </si>
  <si>
    <t>watch</t>
  </si>
  <si>
    <t>took</t>
  </si>
  <si>
    <t>awards</t>
  </si>
  <si>
    <t>full</t>
  </si>
  <si>
    <t>launched</t>
  </si>
  <si>
    <t>joint</t>
  </si>
  <si>
    <t>game</t>
  </si>
  <si>
    <t>changing</t>
  </si>
  <si>
    <t>engine</t>
  </si>
  <si>
    <t>check</t>
  </si>
  <si>
    <t>1</t>
  </si>
  <si>
    <t>being</t>
  </si>
  <si>
    <t>ready</t>
  </si>
  <si>
    <t>marketing</t>
  </si>
  <si>
    <t>milk</t>
  </si>
  <si>
    <t>iphonex</t>
  </si>
  <si>
    <t>#iphone11</t>
  </si>
  <si>
    <t>reactions</t>
  </si>
  <si>
    <t>joyful</t>
  </si>
  <si>
    <t>plenty</t>
  </si>
  <si>
    <t>#dmwf</t>
  </si>
  <si>
    <t>ft</t>
  </si>
  <si>
    <t>two</t>
  </si>
  <si>
    <t>#platinumprawards</t>
  </si>
  <si>
    <t>release</t>
  </si>
  <si>
    <t>award</t>
  </si>
  <si>
    <t>open</t>
  </si>
  <si>
    <t>cons</t>
  </si>
  <si>
    <t>c</t>
  </si>
  <si>
    <t>massive</t>
  </si>
  <si>
    <t>achievement</t>
  </si>
  <si>
    <t>built</t>
  </si>
  <si>
    <t>improved</t>
  </si>
  <si>
    <t>#saas</t>
  </si>
  <si>
    <t>less</t>
  </si>
  <si>
    <t>following</t>
  </si>
  <si>
    <t>company</t>
  </si>
  <si>
    <t>call</t>
  </si>
  <si>
    <t>months</t>
  </si>
  <si>
    <t>future</t>
  </si>
  <si>
    <t>very</t>
  </si>
  <si>
    <t>instagram</t>
  </si>
  <si>
    <t>world</t>
  </si>
  <si>
    <t>day</t>
  </si>
  <si>
    <t>know</t>
  </si>
  <si>
    <t>dispatch</t>
  </si>
  <si>
    <t>crowd</t>
  </si>
  <si>
    <t>gathers</t>
  </si>
  <si>
    <t>hear</t>
  </si>
  <si>
    <t>mitch</t>
  </si>
  <si>
    <t>brooks</t>
  </si>
  <si>
    <t>forming</t>
  </si>
  <si>
    <t>meaningful</t>
  </si>
  <si>
    <t>see</t>
  </si>
  <si>
    <t>w</t>
  </si>
  <si>
    <t>audience</t>
  </si>
  <si>
    <t>home</t>
  </si>
  <si>
    <t>campaign</t>
  </si>
  <si>
    <t>read</t>
  </si>
  <si>
    <t>much</t>
  </si>
  <si>
    <t>twitter's</t>
  </si>
  <si>
    <t>premium</t>
  </si>
  <si>
    <t>enterprise</t>
  </si>
  <si>
    <t>apis</t>
  </si>
  <si>
    <t>love</t>
  </si>
  <si>
    <t>partnered</t>
  </si>
  <si>
    <t>#friendshipday</t>
  </si>
  <si>
    <t>#endviolence</t>
  </si>
  <si>
    <t>dna</t>
  </si>
  <si>
    <t>test</t>
  </si>
  <si>
    <t>turns</t>
  </si>
  <si>
    <t>100</t>
  </si>
  <si>
    <t>launching</t>
  </si>
  <si>
    <t>week</t>
  </si>
  <si>
    <t>mer</t>
  </si>
  <si>
    <t>excited</t>
  </si>
  <si>
    <t>culmination</t>
  </si>
  <si>
    <t>11</t>
  </si>
  <si>
    <t>50m</t>
  </si>
  <si>
    <t>investment</t>
  </si>
  <si>
    <t>163</t>
  </si>
  <si>
    <t>engineers</t>
  </si>
  <si>
    <t>monumental</t>
  </si>
  <si>
    <t>effort</t>
  </si>
  <si>
    <t>stop</t>
  </si>
  <si>
    <t>fantastic</t>
  </si>
  <si>
    <t>opportunity</t>
  </si>
  <si>
    <t>cover</t>
  </si>
  <si>
    <t>#dmexco</t>
  </si>
  <si>
    <t>issue</t>
  </si>
  <si>
    <t>bonus</t>
  </si>
  <si>
    <t>feature</t>
  </si>
  <si>
    <t>brady</t>
  </si>
  <si>
    <t>renovation</t>
  </si>
  <si>
    <t>illustrations</t>
  </si>
  <si>
    <t>thanks</t>
  </si>
  <si>
    <t>exciting</t>
  </si>
  <si>
    <t>few</t>
  </si>
  <si>
    <t>weeks</t>
  </si>
  <si>
    <t>ahead</t>
  </si>
  <si>
    <t>deadline</t>
  </si>
  <si>
    <t>klaxon</t>
  </si>
  <si>
    <t>4</t>
  </si>
  <si>
    <t>days</t>
  </si>
  <si>
    <t>left</t>
  </si>
  <si>
    <t>submit</t>
  </si>
  <si>
    <t>grassroots</t>
  </si>
  <si>
    <t>proposal</t>
  </si>
  <si>
    <t>miss</t>
  </si>
  <si>
    <t>chance</t>
  </si>
  <si>
    <t>up</t>
  </si>
  <si>
    <t>available</t>
  </si>
  <si>
    <t>apply</t>
  </si>
  <si>
    <t>appears</t>
  </si>
  <si>
    <t>20</t>
  </si>
  <si>
    <t>popular</t>
  </si>
  <si>
    <t>posts</t>
  </si>
  <si>
    <t>egg</t>
  </si>
  <si>
    <t>learn</t>
  </si>
  <si>
    <t>consumers</t>
  </si>
  <si>
    <t>seek</t>
  </si>
  <si>
    <t>alternatives</t>
  </si>
  <si>
    <t>turn</t>
  </si>
  <si>
    <t>oat</t>
  </si>
  <si>
    <t>brands</t>
  </si>
  <si>
    <t>oatly</t>
  </si>
  <si>
    <t>people</t>
  </si>
  <si>
    <t>information</t>
  </si>
  <si>
    <t>plastic</t>
  </si>
  <si>
    <t>waste</t>
  </si>
  <si>
    <t>details</t>
  </si>
  <si>
    <t>plastics</t>
  </si>
  <si>
    <t>report</t>
  </si>
  <si>
    <t>sure</t>
  </si>
  <si>
    <t>register</t>
  </si>
  <si>
    <t>webinar</t>
  </si>
  <si>
    <t>customer</t>
  </si>
  <si>
    <t>means</t>
  </si>
  <si>
    <t>makes</t>
  </si>
  <si>
    <t>possible</t>
  </si>
  <si>
    <t>here's</t>
  </si>
  <si>
    <t>list</t>
  </si>
  <si>
    <t>amazing</t>
  </si>
  <si>
    <t>things</t>
  </si>
  <si>
    <t>launches</t>
  </si>
  <si>
    <t>tomorrow</t>
  </si>
  <si>
    <t>made</t>
  </si>
  <si>
    <t>users</t>
  </si>
  <si>
    <t>even</t>
  </si>
  <si>
    <t>lot</t>
  </si>
  <si>
    <t>work</t>
  </si>
  <si>
    <t>gone</t>
  </si>
  <si>
    <t>take</t>
  </si>
  <si>
    <t>group</t>
  </si>
  <si>
    <t>#dmexco19</t>
  </si>
  <si>
    <t>hope</t>
  </si>
  <si>
    <t>explored</t>
  </si>
  <si>
    <t>#adweekchat</t>
  </si>
  <si>
    <t>platforms</t>
  </si>
  <si>
    <t>end</t>
  </si>
  <si>
    <t>selfies</t>
  </si>
  <si>
    <t>#appleevent</t>
  </si>
  <si>
    <t>science</t>
  </si>
  <si>
    <t>re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</si>
  <si>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</si>
  <si>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</si>
  <si>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</si>
  <si>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</si>
  <si>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</si>
  <si>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</si>
  <si>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</si>
  <si>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</si>
  <si>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</si>
  <si>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</si>
  <si>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</si>
  <si>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</si>
  <si>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</si>
  <si>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</si>
  <si>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</si>
  <si>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</si>
  <si>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</si>
  <si>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</si>
  <si>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</si>
  <si>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</si>
  <si>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</si>
  <si>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</si>
  <si>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</si>
  <si>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</si>
  <si>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</si>
  <si>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</si>
  <si>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</si>
  <si>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</si>
  <si>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</si>
  <si>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</si>
  <si>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</si>
  <si>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</si>
  <si>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</si>
  <si>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</si>
  <si>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</si>
  <si>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</si>
  <si>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</si>
  <si>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</si>
  <si>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</si>
  <si>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</si>
  <si>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</si>
  <si>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</si>
  <si>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</si>
  <si>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</si>
  <si>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</si>
  <si>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</si>
  <si>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</si>
  <si>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</si>
  <si>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</si>
  <si>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</si>
  <si>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2018</t>
  </si>
  <si>
    <t>Dec</t>
  </si>
  <si>
    <t>2-Dec</t>
  </si>
  <si>
    <t>3 AM</t>
  </si>
  <si>
    <t>Aug</t>
  </si>
  <si>
    <t>14-Aug</t>
  </si>
  <si>
    <t>6 PM</t>
  </si>
  <si>
    <t>Sep</t>
  </si>
  <si>
    <t>4-Sep</t>
  </si>
  <si>
    <t>7 AM</t>
  </si>
  <si>
    <t>11 PM</t>
  </si>
  <si>
    <t>5-Sep</t>
  </si>
  <si>
    <t>1 AM</t>
  </si>
  <si>
    <t>2 AM</t>
  </si>
  <si>
    <t>9 AM</t>
  </si>
  <si>
    <t>10 AM</t>
  </si>
  <si>
    <t>11 AM</t>
  </si>
  <si>
    <t>12 PM</t>
  </si>
  <si>
    <t>2 PM</t>
  </si>
  <si>
    <t>3 PM</t>
  </si>
  <si>
    <t>6-Sep</t>
  </si>
  <si>
    <t>1 PM</t>
  </si>
  <si>
    <t>7 PM</t>
  </si>
  <si>
    <t>7-Sep</t>
  </si>
  <si>
    <t>9-Sep</t>
  </si>
  <si>
    <t>4 PM</t>
  </si>
  <si>
    <t>10-Sep</t>
  </si>
  <si>
    <t>5 PM</t>
  </si>
  <si>
    <t>10 PM</t>
  </si>
  <si>
    <t>11-Sep</t>
  </si>
  <si>
    <t>8 PM</t>
  </si>
  <si>
    <t>12-Sep</t>
  </si>
  <si>
    <t>13-Sep</t>
  </si>
  <si>
    <t>8 AM</t>
  </si>
  <si>
    <t>14-Sep</t>
  </si>
  <si>
    <t>16-Sep</t>
  </si>
  <si>
    <t>17-Sep</t>
  </si>
  <si>
    <t>18-Sep</t>
  </si>
  <si>
    <t>4 AM</t>
  </si>
  <si>
    <t>5 AM</t>
  </si>
  <si>
    <t>128, 128, 128</t>
  </si>
  <si>
    <t>193, 62, 62</t>
  </si>
  <si>
    <t>Red</t>
  </si>
  <si>
    <t>G1: brandwatch crimsonhexagon vp consumer analytics team out looking join exp</t>
  </si>
  <si>
    <t>G2: brandwatch crimsonhexagon consumer research here finally best tech baby taken</t>
  </si>
  <si>
    <t>G3: annual predictions marketers heading 2019 insight f scottavaughan bluecore kimwhitler</t>
  </si>
  <si>
    <t>G4: move career forward here top job september biggest companies #bostontech</t>
  </si>
  <si>
    <t>G5: companies present today electrumwallet oracle awscloud arubanetworks mwrlabs soliditech crimsonhexagon</t>
  </si>
  <si>
    <t>G6: pancomm forbesunder30 crimsonhexagon prnews last night medium pr firm year</t>
  </si>
  <si>
    <t>G7: docnow edsu ben_j_lindsay generativist discovertext crimsonhexagon yep though gnip now</t>
  </si>
  <si>
    <t>G8: rate crimsonhexagon brandwatch</t>
  </si>
  <si>
    <t>Autofill Workbook Results</t>
  </si>
  <si>
    <t>Edge Weight▓1▓3▓0▓True▓Gray▓Red▓▓Edge Weight▓1▓3▓0▓3▓10▓False▓Edge Weight▓1▓3▓0▓35▓12▓False▓▓0▓0▓0▓True▓Black▓Black▓▓Followers▓0▓13729893▓0▓162▓1000▓False▓▓0▓0▓0▓0▓0▓False▓▓0▓0▓0▓0▓0▓False▓▓0▓0▓0▓0▓0▓False</t>
  </si>
  <si>
    <t>GraphSource░GraphServerTwitterSearch▓GraphTerm░crimsonhexagon▓ImportDescription░The graph represents a network of 108 Twitter users whose tweets in the requested range contained "crimsonhexagon", or who were replied to or mentioned in those tweets.  The network was obtained from the NodeXL Graph Server on Thursday, 19 September 2019 at 14:53 UTC.
The requested start date was Thursday, 19 September 2019 at 00:01 UTC and the maximum number of days (going backward) was 14.
The maximum number of tweets collected was 5,000.
The tweets in the network were tweeted over the 13-day, 19-hour, 12-minute period from Thursday, 05 September 2019 at 01:05 UTC to Wednesday, 18 September 2019 at 20:18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</si>
</sst>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06825"/>
        <c:axId val="28861426"/>
      </c:barChart>
      <c:catAx>
        <c:axId val="32068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861426"/>
        <c:crosses val="autoZero"/>
        <c:auto val="1"/>
        <c:lblOffset val="100"/>
        <c:noMultiLvlLbl val="0"/>
      </c:catAx>
      <c:valAx>
        <c:axId val="28861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6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crimsonhexagon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1"/>
                <c:pt idx="0">
                  <c:v>3 AM
2-Dec
Dec
2018</c:v>
                </c:pt>
                <c:pt idx="1">
                  <c:v>6 PM
14-Aug
Aug
2019</c:v>
                </c:pt>
                <c:pt idx="2">
                  <c:v>7 AM
4-Sep
Sep</c:v>
                </c:pt>
                <c:pt idx="3">
                  <c:v>11 PM</c:v>
                </c:pt>
                <c:pt idx="4">
                  <c:v>1 AM
5-Sep</c:v>
                </c:pt>
                <c:pt idx="5">
                  <c:v>2 AM</c:v>
                </c:pt>
                <c:pt idx="6">
                  <c:v>9 AM</c:v>
                </c:pt>
                <c:pt idx="7">
                  <c:v>10 AM</c:v>
                </c:pt>
                <c:pt idx="8">
                  <c:v>11 AM</c:v>
                </c:pt>
                <c:pt idx="9">
                  <c:v>12 PM</c:v>
                </c:pt>
                <c:pt idx="10">
                  <c:v>2 PM</c:v>
                </c:pt>
                <c:pt idx="11">
                  <c:v>3 PM</c:v>
                </c:pt>
                <c:pt idx="12">
                  <c:v>1 PM
6-Sep</c:v>
                </c:pt>
                <c:pt idx="13">
                  <c:v>7 PM</c:v>
                </c:pt>
                <c:pt idx="14">
                  <c:v>7 AM
7-Sep</c:v>
                </c:pt>
                <c:pt idx="15">
                  <c:v>2 PM
9-Sep</c:v>
                </c:pt>
                <c:pt idx="16">
                  <c:v>3 PM</c:v>
                </c:pt>
                <c:pt idx="17">
                  <c:v>4 PM</c:v>
                </c:pt>
                <c:pt idx="18">
                  <c:v>6 PM</c:v>
                </c:pt>
                <c:pt idx="19">
                  <c:v>9 AM
10-Sep</c:v>
                </c:pt>
                <c:pt idx="20">
                  <c:v>10 AM</c:v>
                </c:pt>
                <c:pt idx="21">
                  <c:v>3 PM</c:v>
                </c:pt>
                <c:pt idx="22">
                  <c:v>5 PM</c:v>
                </c:pt>
                <c:pt idx="23">
                  <c:v>7 PM</c:v>
                </c:pt>
                <c:pt idx="24">
                  <c:v>10 PM</c:v>
                </c:pt>
                <c:pt idx="25">
                  <c:v>1 AM
11-Sep</c:v>
                </c:pt>
                <c:pt idx="26">
                  <c:v>9 AM</c:v>
                </c:pt>
                <c:pt idx="27">
                  <c:v>11 AM</c:v>
                </c:pt>
                <c:pt idx="28">
                  <c:v>1 PM</c:v>
                </c:pt>
                <c:pt idx="29">
                  <c:v>2 PM</c:v>
                </c:pt>
                <c:pt idx="30">
                  <c:v>3 PM</c:v>
                </c:pt>
                <c:pt idx="31">
                  <c:v>7 PM</c:v>
                </c:pt>
                <c:pt idx="32">
                  <c:v>8 PM</c:v>
                </c:pt>
                <c:pt idx="33">
                  <c:v>10 AM
12-Sep</c:v>
                </c:pt>
                <c:pt idx="34">
                  <c:v>2 PM</c:v>
                </c:pt>
                <c:pt idx="35">
                  <c:v>4 PM</c:v>
                </c:pt>
                <c:pt idx="36">
                  <c:v>5 PM</c:v>
                </c:pt>
                <c:pt idx="37">
                  <c:v>7 PM</c:v>
                </c:pt>
                <c:pt idx="38">
                  <c:v>11 PM</c:v>
                </c:pt>
                <c:pt idx="39">
                  <c:v>8 AM
13-Sep</c:v>
                </c:pt>
                <c:pt idx="40">
                  <c:v>9 AM</c:v>
                </c:pt>
                <c:pt idx="41">
                  <c:v>11 AM</c:v>
                </c:pt>
                <c:pt idx="42">
                  <c:v>10 AM
14-Sep</c:v>
                </c:pt>
                <c:pt idx="43">
                  <c:v>9 AM
16-Sep</c:v>
                </c:pt>
                <c:pt idx="44">
                  <c:v>2 PM</c:v>
                </c:pt>
                <c:pt idx="45">
                  <c:v>7 PM</c:v>
                </c:pt>
                <c:pt idx="46">
                  <c:v>9 AM
17-Sep</c:v>
                </c:pt>
                <c:pt idx="47">
                  <c:v>1 PM</c:v>
                </c:pt>
                <c:pt idx="48">
                  <c:v>2 PM</c:v>
                </c:pt>
                <c:pt idx="49">
                  <c:v>3 PM</c:v>
                </c:pt>
                <c:pt idx="50">
                  <c:v>5 PM</c:v>
                </c:pt>
                <c:pt idx="51">
                  <c:v>4 AM
18-Sep</c:v>
                </c:pt>
                <c:pt idx="52">
                  <c:v>5 AM</c:v>
                </c:pt>
                <c:pt idx="53">
                  <c:v>7 AM</c:v>
                </c:pt>
                <c:pt idx="54">
                  <c:v>8 AM</c:v>
                </c:pt>
                <c:pt idx="55">
                  <c:v>10 AM</c:v>
                </c:pt>
                <c:pt idx="56">
                  <c:v>1 PM</c:v>
                </c:pt>
                <c:pt idx="57">
                  <c:v>2 PM</c:v>
                </c:pt>
                <c:pt idx="58">
                  <c:v>5 PM</c:v>
                </c:pt>
                <c:pt idx="59">
                  <c:v>7 PM</c:v>
                </c:pt>
                <c:pt idx="60">
                  <c:v>8 PM</c:v>
                </c:pt>
              </c:strCache>
            </c:strRef>
          </c:cat>
          <c:val>
            <c:numRef>
              <c:f>'Time Series'!$B$26:$B$107</c:f>
              <c:numCache>
                <c:formatCode>General</c:formatCode>
                <c:ptCount val="61"/>
                <c:pt idx="0">
                  <c:v>1</c:v>
                </c:pt>
                <c:pt idx="1">
                  <c:v>1</c:v>
                </c:pt>
                <c:pt idx="2">
                  <c:v>1</c:v>
                </c:pt>
                <c:pt idx="3">
                  <c:v>1</c:v>
                </c:pt>
                <c:pt idx="4">
                  <c:v>2</c:v>
                </c:pt>
                <c:pt idx="5">
                  <c:v>1</c:v>
                </c:pt>
                <c:pt idx="6">
                  <c:v>1</c:v>
                </c:pt>
                <c:pt idx="7">
                  <c:v>3</c:v>
                </c:pt>
                <c:pt idx="8">
                  <c:v>1</c:v>
                </c:pt>
                <c:pt idx="9">
                  <c:v>2</c:v>
                </c:pt>
                <c:pt idx="10">
                  <c:v>1</c:v>
                </c:pt>
                <c:pt idx="11">
                  <c:v>1</c:v>
                </c:pt>
                <c:pt idx="12">
                  <c:v>2</c:v>
                </c:pt>
                <c:pt idx="13">
                  <c:v>1</c:v>
                </c:pt>
                <c:pt idx="14">
                  <c:v>2</c:v>
                </c:pt>
                <c:pt idx="15">
                  <c:v>1</c:v>
                </c:pt>
                <c:pt idx="16">
                  <c:v>2</c:v>
                </c:pt>
                <c:pt idx="17">
                  <c:v>1</c:v>
                </c:pt>
                <c:pt idx="18">
                  <c:v>1</c:v>
                </c:pt>
                <c:pt idx="19">
                  <c:v>2</c:v>
                </c:pt>
                <c:pt idx="20">
                  <c:v>1</c:v>
                </c:pt>
                <c:pt idx="21">
                  <c:v>1</c:v>
                </c:pt>
                <c:pt idx="22">
                  <c:v>1</c:v>
                </c:pt>
                <c:pt idx="23">
                  <c:v>1</c:v>
                </c:pt>
                <c:pt idx="24">
                  <c:v>1</c:v>
                </c:pt>
                <c:pt idx="25">
                  <c:v>1</c:v>
                </c:pt>
                <c:pt idx="26">
                  <c:v>1</c:v>
                </c:pt>
                <c:pt idx="27">
                  <c:v>2</c:v>
                </c:pt>
                <c:pt idx="28">
                  <c:v>1</c:v>
                </c:pt>
                <c:pt idx="29">
                  <c:v>1</c:v>
                </c:pt>
                <c:pt idx="30">
                  <c:v>1</c:v>
                </c:pt>
                <c:pt idx="31">
                  <c:v>3</c:v>
                </c:pt>
                <c:pt idx="32">
                  <c:v>3</c:v>
                </c:pt>
                <c:pt idx="33">
                  <c:v>4</c:v>
                </c:pt>
                <c:pt idx="34">
                  <c:v>4</c:v>
                </c:pt>
                <c:pt idx="35">
                  <c:v>1</c:v>
                </c:pt>
                <c:pt idx="36">
                  <c:v>1</c:v>
                </c:pt>
                <c:pt idx="37">
                  <c:v>3</c:v>
                </c:pt>
                <c:pt idx="38">
                  <c:v>1</c:v>
                </c:pt>
                <c:pt idx="39">
                  <c:v>1</c:v>
                </c:pt>
                <c:pt idx="40">
                  <c:v>1</c:v>
                </c:pt>
                <c:pt idx="41">
                  <c:v>2</c:v>
                </c:pt>
                <c:pt idx="42">
                  <c:v>2</c:v>
                </c:pt>
                <c:pt idx="43">
                  <c:v>1</c:v>
                </c:pt>
                <c:pt idx="44">
                  <c:v>1</c:v>
                </c:pt>
                <c:pt idx="45">
                  <c:v>1</c:v>
                </c:pt>
                <c:pt idx="46">
                  <c:v>2</c:v>
                </c:pt>
                <c:pt idx="47">
                  <c:v>6</c:v>
                </c:pt>
                <c:pt idx="48">
                  <c:v>2</c:v>
                </c:pt>
                <c:pt idx="49">
                  <c:v>1</c:v>
                </c:pt>
                <c:pt idx="50">
                  <c:v>1</c:v>
                </c:pt>
                <c:pt idx="51">
                  <c:v>1</c:v>
                </c:pt>
                <c:pt idx="52">
                  <c:v>1</c:v>
                </c:pt>
                <c:pt idx="53">
                  <c:v>1</c:v>
                </c:pt>
                <c:pt idx="54">
                  <c:v>1</c:v>
                </c:pt>
                <c:pt idx="55">
                  <c:v>2</c:v>
                </c:pt>
                <c:pt idx="56">
                  <c:v>2</c:v>
                </c:pt>
                <c:pt idx="57">
                  <c:v>3</c:v>
                </c:pt>
                <c:pt idx="58">
                  <c:v>1</c:v>
                </c:pt>
                <c:pt idx="59">
                  <c:v>5</c:v>
                </c:pt>
                <c:pt idx="60">
                  <c:v>3</c:v>
                </c:pt>
              </c:numCache>
            </c:numRef>
          </c:val>
        </c:ser>
        <c:axId val="45401811"/>
        <c:axId val="5963116"/>
      </c:barChart>
      <c:catAx>
        <c:axId val="45401811"/>
        <c:scaling>
          <c:orientation val="minMax"/>
        </c:scaling>
        <c:axPos val="b"/>
        <c:delete val="0"/>
        <c:numFmt formatCode="General" sourceLinked="1"/>
        <c:majorTickMark val="out"/>
        <c:minorTickMark val="none"/>
        <c:tickLblPos val="nextTo"/>
        <c:crossAx val="5963116"/>
        <c:crosses val="autoZero"/>
        <c:auto val="1"/>
        <c:lblOffset val="100"/>
        <c:noMultiLvlLbl val="0"/>
      </c:catAx>
      <c:valAx>
        <c:axId val="5963116"/>
        <c:scaling>
          <c:orientation val="minMax"/>
        </c:scaling>
        <c:axPos val="l"/>
        <c:majorGridlines/>
        <c:delete val="0"/>
        <c:numFmt formatCode="General" sourceLinked="1"/>
        <c:majorTickMark val="out"/>
        <c:minorTickMark val="none"/>
        <c:tickLblPos val="nextTo"/>
        <c:crossAx val="454018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8426243"/>
        <c:axId val="56074140"/>
      </c:barChart>
      <c:catAx>
        <c:axId val="584262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074140"/>
        <c:crosses val="autoZero"/>
        <c:auto val="1"/>
        <c:lblOffset val="100"/>
        <c:noMultiLvlLbl val="0"/>
      </c:catAx>
      <c:valAx>
        <c:axId val="56074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26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4905213"/>
        <c:axId val="45711462"/>
      </c:barChart>
      <c:catAx>
        <c:axId val="349052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711462"/>
        <c:crosses val="autoZero"/>
        <c:auto val="1"/>
        <c:lblOffset val="100"/>
        <c:noMultiLvlLbl val="0"/>
      </c:catAx>
      <c:valAx>
        <c:axId val="45711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05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749975"/>
        <c:axId val="11640912"/>
      </c:barChart>
      <c:catAx>
        <c:axId val="87499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640912"/>
        <c:crosses val="autoZero"/>
        <c:auto val="1"/>
        <c:lblOffset val="100"/>
        <c:noMultiLvlLbl val="0"/>
      </c:catAx>
      <c:valAx>
        <c:axId val="11640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749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7659345"/>
        <c:axId val="3389786"/>
      </c:barChart>
      <c:catAx>
        <c:axId val="376593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89786"/>
        <c:crosses val="autoZero"/>
        <c:auto val="1"/>
        <c:lblOffset val="100"/>
        <c:noMultiLvlLbl val="0"/>
      </c:catAx>
      <c:valAx>
        <c:axId val="3389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59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0508075"/>
        <c:axId val="6137220"/>
      </c:barChart>
      <c:catAx>
        <c:axId val="305080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37220"/>
        <c:crosses val="autoZero"/>
        <c:auto val="1"/>
        <c:lblOffset val="100"/>
        <c:noMultiLvlLbl val="0"/>
      </c:catAx>
      <c:valAx>
        <c:axId val="6137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508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5234981"/>
        <c:axId val="27352782"/>
      </c:barChart>
      <c:catAx>
        <c:axId val="552349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352782"/>
        <c:crosses val="autoZero"/>
        <c:auto val="1"/>
        <c:lblOffset val="100"/>
        <c:noMultiLvlLbl val="0"/>
      </c:catAx>
      <c:valAx>
        <c:axId val="27352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4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4848447"/>
        <c:axId val="982840"/>
      </c:barChart>
      <c:catAx>
        <c:axId val="448484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82840"/>
        <c:crosses val="autoZero"/>
        <c:auto val="1"/>
        <c:lblOffset val="100"/>
        <c:noMultiLvlLbl val="0"/>
      </c:catAx>
      <c:valAx>
        <c:axId val="982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48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845561"/>
        <c:axId val="12501186"/>
      </c:barChart>
      <c:catAx>
        <c:axId val="8845561"/>
        <c:scaling>
          <c:orientation val="minMax"/>
        </c:scaling>
        <c:axPos val="b"/>
        <c:delete val="1"/>
        <c:majorTickMark val="out"/>
        <c:minorTickMark val="none"/>
        <c:tickLblPos val="none"/>
        <c:crossAx val="12501186"/>
        <c:crosses val="autoZero"/>
        <c:auto val="1"/>
        <c:lblOffset val="100"/>
        <c:noMultiLvlLbl val="0"/>
      </c:catAx>
      <c:valAx>
        <c:axId val="12501186"/>
        <c:scaling>
          <c:orientation val="minMax"/>
        </c:scaling>
        <c:axPos val="l"/>
        <c:delete val="1"/>
        <c:majorTickMark val="out"/>
        <c:minorTickMark val="none"/>
        <c:tickLblPos val="none"/>
        <c:crossAx val="88455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Marc Smith" refreshedVersion="5">
  <cacheSource type="worksheet">
    <worksheetSource ref="A2:BL103"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m/>
        <s v="adweekchat"/>
        <s v="bostontech"/>
        <s v="iphone11"/>
        <s v="dmwf"/>
        <s v="breaktherules"/>
        <s v="ai machinelearning"/>
        <s v="bdf19"/>
        <s v="dmexco dmexco2019 coverdesign adtech bradybunch"/>
        <s v="dmexco"/>
        <s v="dmexco19"/>
        <s v="saas"/>
        <s v="brandwatchcr"/>
        <s v="friendshipday endviolence"/>
        <s v="platinumprawards"/>
        <s v="clients platinumprawards"/>
        <s v="nyfw"/>
        <s v="iphone11 appleevent"/>
        <s v="slofies appleev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1">
        <d v="2019-09-04T23:27:53.000"/>
        <d v="2019-08-14T18:42:12.000"/>
        <d v="2018-12-02T03:04:10.000"/>
        <d v="2019-09-05T01:05:28.000"/>
        <d v="2019-09-05T01:48:46.000"/>
        <d v="2019-09-05T02:24:44.000"/>
        <d v="2019-09-05T11:14:00.000"/>
        <d v="2019-09-05T14:29:49.000"/>
        <d v="2019-09-05T10:34:38.000"/>
        <d v="2019-09-07T07:30:44.000"/>
        <d v="2019-09-07T07:27:53.000"/>
        <d v="2019-09-06T13:17:19.000"/>
        <d v="2019-09-09T14:03:01.000"/>
        <d v="2019-09-09T15:02:54.000"/>
        <d v="2019-09-09T18:33:12.000"/>
        <d v="2019-09-10T09:28:51.000"/>
        <d v="2019-09-10T22:55:29.000"/>
        <d v="2019-09-11T01:43:27.000"/>
        <d v="2019-09-11T13:12:16.000"/>
        <d v="2019-09-11T19:52:05.000"/>
        <d v="2019-09-11T20:21:21.000"/>
        <d v="2019-09-12T17:14:59.000"/>
        <d v="2019-09-12T23:24:01.000"/>
        <d v="2019-09-14T10:05:00.000"/>
        <d v="2019-09-14T10:10:00.000"/>
        <d v="2019-09-17T13:17:39.000"/>
        <d v="2019-09-18T07:30:38.000"/>
        <d v="2019-09-18T08:04:47.000"/>
        <d v="2019-09-04T07:40:04.000"/>
        <d v="2019-09-18T13:35:06.000"/>
        <d v="2019-09-05T10:29:19.000"/>
        <d v="2019-09-05T10:59:04.000"/>
        <d v="2019-09-05T09:38:00.000"/>
        <d v="2019-09-05T12:35:00.000"/>
        <d v="2019-09-05T12:34:54.000"/>
        <d v="2019-09-05T15:42:48.000"/>
        <d v="2019-09-10T10:03:05.000"/>
        <d v="2019-09-10T09:52:54.000"/>
        <d v="2019-09-11T11:35:13.000"/>
        <d v="2019-09-11T15:55:56.000"/>
        <d v="2019-09-11T19:49:09.000"/>
        <d v="2019-09-11T20:30:30.000"/>
        <d v="2019-09-11T11:15:33.000"/>
        <d v="2019-09-12T14:24:10.000"/>
        <d v="2019-09-10T17:37:34.000"/>
        <d v="2019-09-11T19:14:52.000"/>
        <d v="2019-09-12T14:17:36.000"/>
        <d v="2019-09-12T14:18:19.000"/>
        <d v="2019-09-12T10:39:06.000"/>
        <d v="2019-09-12T10:40:43.000"/>
        <d v="2019-09-12T14:49:38.000"/>
        <d v="2019-09-13T08:59:25.000"/>
        <d v="2019-09-13T11:12:51.000"/>
        <d v="2019-09-12T19:07:10.000"/>
        <d v="2019-09-17T13:25:53.000"/>
        <d v="2019-09-12T19:16:42.000"/>
        <d v="2019-09-17T13:27:09.000"/>
        <d v="2019-09-17T15:45:34.000"/>
        <d v="2019-09-18T14:36:46.000"/>
        <d v="2019-09-18T14:37:16.000"/>
        <d v="2019-09-18T04:50:00.000"/>
        <d v="2019-09-18T05:45:07.000"/>
        <d v="2019-09-12T10:17:10.000"/>
        <d v="2019-09-13T09:24:29.000"/>
        <d v="2019-09-16T09:53:29.000"/>
        <d v="2019-09-17T09:12:10.000"/>
        <d v="2019-09-17T13:05:14.000"/>
        <d v="2019-09-17T14:20:03.000"/>
        <d v="2019-09-17T13:08:00.000"/>
        <d v="2019-09-18T10:23:42.000"/>
        <d v="2019-09-11T14:42:09.000"/>
        <d v="2019-09-18T13:35:33.000"/>
        <d v="2019-09-06T13:30:34.000"/>
        <d v="2019-09-12T10:40:36.000"/>
        <d v="2019-09-13T11:00:33.000"/>
        <d v="2019-09-16T14:35:06.000"/>
        <d v="2019-09-17T09:13:49.000"/>
        <d v="2019-09-17T13:18:26.000"/>
        <d v="2019-09-17T14:20:50.000"/>
        <d v="2019-09-17T17:23:55.000"/>
        <d v="2019-09-18T10:24:22.000"/>
        <d v="2019-09-18T14:43:50.000"/>
        <d v="2019-09-18T17:01:12.000"/>
        <d v="2019-09-18T19:47:40.000"/>
        <d v="2019-09-18T19:46:38.000"/>
        <d v="2019-09-18T19:54:55.000"/>
        <d v="2019-09-18T19:47:42.000"/>
        <d v="2019-09-18T20:01:33.000"/>
        <d v="2019-09-18T20:03:07.000"/>
        <d v="2019-09-18T19:59:00.000"/>
        <d v="2019-09-18T20:18:27.000"/>
        <d v="2019-09-06T19:32:19.000"/>
        <d v="2019-09-09T15:00:23.000"/>
        <d v="2019-09-09T16:15:51.000"/>
        <d v="2019-09-10T15:30:31.000"/>
        <d v="2019-09-10T19:59:55.000"/>
        <d v="2019-09-11T09:21:01.000"/>
        <d v="2019-09-11T20:39:27.000"/>
        <d v="2019-09-12T16:46:00.000"/>
        <d v="2019-09-12T19:34:02.000"/>
        <d v="2019-09-16T19:20:00.000"/>
      </sharedItems>
      <fieldGroup par="66" base="22">
        <rangePr groupBy="hours" autoEnd="1" autoStart="1" startDate="2018-12-02T03:04:10.000" endDate="2019-09-18T20:18:27.000"/>
        <groupItems count="26">
          <s v="&lt;12/2/2018"/>
          <s v="12 AM"/>
          <s v="1 AM"/>
          <s v="2 AM"/>
          <s v="3 AM"/>
          <s v="4 AM"/>
          <s v="5 AM"/>
          <s v="6 AM"/>
          <s v="7 AM"/>
          <s v="8 AM"/>
          <s v="9 AM"/>
          <s v="10 AM"/>
          <s v="11 AM"/>
          <s v="12 PM"/>
          <s v="1 PM"/>
          <s v="2 PM"/>
          <s v="3 PM"/>
          <s v="4 PM"/>
          <s v="5 PM"/>
          <s v="6 PM"/>
          <s v="7 PM"/>
          <s v="8 PM"/>
          <s v="9 PM"/>
          <s v="10 PM"/>
          <s v="11 PM"/>
          <s v="&gt;9/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02T03:04:10.000" endDate="2019-09-18T20:18:27.000"/>
        <groupItems count="368">
          <s v="&lt;12/2/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8/2019"/>
        </groupItems>
      </fieldGroup>
    </cacheField>
    <cacheField name="Months" databaseField="0">
      <sharedItems containsMixedTypes="0" count="0"/>
      <fieldGroup base="22">
        <rangePr groupBy="months" autoEnd="1" autoStart="1" startDate="2018-12-02T03:04:10.000" endDate="2019-09-18T20:18:27.000"/>
        <groupItems count="14">
          <s v="&lt;12/2/2018"/>
          <s v="Jan"/>
          <s v="Feb"/>
          <s v="Mar"/>
          <s v="Apr"/>
          <s v="May"/>
          <s v="Jun"/>
          <s v="Jul"/>
          <s v="Aug"/>
          <s v="Sep"/>
          <s v="Oct"/>
          <s v="Nov"/>
          <s v="Dec"/>
          <s v="&gt;9/18/2019"/>
        </groupItems>
      </fieldGroup>
    </cacheField>
    <cacheField name="Years" databaseField="0">
      <sharedItems containsMixedTypes="0" count="0"/>
      <fieldGroup base="22">
        <rangePr groupBy="years" autoEnd="1" autoStart="1" startDate="2018-12-02T03:04:10.000" endDate="2019-09-18T20:18:27.000"/>
        <groupItems count="4">
          <s v="&lt;12/2/2018"/>
          <s v="2018"/>
          <s v="2019"/>
          <s v="&gt;9/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1">
  <r>
    <s v="britopian"/>
    <s v="muckrock"/>
    <m/>
    <m/>
    <m/>
    <m/>
    <m/>
    <m/>
    <m/>
    <m/>
    <s v="No"/>
    <n v="3"/>
    <m/>
    <m/>
    <x v="0"/>
    <d v="2019-09-04T23:27:53.000"/>
    <s v="📊 I am looking for a VP Analytics to join my team in Redwood City.  Requirements below: _x000a__x000a_✓ @CrimsonHexagon Power User_x000a_✓ Exp w/ Audience Intelligence platforms @AudienseCo _x000a_✓ Exp w/platforms like @NewsWhip, @MuckRock, etc_x000a_✓ Excel Expert_x000a_✓ PowerPoint Ninja _x000a__x000a_Please share!"/>
    <m/>
    <m/>
    <x v="0"/>
    <m/>
    <s v="http://pbs.twimg.com/profile_images/1050596818680070146/PHDpyAa-_normal.jpg"/>
    <x v="0"/>
    <s v="https://twitter.com/#!/britopian/status/1169391661602037760"/>
    <m/>
    <m/>
    <s v="1169391661602037760"/>
    <m/>
    <b v="0"/>
    <n v="13"/>
    <s v=""/>
    <b v="0"/>
    <s v="en"/>
    <m/>
    <s v=""/>
    <b v="0"/>
    <n v="9"/>
    <s v=""/>
    <s v="Twitter Web App"/>
    <b v="0"/>
    <s v="1169391661602037760"/>
    <s v="Retweet"/>
    <n v="0"/>
    <n v="0"/>
    <m/>
    <m/>
    <m/>
    <m/>
    <m/>
    <m/>
    <m/>
    <m/>
    <n v="1"/>
    <s v="1"/>
    <s v="1"/>
    <m/>
    <m/>
    <m/>
    <m/>
    <m/>
    <m/>
    <m/>
    <m/>
    <m/>
  </r>
  <r>
    <s v="britopian"/>
    <s v="trendkite"/>
    <m/>
    <m/>
    <m/>
    <m/>
    <m/>
    <m/>
    <m/>
    <m/>
    <s v="No"/>
    <n v="5"/>
    <m/>
    <m/>
    <x v="0"/>
    <d v="2019-08-14T18:42:12.000"/>
    <s v="Let’s see .... #AdweekChat _x000a_ _x000a_Audience analytics 👉🏼 @AudienseCo _x000a__x000a_Social intelligence 👉🏼 @CrimsonHexagon _x000a__x000a_Media insights 👉🏼 @muckrack &amp;amp; @TrendKite https://t.co/Q1rZUpbMPh"/>
    <s v="https://twitter.com/Adweek/status/1161706040234336257"/>
    <s v="twitter.com"/>
    <x v="1"/>
    <m/>
    <s v="http://pbs.twimg.com/profile_images/1050596818680070146/PHDpyAa-_normal.jpg"/>
    <x v="1"/>
    <s v="https://twitter.com/#!/britopian/status/1161709625554505728"/>
    <m/>
    <m/>
    <s v="1161709625554505728"/>
    <m/>
    <b v="0"/>
    <n v="12"/>
    <s v=""/>
    <b v="1"/>
    <s v="en"/>
    <m/>
    <s v="1161706040234336257"/>
    <b v="0"/>
    <n v="5"/>
    <s v=""/>
    <s v="Twitter for iPhone"/>
    <b v="0"/>
    <s v="1161709625554505728"/>
    <s v="Retweet"/>
    <n v="0"/>
    <n v="0"/>
    <s v="-121.70014,37.088404 _x000a_-121.583333,37.088404 _x000a_-121.583333,37.16931 _x000a_-121.70014,37.16931"/>
    <s v="United States"/>
    <s v="US"/>
    <s v="Morgan Hill, CA"/>
    <s v="e872bcd2497287a7"/>
    <s v="Morgan Hill"/>
    <s v="city"/>
    <s v="https://api.twitter.com/1.1/geo/id/e872bcd2497287a7.json"/>
    <n v="1"/>
    <s v="1"/>
    <s v="1"/>
    <m/>
    <m/>
    <m/>
    <m/>
    <m/>
    <m/>
    <m/>
    <m/>
    <m/>
  </r>
  <r>
    <s v="kimwhitler"/>
    <s v="commercecx"/>
    <m/>
    <m/>
    <m/>
    <m/>
    <m/>
    <m/>
    <m/>
    <m/>
    <s v="No"/>
    <n v="7"/>
    <m/>
    <m/>
    <x v="0"/>
    <d v="2018-12-02T03:04:10.000"/>
    <s v="Annual Predictions For Marketers Heading into 2019: https://t.co/lFeoUBTATb Insight f/ @ScottAVaughan @Bluecore @joshsteimle @Bazaarvoice @iQmediacorp @aliciatillman @SAP @lippincottbrand  @_IntegrateUK @CrimsonHexagon @Mimecast @bookingbug @CommerceCX https://t.co/A3TMWwPHHQ"/>
    <s v="https://www.forbes.com/sites/kimberlywhitler/2018/12/01/annual-predictions-for-marketers-from-ai-to-politics-to-augmented-intelligence-to-orchestration/#329b61de5dd2"/>
    <s v="forbes.com"/>
    <x v="0"/>
    <s v="https://pbs.twimg.com/media/DtYUneMVsAEMBsm.jpg"/>
    <s v="https://pbs.twimg.com/media/DtYUneMVsAEMBsm.jpg"/>
    <x v="2"/>
    <s v="https://twitter.com/#!/kimwhitler/status/1069064656294166528"/>
    <m/>
    <m/>
    <s v="1069064656294166528"/>
    <m/>
    <b v="0"/>
    <n v="79"/>
    <s v=""/>
    <b v="0"/>
    <s v="en"/>
    <m/>
    <s v=""/>
    <b v="0"/>
    <n v="30"/>
    <s v=""/>
    <s v="Twitter Web Client"/>
    <b v="0"/>
    <s v="1069064656294166528"/>
    <s v="Retweet"/>
    <n v="0"/>
    <n v="0"/>
    <m/>
    <m/>
    <m/>
    <m/>
    <m/>
    <m/>
    <m/>
    <m/>
    <n v="1"/>
    <s v="3"/>
    <s v="3"/>
    <m/>
    <m/>
    <m/>
    <m/>
    <m/>
    <m/>
    <m/>
    <m/>
    <m/>
  </r>
  <r>
    <s v="ohjaaaasmine"/>
    <s v="crimsonhexagon"/>
    <m/>
    <m/>
    <m/>
    <m/>
    <m/>
    <m/>
    <m/>
    <m/>
    <s v="No"/>
    <n v="17"/>
    <m/>
    <m/>
    <x v="0"/>
    <d v="2019-09-05T01:05:28.000"/>
    <s v="RT @Britopian: 📊 I am looking for a VP Analytics to join my team in Redwood City.  Requirements below: _x000a__x000a_✓ @CrimsonHexagon Power User_x000a_✓ Exp…"/>
    <m/>
    <m/>
    <x v="0"/>
    <m/>
    <s v="http://pbs.twimg.com/profile_images/1166595373005254661/dS5K5lHw_normal.jpg"/>
    <x v="3"/>
    <s v="https://twitter.com/#!/ohjaaaasmine/status/1169416219654414336"/>
    <m/>
    <m/>
    <s v="1169416219654414336"/>
    <m/>
    <b v="0"/>
    <n v="0"/>
    <s v=""/>
    <b v="0"/>
    <s v="en"/>
    <m/>
    <s v=""/>
    <b v="0"/>
    <n v="8"/>
    <s v="1169391661602037760"/>
    <s v="Twitter for iPhone"/>
    <b v="0"/>
    <s v="1169391661602037760"/>
    <s v="Tweet"/>
    <n v="0"/>
    <n v="0"/>
    <m/>
    <m/>
    <m/>
    <m/>
    <m/>
    <m/>
    <m/>
    <m/>
    <n v="1"/>
    <s v="1"/>
    <s v="1"/>
    <n v="0"/>
    <n v="0"/>
    <n v="0"/>
    <n v="0"/>
    <n v="0"/>
    <n v="0"/>
    <n v="22"/>
    <n v="100"/>
    <n v="22"/>
  </r>
  <r>
    <s v="daniiiogier"/>
    <s v="crimsonhexagon"/>
    <m/>
    <m/>
    <m/>
    <m/>
    <m/>
    <m/>
    <m/>
    <m/>
    <s v="No"/>
    <n v="19"/>
    <m/>
    <m/>
    <x v="0"/>
    <d v="2019-09-05T01:48:46.000"/>
    <s v="RT @Britopian: 📊 I am looking for a VP Analytics to join my team in Redwood City.  Requirements below: _x000a__x000a_✓ @CrimsonHexagon Power User_x000a_✓ Exp…"/>
    <m/>
    <m/>
    <x v="0"/>
    <m/>
    <s v="http://pbs.twimg.com/profile_images/1151195884970901504/Hh2xXse9_normal.jpg"/>
    <x v="4"/>
    <s v="https://twitter.com/#!/daniiiogier/status/1169427118276505600"/>
    <m/>
    <m/>
    <s v="1169427118276505600"/>
    <m/>
    <b v="0"/>
    <n v="0"/>
    <s v=""/>
    <b v="0"/>
    <s v="en"/>
    <m/>
    <s v=""/>
    <b v="0"/>
    <n v="8"/>
    <s v="1169391661602037760"/>
    <s v="Twitter for iPhone"/>
    <b v="0"/>
    <s v="1169391661602037760"/>
    <s v="Tweet"/>
    <n v="0"/>
    <n v="0"/>
    <m/>
    <m/>
    <m/>
    <m/>
    <m/>
    <m/>
    <m/>
    <m/>
    <n v="1"/>
    <s v="1"/>
    <s v="1"/>
    <m/>
    <m/>
    <m/>
    <m/>
    <m/>
    <m/>
    <m/>
    <m/>
    <m/>
  </r>
  <r>
    <s v="mrbbagym"/>
    <s v="crimsonhexagon"/>
    <m/>
    <m/>
    <m/>
    <m/>
    <m/>
    <m/>
    <m/>
    <m/>
    <s v="No"/>
    <n v="21"/>
    <m/>
    <m/>
    <x v="0"/>
    <d v="2019-09-05T02:24:44.000"/>
    <s v="RT @Britopian: 📊 I am looking for a VP Analytics to join my team in Redwood City.  Requirements below: _x000a__x000a_✓ @CrimsonHexagon Power User_x000a_✓ Exp…"/>
    <m/>
    <m/>
    <x v="0"/>
    <m/>
    <s v="http://pbs.twimg.com/profile_images/815787967889293312/ftYlpUcK_normal.jpg"/>
    <x v="5"/>
    <s v="https://twitter.com/#!/mrbbagym/status/1169436169622323200"/>
    <m/>
    <m/>
    <s v="1169436169622323200"/>
    <m/>
    <b v="0"/>
    <n v="0"/>
    <s v=""/>
    <b v="0"/>
    <s v="en"/>
    <m/>
    <s v=""/>
    <b v="0"/>
    <n v="8"/>
    <s v="1169391661602037760"/>
    <s v="Twitter for iPhone"/>
    <b v="0"/>
    <s v="1169391661602037760"/>
    <s v="Tweet"/>
    <n v="0"/>
    <n v="0"/>
    <m/>
    <m/>
    <m/>
    <m/>
    <m/>
    <m/>
    <m/>
    <m/>
    <n v="1"/>
    <s v="1"/>
    <s v="1"/>
    <m/>
    <m/>
    <m/>
    <m/>
    <m/>
    <m/>
    <m/>
    <m/>
    <m/>
  </r>
  <r>
    <s v="puravchoksi"/>
    <s v="crimsonhexagon"/>
    <m/>
    <m/>
    <m/>
    <m/>
    <m/>
    <m/>
    <m/>
    <m/>
    <s v="No"/>
    <n v="23"/>
    <m/>
    <m/>
    <x v="0"/>
    <d v="2019-09-05T11:14:00.000"/>
    <s v="RT @Britopian: 📊 I am looking for a VP Analytics to join my team in Redwood City.  Requirements below: _x000a__x000a_✓ @CrimsonHexagon Power User_x000a_✓ Exp…"/>
    <m/>
    <m/>
    <x v="0"/>
    <m/>
    <s v="http://pbs.twimg.com/profile_images/565031954983047168/Yf1r7ply_normal.jpeg"/>
    <x v="6"/>
    <s v="https://twitter.com/#!/puravchoksi/status/1169569365160685568"/>
    <m/>
    <m/>
    <s v="1169569365160685568"/>
    <m/>
    <b v="0"/>
    <n v="0"/>
    <s v=""/>
    <b v="0"/>
    <s v="en"/>
    <m/>
    <s v=""/>
    <b v="0"/>
    <n v="8"/>
    <s v="1169391661602037760"/>
    <s v="Twitter for Android"/>
    <b v="0"/>
    <s v="1169391661602037760"/>
    <s v="Tweet"/>
    <n v="0"/>
    <n v="0"/>
    <m/>
    <m/>
    <m/>
    <m/>
    <m/>
    <m/>
    <m/>
    <m/>
    <n v="1"/>
    <s v="1"/>
    <s v="1"/>
    <m/>
    <m/>
    <m/>
    <m/>
    <m/>
    <m/>
    <m/>
    <m/>
    <m/>
  </r>
  <r>
    <s v="_sergiovalencia"/>
    <s v="crimsonhexagon"/>
    <m/>
    <m/>
    <m/>
    <m/>
    <m/>
    <m/>
    <m/>
    <m/>
    <s v="No"/>
    <n v="25"/>
    <m/>
    <m/>
    <x v="0"/>
    <d v="2019-09-05T14:29:49.000"/>
    <s v="RT @Britopian: 📊 I am looking for a VP Analytics to join my team in Redwood City.  Requirements below: _x000a__x000a_✓ @CrimsonHexagon Power User_x000a_✓ Exp…"/>
    <m/>
    <m/>
    <x v="0"/>
    <m/>
    <s v="http://pbs.twimg.com/profile_images/1087512959318814721/-SJbor6f_normal.jpg"/>
    <x v="7"/>
    <s v="https://twitter.com/#!/_sergiovalencia/status/1169618644298452992"/>
    <m/>
    <m/>
    <s v="1169618644298452992"/>
    <m/>
    <b v="0"/>
    <n v="0"/>
    <s v=""/>
    <b v="0"/>
    <s v="en"/>
    <m/>
    <s v=""/>
    <b v="0"/>
    <n v="8"/>
    <s v="1169391661602037760"/>
    <s v="Twitter for iPhone"/>
    <b v="0"/>
    <s v="1169391661602037760"/>
    <s v="Tweet"/>
    <n v="0"/>
    <n v="0"/>
    <m/>
    <m/>
    <m/>
    <m/>
    <m/>
    <m/>
    <m/>
    <m/>
    <n v="1"/>
    <s v="1"/>
    <s v="1"/>
    <m/>
    <m/>
    <m/>
    <m/>
    <m/>
    <m/>
    <m/>
    <m/>
    <m/>
  </r>
  <r>
    <s v="audienseco"/>
    <s v="crimsonhexagon"/>
    <m/>
    <m/>
    <m/>
    <m/>
    <m/>
    <m/>
    <m/>
    <m/>
    <s v="No"/>
    <n v="29"/>
    <m/>
    <m/>
    <x v="0"/>
    <d v="2019-09-05T10:34:38.000"/>
    <s v="RT @Britopian: 📊 I am looking for a VP Analytics to join my team in Redwood City.  Requirements below: _x000a__x000a_✓ @CrimsonHexagon Power User_x000a_✓ Exp…"/>
    <m/>
    <m/>
    <x v="0"/>
    <m/>
    <s v="http://pbs.twimg.com/profile_images/1016305463288324096/romUBCiP_normal.jpg"/>
    <x v="8"/>
    <s v="https://twitter.com/#!/audienseco/status/1169559456813932546"/>
    <m/>
    <m/>
    <s v="1169559456813932546"/>
    <m/>
    <b v="0"/>
    <n v="0"/>
    <s v=""/>
    <b v="0"/>
    <s v="en"/>
    <m/>
    <s v=""/>
    <b v="0"/>
    <n v="8"/>
    <s v="1169391661602037760"/>
    <s v="Twitter Web App"/>
    <b v="0"/>
    <s v="1169391661602037760"/>
    <s v="Tweet"/>
    <n v="0"/>
    <n v="0"/>
    <m/>
    <m/>
    <m/>
    <m/>
    <m/>
    <m/>
    <m/>
    <m/>
    <n v="1"/>
    <s v="1"/>
    <s v="1"/>
    <m/>
    <m/>
    <m/>
    <m/>
    <m/>
    <m/>
    <m/>
    <m/>
    <m/>
  </r>
  <r>
    <s v="bellitarubita"/>
    <s v="audienseco"/>
    <m/>
    <m/>
    <m/>
    <m/>
    <m/>
    <m/>
    <m/>
    <m/>
    <s v="No"/>
    <n v="31"/>
    <m/>
    <m/>
    <x v="0"/>
    <d v="2019-09-07T07:30:44.000"/>
    <s v="RT @Britopian: Let’s see .... #AdweekChat _x000a_ _x000a_Audience analytics 👉🏼 @AudienseCo _x000a__x000a_Social intelligence 👉🏼 @CrimsonHexagon _x000a__x000a_Media insights 👉🏼…"/>
    <m/>
    <m/>
    <x v="1"/>
    <m/>
    <s v="http://pbs.twimg.com/profile_images/705731910409035776/S95aHT2A_normal.jpg"/>
    <x v="9"/>
    <s v="https://twitter.com/#!/bellitarubita/status/1170237954276696065"/>
    <m/>
    <m/>
    <s v="1170237954276696065"/>
    <m/>
    <b v="0"/>
    <n v="0"/>
    <s v=""/>
    <b v="1"/>
    <s v="en"/>
    <m/>
    <s v="1161706040234336257"/>
    <b v="0"/>
    <n v="5"/>
    <s v="1161709625554505728"/>
    <s v="Twitter for iPhone"/>
    <b v="0"/>
    <s v="1161709625554505728"/>
    <s v="Tweet"/>
    <n v="0"/>
    <n v="0"/>
    <m/>
    <m/>
    <m/>
    <m/>
    <m/>
    <m/>
    <m/>
    <m/>
    <n v="1"/>
    <s v="1"/>
    <s v="1"/>
    <m/>
    <m/>
    <m/>
    <m/>
    <m/>
    <m/>
    <m/>
    <m/>
    <m/>
  </r>
  <r>
    <s v="bellitarubita"/>
    <s v="crimsonhexagon"/>
    <m/>
    <m/>
    <m/>
    <m/>
    <m/>
    <m/>
    <m/>
    <m/>
    <s v="No"/>
    <n v="32"/>
    <m/>
    <m/>
    <x v="0"/>
    <d v="2019-09-07T07:27:53.000"/>
    <s v="RT @Britopian: 📊 I am looking for a VP Analytics to join my team in Redwood City.  Requirements below: _x000a__x000a_✓ @CrimsonHexagon Power User_x000a_✓ Exp…"/>
    <m/>
    <m/>
    <x v="0"/>
    <m/>
    <s v="http://pbs.twimg.com/profile_images/705731910409035776/S95aHT2A_normal.jpg"/>
    <x v="10"/>
    <s v="https://twitter.com/#!/bellitarubita/status/1170237233762316288"/>
    <m/>
    <m/>
    <s v="1170237233762316288"/>
    <m/>
    <b v="0"/>
    <n v="0"/>
    <s v=""/>
    <b v="0"/>
    <s v="en"/>
    <m/>
    <s v=""/>
    <b v="0"/>
    <n v="9"/>
    <s v="1169391661602037760"/>
    <s v="Twitter for iPhone"/>
    <b v="0"/>
    <s v="1169391661602037760"/>
    <s v="Tweet"/>
    <n v="0"/>
    <n v="0"/>
    <m/>
    <m/>
    <m/>
    <m/>
    <m/>
    <m/>
    <m/>
    <m/>
    <n v="2"/>
    <s v="1"/>
    <s v="1"/>
    <m/>
    <m/>
    <m/>
    <m/>
    <m/>
    <m/>
    <m/>
    <m/>
    <m/>
  </r>
  <r>
    <s v="venturefizz"/>
    <s v="hydrow_by_crew"/>
    <m/>
    <m/>
    <m/>
    <m/>
    <m/>
    <m/>
    <m/>
    <m/>
    <s v="No"/>
    <n v="36"/>
    <m/>
    <m/>
    <x v="0"/>
    <d v="2019-09-06T13:17:19.000"/>
    <s v="Move your Career Forward!  Here is the top job of September for the biggest companies in #BostonTech ft @quickbase, @Buildium, @MOO, @cybereason, @crimsonhexagon, @snyksec, @thrivehive, @WeatherRevealed, @getKlara, @Workbar, @attivio, @hydrow_by_Crew_x000a_https://t.co/8u4zDJXTZA"/>
    <s v="https://venturefizz.com/career-forward-hottest-jobs-boston-tech?utm_content=bufferba280&amp;utm_medium=social&amp;utm_source=twitter.com&amp;utm_campaign=buffer"/>
    <s v="venturefizz.com"/>
    <x v="2"/>
    <m/>
    <s v="http://pbs.twimg.com/profile_images/976173097706491904/kB8epqAX_normal.jpg"/>
    <x v="11"/>
    <s v="https://twitter.com/#!/venturefizz/status/1169962783150157824"/>
    <m/>
    <m/>
    <s v="1169962783150157824"/>
    <m/>
    <b v="0"/>
    <n v="1"/>
    <s v=""/>
    <b v="0"/>
    <s v="en"/>
    <m/>
    <s v=""/>
    <b v="0"/>
    <n v="0"/>
    <s v=""/>
    <s v="Buffer"/>
    <b v="0"/>
    <s v="1169962783150157824"/>
    <s v="Tweet"/>
    <n v="0"/>
    <n v="0"/>
    <m/>
    <m/>
    <m/>
    <m/>
    <m/>
    <m/>
    <m/>
    <m/>
    <n v="2"/>
    <s v="4"/>
    <s v="4"/>
    <m/>
    <m/>
    <m/>
    <m/>
    <m/>
    <m/>
    <m/>
    <m/>
    <m/>
  </r>
  <r>
    <s v="venturefizz"/>
    <s v="hydrow_by_crew"/>
    <m/>
    <m/>
    <m/>
    <m/>
    <m/>
    <m/>
    <m/>
    <m/>
    <s v="No"/>
    <n v="37"/>
    <m/>
    <m/>
    <x v="0"/>
    <d v="2019-09-09T14:03:01.000"/>
    <s v="Move your Career Forward!  Here is the top job of September for the biggest companies in #BostonTech ft @quickbase, @Buildium, @MOO, @cybereason, @crimsonhexagon, @snyksec, @thrivehive, @WeatherRevealed, @getKlara, @Workbar, @attivio, @hydrow_by_Crew_x000a_https://t.co/iBRceOSrnn"/>
    <s v="https://venturefizz.com/career-forward-hottest-jobs-boston-tech?utm_content=bufferee013&amp;utm_medium=social&amp;utm_source=twitter.com&amp;utm_campaign=buffer"/>
    <s v="venturefizz.com"/>
    <x v="2"/>
    <m/>
    <s v="http://pbs.twimg.com/profile_images/976173097706491904/kB8epqAX_normal.jpg"/>
    <x v="12"/>
    <s v="https://twitter.com/#!/venturefizz/status/1171061448933556224"/>
    <m/>
    <m/>
    <s v="1171061448933556224"/>
    <m/>
    <b v="0"/>
    <n v="2"/>
    <s v=""/>
    <b v="0"/>
    <s v="en"/>
    <m/>
    <s v=""/>
    <b v="0"/>
    <n v="1"/>
    <s v=""/>
    <s v="Buffer"/>
    <b v="0"/>
    <s v="1171061448933556224"/>
    <s v="Tweet"/>
    <n v="0"/>
    <n v="0"/>
    <m/>
    <m/>
    <m/>
    <m/>
    <m/>
    <m/>
    <m/>
    <m/>
    <n v="2"/>
    <s v="4"/>
    <s v="4"/>
    <m/>
    <m/>
    <m/>
    <m/>
    <m/>
    <m/>
    <m/>
    <m/>
    <m/>
  </r>
  <r>
    <s v="dvergano"/>
    <s v="dvergano"/>
    <m/>
    <m/>
    <m/>
    <m/>
    <m/>
    <m/>
    <m/>
    <m/>
    <s v="No"/>
    <n v="54"/>
    <m/>
    <m/>
    <x v="1"/>
    <d v="2019-09-09T15:02:54.000"/>
    <s v="&quot;We explored this conversation on social media.&quot; https://t.co/AzZe87PERv"/>
    <s v="https://twitter.com/CrimsonHexagon/status/1171075885493100544"/>
    <s v="twitter.com"/>
    <x v="0"/>
    <m/>
    <s v="http://pbs.twimg.com/profile_images/1153760998614020097/FBiiCPDb_normal.jpg"/>
    <x v="13"/>
    <s v="https://twitter.com/#!/dvergano/status/1171076521374736384"/>
    <m/>
    <m/>
    <s v="1171076521374736384"/>
    <m/>
    <b v="0"/>
    <n v="1"/>
    <s v=""/>
    <b v="1"/>
    <s v="en"/>
    <m/>
    <s v="1171075885493100544"/>
    <b v="0"/>
    <n v="0"/>
    <s v=""/>
    <s v="TweetDeck"/>
    <b v="0"/>
    <s v="1171076521374736384"/>
    <s v="Tweet"/>
    <n v="0"/>
    <n v="0"/>
    <m/>
    <m/>
    <m/>
    <m/>
    <m/>
    <m/>
    <m/>
    <m/>
    <n v="1"/>
    <s v="9"/>
    <s v="9"/>
    <n v="0"/>
    <n v="0"/>
    <n v="0"/>
    <n v="0"/>
    <n v="0"/>
    <n v="0"/>
    <n v="7"/>
    <n v="100"/>
    <n v="7"/>
  </r>
  <r>
    <s v="mattliptak"/>
    <s v="build"/>
    <m/>
    <m/>
    <m/>
    <m/>
    <m/>
    <m/>
    <m/>
    <m/>
    <s v="No"/>
    <n v="55"/>
    <m/>
    <m/>
    <x v="0"/>
    <d v="2019-09-09T18:33:12.000"/>
    <s v="RT @VentureFizz: Move your Career Forward!  Here is the top job of September for the biggest companies in #BostonTech ft @quickbase, @Build…"/>
    <m/>
    <m/>
    <x v="2"/>
    <m/>
    <s v="http://pbs.twimg.com/profile_images/1131529420651606016/wCmKjpzh_normal.png"/>
    <x v="14"/>
    <s v="https://twitter.com/#!/mattliptak/status/1171129443936604161"/>
    <m/>
    <m/>
    <s v="1171129443936604161"/>
    <m/>
    <b v="0"/>
    <n v="0"/>
    <s v=""/>
    <b v="0"/>
    <s v="en"/>
    <m/>
    <s v=""/>
    <b v="0"/>
    <n v="1"/>
    <s v="1171061448933556224"/>
    <s v="Twitter for iPhone"/>
    <b v="0"/>
    <s v="1171061448933556224"/>
    <s v="Tweet"/>
    <n v="0"/>
    <n v="0"/>
    <m/>
    <m/>
    <m/>
    <m/>
    <m/>
    <m/>
    <m/>
    <m/>
    <n v="1"/>
    <s v="4"/>
    <s v="4"/>
    <m/>
    <m/>
    <m/>
    <m/>
    <m/>
    <m/>
    <m/>
    <m/>
    <m/>
  </r>
  <r>
    <s v="content_matthew"/>
    <s v="wearesocial"/>
    <m/>
    <m/>
    <m/>
    <m/>
    <m/>
    <m/>
    <m/>
    <m/>
    <s v="No"/>
    <n v="58"/>
    <m/>
    <m/>
    <x v="0"/>
    <d v="2019-09-10T09:28:51.000"/>
    <s v="Anybody know where I can get industry benchmarks for social metrics like virality rate, applause rate and  amplification rate? @TheSocialChain  @socialbakers @Hootsuite_Help @CrimsonHexagon @Brandwatch @wearesocial ???"/>
    <m/>
    <m/>
    <x v="0"/>
    <m/>
    <s v="http://pbs.twimg.com/profile_images/993808033972146176/gZ4lKNg8_normal.jpg"/>
    <x v="15"/>
    <s v="https://twitter.com/#!/content_matthew/status/1171354839189741568"/>
    <m/>
    <m/>
    <s v="1171354839189741568"/>
    <m/>
    <b v="0"/>
    <n v="0"/>
    <s v=""/>
    <b v="0"/>
    <s v="en"/>
    <m/>
    <s v=""/>
    <b v="0"/>
    <n v="0"/>
    <s v=""/>
    <s v="Twitter Web App"/>
    <b v="0"/>
    <s v="1171354839189741568"/>
    <s v="Tweet"/>
    <n v="0"/>
    <n v="0"/>
    <m/>
    <m/>
    <m/>
    <m/>
    <m/>
    <m/>
    <m/>
    <m/>
    <n v="1"/>
    <s v="8"/>
    <s v="8"/>
    <m/>
    <m/>
    <m/>
    <m/>
    <m/>
    <m/>
    <m/>
    <m/>
    <m/>
  </r>
  <r>
    <s v="workbar"/>
    <s v="build"/>
    <m/>
    <m/>
    <m/>
    <m/>
    <m/>
    <m/>
    <m/>
    <m/>
    <s v="No"/>
    <n v="62"/>
    <m/>
    <m/>
    <x v="0"/>
    <d v="2019-09-10T22:55:29.000"/>
    <s v="RT @VentureFizz: Move your Career Forward!  Here is the top job of September for the biggest companies in #BostonTech ft @quickbase, @Build…"/>
    <m/>
    <m/>
    <x v="2"/>
    <m/>
    <s v="http://pbs.twimg.com/profile_images/1140648183317614592/Qszi8dmx_normal.png"/>
    <x v="16"/>
    <s v="https://twitter.com/#!/workbar/status/1171557836008165378"/>
    <m/>
    <m/>
    <s v="1171557836008165378"/>
    <m/>
    <b v="0"/>
    <n v="0"/>
    <s v=""/>
    <b v="0"/>
    <s v="en"/>
    <m/>
    <s v=""/>
    <b v="0"/>
    <n v="2"/>
    <s v="1171061448933556224"/>
    <s v="Twitter Web App"/>
    <b v="0"/>
    <s v="1171061448933556224"/>
    <s v="Tweet"/>
    <n v="0"/>
    <n v="0"/>
    <m/>
    <m/>
    <m/>
    <m/>
    <m/>
    <m/>
    <m/>
    <m/>
    <n v="1"/>
    <s v="4"/>
    <s v="4"/>
    <m/>
    <m/>
    <m/>
    <m/>
    <m/>
    <m/>
    <m/>
    <m/>
    <m/>
  </r>
  <r>
    <s v="myactivebrain"/>
    <s v="crimsonhexagon"/>
    <m/>
    <m/>
    <m/>
    <m/>
    <m/>
    <m/>
    <m/>
    <m/>
    <s v="No"/>
    <n v="71"/>
    <m/>
    <m/>
    <x v="0"/>
    <d v="2019-09-11T01:43:27.000"/>
    <s v="RT @CrimsonHexagon: Watch out, iPhoneX, the #iPhone11 is here. Most of the reactions on social media have been joyful, but there are plenty…"/>
    <m/>
    <m/>
    <x v="3"/>
    <m/>
    <s v="http://pbs.twimg.com/profile_images/1152858327937888258/YIfh7X4J_normal.jpg"/>
    <x v="17"/>
    <s v="https://twitter.com/#!/myactivebrain/status/1171600105230798848"/>
    <m/>
    <m/>
    <s v="1171600105230798848"/>
    <m/>
    <b v="0"/>
    <n v="0"/>
    <s v=""/>
    <b v="0"/>
    <s v="en"/>
    <m/>
    <s v=""/>
    <b v="0"/>
    <n v="2"/>
    <s v="1171513653788467201"/>
    <s v="Twitter Web App"/>
    <b v="0"/>
    <s v="1171513653788467201"/>
    <s v="Tweet"/>
    <n v="0"/>
    <n v="0"/>
    <m/>
    <m/>
    <m/>
    <m/>
    <m/>
    <m/>
    <m/>
    <m/>
    <n v="1"/>
    <s v="1"/>
    <s v="1"/>
    <n v="1"/>
    <n v="4.3478260869565215"/>
    <n v="0"/>
    <n v="0"/>
    <n v="0"/>
    <n v="0"/>
    <n v="22"/>
    <n v="95.65217391304348"/>
    <n v="23"/>
  </r>
  <r>
    <s v="jnervi3"/>
    <s v="dmexco"/>
    <m/>
    <m/>
    <m/>
    <m/>
    <m/>
    <m/>
    <m/>
    <m/>
    <s v="No"/>
    <n v="72"/>
    <m/>
    <m/>
    <x v="0"/>
    <d v="2019-09-11T13:12:16.000"/>
    <s v="RT @CrimsonHexagon: 💥Get ready for @dmexco! Come talk to us about the future of Brandwatch and digital consumer intelligence.💥_x000a__x000a_We'll be at…"/>
    <m/>
    <m/>
    <x v="0"/>
    <m/>
    <s v="http://pbs.twimg.com/profile_images/433083757831389184/WrrjJzNl_normal.jpeg"/>
    <x v="18"/>
    <s v="https://twitter.com/#!/jnervi3/status/1171773451658510337"/>
    <m/>
    <m/>
    <s v="1171773451658510337"/>
    <m/>
    <b v="0"/>
    <n v="0"/>
    <s v=""/>
    <b v="0"/>
    <s v="en"/>
    <m/>
    <s v=""/>
    <b v="0"/>
    <n v="2"/>
    <s v="1171477829092950022"/>
    <s v="Twitter Web App"/>
    <b v="0"/>
    <s v="1171477829092950022"/>
    <s v="Tweet"/>
    <n v="0"/>
    <n v="0"/>
    <m/>
    <m/>
    <m/>
    <m/>
    <m/>
    <m/>
    <m/>
    <m/>
    <n v="1"/>
    <s v="1"/>
    <s v="1"/>
    <n v="2"/>
    <n v="9.090909090909092"/>
    <n v="0"/>
    <n v="0"/>
    <n v="0"/>
    <n v="0"/>
    <n v="20"/>
    <n v="90.9090909090909"/>
    <n v="22"/>
  </r>
  <r>
    <s v="ingaroma"/>
    <s v="dmexco"/>
    <m/>
    <m/>
    <m/>
    <m/>
    <m/>
    <m/>
    <m/>
    <m/>
    <s v="No"/>
    <n v="74"/>
    <m/>
    <m/>
    <x v="0"/>
    <d v="2019-09-11T19:52:05.000"/>
    <s v="RT @CrimsonHexagon: 💥@dmexco dispatch💥_x000a__x000a_A crowd gathers at #DMWF to hear VP of Product Mitch Brooks talk about forming meaningful insights…"/>
    <m/>
    <m/>
    <x v="4"/>
    <m/>
    <s v="http://pbs.twimg.com/profile_images/927258127338233860/nAiNQR8g_normal.jpg"/>
    <x v="19"/>
    <s v="https://twitter.com/#!/ingaroma/status/1171874070960336896"/>
    <m/>
    <m/>
    <s v="1171874070960336896"/>
    <m/>
    <b v="0"/>
    <n v="0"/>
    <s v=""/>
    <b v="0"/>
    <s v="en"/>
    <m/>
    <s v=""/>
    <b v="0"/>
    <n v="2"/>
    <s v="1171864705729736706"/>
    <s v="Twitter for iPhone"/>
    <b v="0"/>
    <s v="1171864705729736706"/>
    <s v="Tweet"/>
    <n v="0"/>
    <n v="0"/>
    <m/>
    <m/>
    <m/>
    <m/>
    <m/>
    <m/>
    <m/>
    <m/>
    <n v="1"/>
    <s v="1"/>
    <s v="1"/>
    <m/>
    <m/>
    <m/>
    <m/>
    <m/>
    <m/>
    <m/>
    <m/>
    <m/>
  </r>
  <r>
    <s v="digimarketingwf"/>
    <s v="dmexco"/>
    <m/>
    <m/>
    <m/>
    <m/>
    <m/>
    <m/>
    <m/>
    <m/>
    <s v="No"/>
    <n v="76"/>
    <m/>
    <m/>
    <x v="0"/>
    <d v="2019-09-11T20:21:21.000"/>
    <s v="RT @CrimsonHexagon: 💥@dmexco dispatch💥_x000a__x000a_A crowd gathers at #DMWF to hear VP of Product Mitch Brooks talk about forming meaningful insights…"/>
    <m/>
    <m/>
    <x v="4"/>
    <m/>
    <s v="http://pbs.twimg.com/profile_images/1090235215614803968/IvNFTIOQ_normal.jpg"/>
    <x v="20"/>
    <s v="https://twitter.com/#!/digimarketingwf/status/1171881437487882241"/>
    <m/>
    <m/>
    <s v="1171881437487882241"/>
    <m/>
    <b v="0"/>
    <n v="0"/>
    <s v=""/>
    <b v="0"/>
    <s v="en"/>
    <m/>
    <s v=""/>
    <b v="0"/>
    <n v="2"/>
    <s v="1171864705729736706"/>
    <s v="Twitter Web App"/>
    <b v="0"/>
    <s v="1171864705729736706"/>
    <s v="Tweet"/>
    <n v="0"/>
    <n v="0"/>
    <m/>
    <m/>
    <m/>
    <m/>
    <m/>
    <m/>
    <m/>
    <m/>
    <n v="1"/>
    <s v="1"/>
    <s v="1"/>
    <m/>
    <m/>
    <m/>
    <m/>
    <m/>
    <m/>
    <m/>
    <m/>
    <m/>
  </r>
  <r>
    <s v="marketingtobe"/>
    <s v="bluecore"/>
    <m/>
    <m/>
    <m/>
    <m/>
    <m/>
    <m/>
    <m/>
    <m/>
    <s v="No"/>
    <n v="78"/>
    <m/>
    <m/>
    <x v="0"/>
    <d v="2019-09-12T17:14:59.000"/>
    <s v="RT @KimWhitler: Annual Predictions For Marketers Heading into 2019: https://t.co/lFeoUBTATb Insight f/ @ScottAVaughan @Bluecore @joshsteiml…"/>
    <s v="https://www.forbes.com/sites/kimberlywhitler/2018/12/01/annual-predictions-for-marketers-from-ai-to-politics-to-augmented-intelligence-to-orchestration/#329b61de5dd2"/>
    <s v="forbes.com"/>
    <x v="0"/>
    <m/>
    <s v="http://pbs.twimg.com/profile_images/1101255537264594945/OcaLjE0m_normal.jpg"/>
    <x v="21"/>
    <s v="https://twitter.com/#!/marketingtobe/status/1172196921370447873"/>
    <m/>
    <m/>
    <s v="1172196921370447873"/>
    <m/>
    <b v="0"/>
    <n v="0"/>
    <s v=""/>
    <b v="0"/>
    <s v="en"/>
    <m/>
    <s v=""/>
    <b v="0"/>
    <n v="29"/>
    <s v="1069064656294166528"/>
    <s v="Twitter for iPhone"/>
    <b v="0"/>
    <s v="1069064656294166528"/>
    <s v="Tweet"/>
    <n v="0"/>
    <n v="0"/>
    <m/>
    <m/>
    <m/>
    <m/>
    <m/>
    <m/>
    <m/>
    <m/>
    <n v="1"/>
    <s v="3"/>
    <s v="3"/>
    <m/>
    <m/>
    <m/>
    <m/>
    <m/>
    <m/>
    <m/>
    <m/>
    <m/>
  </r>
  <r>
    <s v="pablofunes"/>
    <s v="crimsonhexagon"/>
    <m/>
    <m/>
    <m/>
    <m/>
    <m/>
    <m/>
    <m/>
    <m/>
    <s v="No"/>
    <n v="81"/>
    <m/>
    <m/>
    <x v="0"/>
    <d v="2019-09-12T23:24:01.000"/>
    <s v="RT @CrimsonHexagon: Watch out, iPhoneX, the #iPhone11 is here. Most of the reactions on social media have been joyful, but there are plenty…"/>
    <m/>
    <m/>
    <x v="3"/>
    <m/>
    <s v="http://pbs.twimg.com/profile_images/378800000572546455/b31485d6162d8967f1eb89d2312bb1b6_normal.jpeg"/>
    <x v="22"/>
    <s v="https://twitter.com/#!/pablofunes/status/1172289793998409729"/>
    <m/>
    <m/>
    <s v="1172289793998409729"/>
    <m/>
    <b v="0"/>
    <n v="0"/>
    <s v=""/>
    <b v="0"/>
    <s v="en"/>
    <m/>
    <s v=""/>
    <b v="0"/>
    <n v="3"/>
    <s v="1171513653788467201"/>
    <s v="Twitter Web App"/>
    <b v="0"/>
    <s v="1171513653788467201"/>
    <s v="Tweet"/>
    <n v="0"/>
    <n v="0"/>
    <m/>
    <m/>
    <m/>
    <m/>
    <m/>
    <m/>
    <m/>
    <m/>
    <n v="1"/>
    <s v="1"/>
    <s v="1"/>
    <n v="1"/>
    <n v="4.3478260869565215"/>
    <n v="0"/>
    <n v="0"/>
    <n v="0"/>
    <n v="0"/>
    <n v="22"/>
    <n v="95.65217391304348"/>
    <n v="23"/>
  </r>
  <r>
    <s v="uct_src"/>
    <s v="alphawave"/>
    <m/>
    <m/>
    <m/>
    <m/>
    <m/>
    <m/>
    <m/>
    <m/>
    <s v="No"/>
    <n v="82"/>
    <m/>
    <m/>
    <x v="0"/>
    <d v="2019-09-14T10:05:00.000"/>
    <s v="Companies present today @ElectrumWallet @Oracle @awscloud @ArubaNetworks @mwrlabs @soliditech @CrimsonHexagon @Entelect @alphawave"/>
    <m/>
    <m/>
    <x v="0"/>
    <m/>
    <s v="http://pbs.twimg.com/profile_images/718006093096624128/ZS6umbKE_normal.jpg"/>
    <x v="23"/>
    <s v="https://twitter.com/#!/uct_src/status/1172813489368379393"/>
    <m/>
    <m/>
    <s v="1172813489368379393"/>
    <s v="1172812120712458240"/>
    <b v="0"/>
    <n v="0"/>
    <s v="413283067"/>
    <b v="0"/>
    <s v="en"/>
    <m/>
    <s v=""/>
    <b v="0"/>
    <n v="0"/>
    <s v=""/>
    <s v="Twitter for Android"/>
    <b v="0"/>
    <s v="1172812120712458240"/>
    <s v="Tweet"/>
    <n v="0"/>
    <n v="0"/>
    <m/>
    <m/>
    <m/>
    <m/>
    <m/>
    <m/>
    <m/>
    <m/>
    <n v="1"/>
    <s v="5"/>
    <s v="5"/>
    <m/>
    <m/>
    <m/>
    <m/>
    <m/>
    <m/>
    <m/>
    <m/>
    <m/>
  </r>
  <r>
    <s v="dancangwe"/>
    <s v="alphawave"/>
    <m/>
    <m/>
    <m/>
    <m/>
    <m/>
    <m/>
    <m/>
    <m/>
    <s v="No"/>
    <n v="91"/>
    <m/>
    <m/>
    <x v="0"/>
    <d v="2019-09-14T10:10:00.000"/>
    <s v="#BreakTheRules organised by @_breaktherules @uctdevelopersoc_x000a_Companies present today: @ElectrumWallet @Oracle @awscloud @ArubaNetworks @mwrlabs @soliditech @CrimsonHexagon @Entelect @alphawave https://t.co/k1cpmuG71o"/>
    <m/>
    <m/>
    <x v="5"/>
    <s v="https://pbs.twimg.com/ext_tw_video_thumb/1172814594282274816/pu/img/hv-mLvB2uhRG7nqP.jpg"/>
    <s v="https://pbs.twimg.com/ext_tw_video_thumb/1172814594282274816/pu/img/hv-mLvB2uhRG7nqP.jpg"/>
    <x v="24"/>
    <s v="https://twitter.com/#!/dancangwe/status/1172814747382812677"/>
    <m/>
    <m/>
    <s v="1172814747382812677"/>
    <m/>
    <b v="0"/>
    <n v="1"/>
    <s v=""/>
    <b v="0"/>
    <s v="en"/>
    <m/>
    <s v=""/>
    <b v="0"/>
    <n v="0"/>
    <s v=""/>
    <s v="Twitter for Android"/>
    <b v="0"/>
    <s v="1172814747382812677"/>
    <s v="Tweet"/>
    <n v="0"/>
    <n v="0"/>
    <m/>
    <m/>
    <m/>
    <m/>
    <m/>
    <m/>
    <m/>
    <m/>
    <n v="1"/>
    <s v="5"/>
    <s v="5"/>
    <m/>
    <m/>
    <m/>
    <m/>
    <m/>
    <m/>
    <m/>
    <m/>
    <m/>
  </r>
  <r>
    <s v="knightsbridge_e"/>
    <s v="bluecore"/>
    <m/>
    <m/>
    <m/>
    <m/>
    <m/>
    <m/>
    <m/>
    <m/>
    <s v="No"/>
    <n v="103"/>
    <m/>
    <m/>
    <x v="0"/>
    <d v="2019-09-17T13:17:39.000"/>
    <s v="RT @KimWhitler: Annual Predictions For Marketers Heading into 2019: https://t.co/lFeoUBTATb Insight f/ @ScottAVaughan @Bluecore @joshsteiml…"/>
    <s v="https://www.forbes.com/sites/kimberlywhitler/2018/12/01/annual-predictions-for-marketers-from-ai-to-politics-to-augmented-intelligence-to-orchestration/#329b61de5dd2"/>
    <s v="forbes.com"/>
    <x v="0"/>
    <m/>
    <s v="http://pbs.twimg.com/profile_images/1117824737005191168/XlRjNpOY_normal.png"/>
    <x v="25"/>
    <s v="https://twitter.com/#!/knightsbridge_e/status/1173949133591326722"/>
    <m/>
    <m/>
    <s v="1173949133591326722"/>
    <m/>
    <b v="0"/>
    <n v="0"/>
    <s v=""/>
    <b v="0"/>
    <s v="en"/>
    <m/>
    <s v=""/>
    <b v="0"/>
    <n v="30"/>
    <s v="1069064656294166528"/>
    <s v="Twitter Web App"/>
    <b v="0"/>
    <s v="1069064656294166528"/>
    <s v="Tweet"/>
    <n v="0"/>
    <n v="0"/>
    <m/>
    <m/>
    <m/>
    <m/>
    <m/>
    <m/>
    <m/>
    <m/>
    <n v="1"/>
    <s v="3"/>
    <s v="3"/>
    <m/>
    <m/>
    <m/>
    <m/>
    <m/>
    <m/>
    <m/>
    <m/>
    <m/>
  </r>
  <r>
    <s v="kelvinjonck"/>
    <s v="brandwatch"/>
    <m/>
    <m/>
    <m/>
    <m/>
    <m/>
    <m/>
    <m/>
    <m/>
    <s v="No"/>
    <n v="108"/>
    <m/>
    <m/>
    <x v="0"/>
    <d v="2019-09-18T07:30:38.000"/>
    <s v="RT @youKnow_Digital: The tech baby of @CrimsonHexagon and @Brandwatch is finally here. Brandwatch Consumer Research has taken the best of C…"/>
    <m/>
    <m/>
    <x v="0"/>
    <m/>
    <s v="http://pbs.twimg.com/profile_images/900781205322379264/oqYFGVdj_normal.jpg"/>
    <x v="26"/>
    <s v="https://twitter.com/#!/kelvinjonck/status/1174224195917680643"/>
    <m/>
    <m/>
    <s v="1174224195917680643"/>
    <m/>
    <b v="0"/>
    <n v="0"/>
    <s v=""/>
    <b v="0"/>
    <s v="en"/>
    <m/>
    <s v=""/>
    <b v="0"/>
    <n v="3"/>
    <s v="1174183769965813762"/>
    <s v="Twitter for Android"/>
    <b v="0"/>
    <s v="1174183769965813762"/>
    <s v="Tweet"/>
    <n v="0"/>
    <n v="0"/>
    <m/>
    <m/>
    <m/>
    <m/>
    <m/>
    <m/>
    <m/>
    <m/>
    <n v="1"/>
    <s v="2"/>
    <s v="2"/>
    <m/>
    <m/>
    <m/>
    <m/>
    <m/>
    <m/>
    <m/>
    <m/>
    <m/>
  </r>
  <r>
    <s v="mhteapot"/>
    <s v="brandwatch"/>
    <m/>
    <m/>
    <m/>
    <m/>
    <m/>
    <m/>
    <m/>
    <m/>
    <s v="No"/>
    <n v="111"/>
    <m/>
    <m/>
    <x v="0"/>
    <d v="2019-09-18T08:04:47.000"/>
    <s v="RT @youKnow_Digital: The tech baby of @CrimsonHexagon and @Brandwatch is finally here. Brandwatch Consumer Research has taken the best of C…"/>
    <m/>
    <m/>
    <x v="0"/>
    <m/>
    <s v="http://pbs.twimg.com/profile_images/1065318224961695745/-sOmMMKx_normal.jpg"/>
    <x v="27"/>
    <s v="https://twitter.com/#!/mhteapot/status/1174232788201070593"/>
    <m/>
    <m/>
    <s v="1174232788201070593"/>
    <m/>
    <b v="0"/>
    <n v="0"/>
    <s v=""/>
    <b v="0"/>
    <s v="en"/>
    <m/>
    <s v=""/>
    <b v="0"/>
    <n v="3"/>
    <s v="1174183769965813762"/>
    <s v="Twitter Web App"/>
    <b v="0"/>
    <s v="1174183769965813762"/>
    <s v="Tweet"/>
    <n v="0"/>
    <n v="0"/>
    <m/>
    <m/>
    <m/>
    <m/>
    <m/>
    <m/>
    <m/>
    <m/>
    <n v="1"/>
    <s v="2"/>
    <s v="2"/>
    <m/>
    <m/>
    <m/>
    <m/>
    <m/>
    <m/>
    <m/>
    <m/>
    <m/>
  </r>
  <r>
    <s v="partechpartners"/>
    <s v="businessinsider"/>
    <m/>
    <m/>
    <m/>
    <m/>
    <m/>
    <m/>
    <m/>
    <m/>
    <s v="No"/>
    <n v="114"/>
    <m/>
    <m/>
    <x v="0"/>
    <d v="2019-09-04T07:40:04.000"/>
    <s v="As consumers seek more alternatives to milk, they turn to oat-milk brands like Oatly. Check out @Brandwatch insights featured in this _x000a_@businessinsider article ➡️ https://t.co/VPQ77LZhGh https://t.co/dlCkc1WHvv"/>
    <s v="https://www.businessinsider.com/how-swedens-oatly-came-to-dominate-the-oak-drink-market-2019-8?IR=T"/>
    <s v="businessinsider.com"/>
    <x v="0"/>
    <s v="https://pbs.twimg.com/media/EDmqlbKW4AA8arQ.jpg"/>
    <s v="https://pbs.twimg.com/media/EDmqlbKW4AA8arQ.jpg"/>
    <x v="28"/>
    <s v="https://twitter.com/#!/partechpartners/status/1169153139431358467"/>
    <m/>
    <m/>
    <s v="1169153139431358467"/>
    <m/>
    <b v="0"/>
    <n v="0"/>
    <s v=""/>
    <b v="0"/>
    <s v="en"/>
    <m/>
    <s v=""/>
    <b v="0"/>
    <n v="3"/>
    <s v=""/>
    <s v="Hootsuite Inc."/>
    <b v="0"/>
    <s v="1169153139431358467"/>
    <s v="Retweet"/>
    <n v="0"/>
    <n v="0"/>
    <m/>
    <m/>
    <m/>
    <m/>
    <m/>
    <m/>
    <m/>
    <m/>
    <n v="1"/>
    <s v="2"/>
    <s v="2"/>
    <n v="1"/>
    <n v="4.166666666666667"/>
    <n v="0"/>
    <n v="0"/>
    <n v="0"/>
    <n v="0"/>
    <n v="23"/>
    <n v="95.83333333333333"/>
    <n v="24"/>
  </r>
  <r>
    <s v="partechpartners"/>
    <s v="joodoo9"/>
    <m/>
    <m/>
    <m/>
    <m/>
    <m/>
    <m/>
    <m/>
    <m/>
    <s v="No"/>
    <n v="115"/>
    <m/>
    <m/>
    <x v="0"/>
    <d v="2019-09-18T13:35:06.000"/>
    <s v=".@Brandwatch just launched its our joint product with @CrimsonHexagon : the game-changing analysis engine that is Consumer Research. 🎉 Learn how it works with the explanations from CEO @joodoo9! ➡️_x000a_https://t.co/6iCzsuSVRC #AI #MachineLearning https://t.co/mNVA2ZV6qZ"/>
    <s v="https://www.brandwatch.com/blog/introducing-brandwatch-consumer-research/"/>
    <s v="brandwatch.com"/>
    <x v="6"/>
    <s v="https://pbs.twimg.com/media/EEwCGeaXsAArFO-.jpg"/>
    <s v="https://pbs.twimg.com/media/EEwCGeaXsAArFO-.jpg"/>
    <x v="29"/>
    <s v="https://twitter.com/#!/partechpartners/status/1174315914822651905"/>
    <m/>
    <m/>
    <s v="1174315914822651905"/>
    <m/>
    <b v="0"/>
    <n v="4"/>
    <s v=""/>
    <b v="0"/>
    <s v="en"/>
    <m/>
    <s v=""/>
    <b v="0"/>
    <n v="3"/>
    <s v=""/>
    <s v="Hootsuite Inc."/>
    <b v="0"/>
    <s v="1174315914822651905"/>
    <s v="Tweet"/>
    <n v="0"/>
    <n v="0"/>
    <m/>
    <m/>
    <m/>
    <m/>
    <m/>
    <m/>
    <m/>
    <m/>
    <n v="1"/>
    <s v="2"/>
    <s v="2"/>
    <n v="1"/>
    <n v="3.3333333333333335"/>
    <n v="0"/>
    <n v="0"/>
    <n v="0"/>
    <n v="0"/>
    <n v="29"/>
    <n v="96.66666666666667"/>
    <n v="30"/>
  </r>
  <r>
    <s v="brandwatch"/>
    <s v="xxxtentacion"/>
    <m/>
    <m/>
    <m/>
    <m/>
    <m/>
    <m/>
    <m/>
    <m/>
    <s v="No"/>
    <n v="116"/>
    <m/>
    <m/>
    <x v="0"/>
    <d v="2019-09-05T10:29:19.000"/>
    <s v="Who appears most in the 20 most popular Instagram posts?_x000a__x000a_@KylieJenner: 🤳🤳🤳🤳🤳🤳 _x000a_@selenagomez: 🤳🤳🤳🤳_x000a_@Cristiano: 🤳🤳_x000a_An egg: 🤳🤳_x000a_@ArianaGrande: 🤳_x000a_@TomHolland1996: 🤳_x000a_@justinbieber: 🤳_x000a_@TheRock: 🤳_x000a_@tentree: 🤳_x000a_@xxxtentacion: 🤳_x000a__x000a_https://t.co/R0yZ9fUvP9"/>
    <s v="https://www.brandwatch.com/blog/top-most-instagram-followers/?utm_source=twitter&amp;utm_medium=owned_social&amp;utm_term=blog&amp;utm_campaign=marketing"/>
    <s v="brandwatch.com"/>
    <x v="0"/>
    <m/>
    <s v="http://pbs.twimg.com/profile_images/1143503379915825153/QBozubV-_normal.jpg"/>
    <x v="30"/>
    <s v="https://twitter.com/#!/brandwatch/status/1169558117652340736"/>
    <m/>
    <m/>
    <s v="1169558117652340736"/>
    <m/>
    <b v="0"/>
    <n v="53"/>
    <s v=""/>
    <b v="0"/>
    <s v="en"/>
    <m/>
    <s v=""/>
    <b v="0"/>
    <n v="11"/>
    <s v=""/>
    <s v="Twitter Web App"/>
    <b v="0"/>
    <s v="1169558117652340736"/>
    <s v="Retweet"/>
    <n v="0"/>
    <n v="0"/>
    <m/>
    <m/>
    <m/>
    <m/>
    <m/>
    <m/>
    <m/>
    <m/>
    <n v="1"/>
    <s v="2"/>
    <s v="2"/>
    <m/>
    <m/>
    <m/>
    <m/>
    <m/>
    <m/>
    <m/>
    <m/>
    <m/>
  </r>
  <r>
    <s v="crimsonhexagon"/>
    <s v="cristiano"/>
    <m/>
    <m/>
    <m/>
    <m/>
    <m/>
    <m/>
    <m/>
    <m/>
    <s v="No"/>
    <n v="123"/>
    <m/>
    <m/>
    <x v="0"/>
    <d v="2019-09-05T10:59:04.000"/>
    <s v="RT @Brandwatch: Who appears most in the 20 most popular Instagram posts?_x000a__x000a_@KylieJenner: 🤳🤳🤳🤳🤳🤳 _x000a_@selenagomez: 🤳🤳🤳🤳_x000a_@Cristiano: 🤳🤳_x000a_An egg: 🤳…"/>
    <m/>
    <m/>
    <x v="0"/>
    <m/>
    <s v="http://pbs.twimg.com/profile_images/1143510337855131648/d3-pznBy_normal.png"/>
    <x v="31"/>
    <s v="https://twitter.com/#!/crimsonhexagon/status/1169565605319598080"/>
    <m/>
    <m/>
    <s v="1169565605319598080"/>
    <m/>
    <b v="0"/>
    <n v="0"/>
    <s v=""/>
    <b v="0"/>
    <s v="en"/>
    <m/>
    <s v=""/>
    <b v="0"/>
    <n v="11"/>
    <s v="1169558117652340736"/>
    <s v="TweetDeck"/>
    <b v="0"/>
    <s v="1169558117652340736"/>
    <s v="Tweet"/>
    <n v="0"/>
    <n v="0"/>
    <m/>
    <m/>
    <m/>
    <m/>
    <m/>
    <m/>
    <m/>
    <m/>
    <n v="1"/>
    <s v="1"/>
    <s v="2"/>
    <m/>
    <m/>
    <m/>
    <m/>
    <m/>
    <m/>
    <m/>
    <m/>
    <m/>
  </r>
  <r>
    <s v="brandwatch"/>
    <s v="britopian"/>
    <m/>
    <m/>
    <m/>
    <m/>
    <m/>
    <m/>
    <m/>
    <m/>
    <s v="No"/>
    <n v="130"/>
    <m/>
    <m/>
    <x v="0"/>
    <d v="2019-09-05T09:38:00.000"/>
    <s v="RT @Britopian: 📊 I am looking for a VP Analytics to join my team in Redwood City.  Requirements below: _x000a__x000a_✓ @CrimsonHexagon Power User_x000a_✓ Exp…"/>
    <m/>
    <m/>
    <x v="0"/>
    <m/>
    <s v="http://pbs.twimg.com/profile_images/1143503379915825153/QBozubV-_normal.jpg"/>
    <x v="32"/>
    <s v="https://twitter.com/#!/brandwatch/status/1169545205068050433"/>
    <m/>
    <m/>
    <s v="1169545205068050433"/>
    <m/>
    <b v="0"/>
    <n v="0"/>
    <s v=""/>
    <b v="0"/>
    <s v="en"/>
    <m/>
    <s v=""/>
    <b v="0"/>
    <n v="8"/>
    <s v="1169391661602037760"/>
    <s v="Buffer"/>
    <b v="0"/>
    <s v="1169391661602037760"/>
    <s v="Tweet"/>
    <n v="0"/>
    <n v="0"/>
    <m/>
    <m/>
    <m/>
    <m/>
    <m/>
    <m/>
    <m/>
    <m/>
    <n v="1"/>
    <s v="2"/>
    <s v="1"/>
    <m/>
    <m/>
    <m/>
    <m/>
    <m/>
    <m/>
    <m/>
    <m/>
    <m/>
  </r>
  <r>
    <s v="crimsonhexagon"/>
    <s v="britopian"/>
    <m/>
    <m/>
    <m/>
    <m/>
    <m/>
    <m/>
    <m/>
    <m/>
    <s v="Yes"/>
    <n v="131"/>
    <m/>
    <m/>
    <x v="0"/>
    <d v="2019-09-05T12:35:00.000"/>
    <s v="RT @Britopian: 📊 I am looking for a VP Analytics to join my team in Redwood City.  Requirements below: _x000a__x000a_✓ @CrimsonHexagon Power User_x000a_✓ Exp…"/>
    <m/>
    <m/>
    <x v="0"/>
    <m/>
    <s v="http://pbs.twimg.com/profile_images/1143510337855131648/d3-pznBy_normal.png"/>
    <x v="33"/>
    <s v="https://twitter.com/#!/crimsonhexagon/status/1169589749633470468"/>
    <m/>
    <m/>
    <s v="1169589749633470468"/>
    <m/>
    <b v="0"/>
    <n v="0"/>
    <s v=""/>
    <b v="0"/>
    <s v="en"/>
    <m/>
    <s v=""/>
    <b v="0"/>
    <n v="8"/>
    <s v="1169391661602037760"/>
    <s v="Buffer"/>
    <b v="0"/>
    <s v="1169391661602037760"/>
    <s v="Tweet"/>
    <n v="0"/>
    <n v="0"/>
    <m/>
    <m/>
    <m/>
    <m/>
    <m/>
    <m/>
    <m/>
    <m/>
    <n v="1"/>
    <s v="1"/>
    <s v="1"/>
    <n v="0"/>
    <n v="0"/>
    <n v="0"/>
    <n v="0"/>
    <n v="0"/>
    <n v="0"/>
    <n v="22"/>
    <n v="100"/>
    <n v="22"/>
  </r>
  <r>
    <s v="digitalbrighton"/>
    <s v="brandwatch"/>
    <m/>
    <m/>
    <m/>
    <m/>
    <m/>
    <m/>
    <m/>
    <m/>
    <s v="No"/>
    <n v="132"/>
    <m/>
    <m/>
    <x v="0"/>
    <d v="2019-09-05T12:34:54.000"/>
    <s v="OPEN CALL DEADLINE KLAXON 📢 4 days left to submit your Grassroots Award proposal. Don't miss out on the chance of receiving up to £1k for your #BDF19 event to get off the ground. 5 awards available, sponsored by @Brandwatch. Apply: https://t.co/OyVvjIbpyW (📷 CCZH Photography) https://t.co/krzUYCmUxy"/>
    <s v="https://medium.com/brighton-digital-festival/bdf19-grassroots-awards-open-call-a6225820a0d2"/>
    <s v="medium.com"/>
    <x v="7"/>
    <s v="https://pbs.twimg.com/media/EDs3pL2XYAARQdv.jpg"/>
    <s v="https://pbs.twimg.com/media/EDs3pL2XYAARQdv.jpg"/>
    <x v="34"/>
    <s v="https://twitter.com/#!/digitalbrighton/status/1169589724383723520"/>
    <m/>
    <m/>
    <s v="1169589724383723520"/>
    <m/>
    <b v="0"/>
    <n v="0"/>
    <s v=""/>
    <b v="0"/>
    <s v="en"/>
    <m/>
    <s v=""/>
    <b v="0"/>
    <n v="2"/>
    <s v=""/>
    <s v="Twitter Web App"/>
    <b v="0"/>
    <s v="1169589724383723520"/>
    <s v="Retweet"/>
    <n v="0"/>
    <n v="0"/>
    <m/>
    <m/>
    <m/>
    <m/>
    <m/>
    <m/>
    <m/>
    <m/>
    <n v="1"/>
    <s v="2"/>
    <s v="2"/>
    <n v="3"/>
    <n v="7.142857142857143"/>
    <n v="1"/>
    <n v="2.380952380952381"/>
    <n v="0"/>
    <n v="0"/>
    <n v="38"/>
    <n v="90.47619047619048"/>
    <n v="42"/>
  </r>
  <r>
    <s v="crimsonhexagon"/>
    <s v="digitalbrighton"/>
    <m/>
    <m/>
    <m/>
    <m/>
    <m/>
    <m/>
    <m/>
    <m/>
    <s v="No"/>
    <n v="133"/>
    <m/>
    <m/>
    <x v="0"/>
    <d v="2019-09-05T15:42:48.000"/>
    <s v="RT @DigitalBrighton: OPEN CALL DEADLINE KLAXON 📢 4 days left to submit your Grassroots Award proposal. Don't miss out on the chance of rece…"/>
    <m/>
    <m/>
    <x v="0"/>
    <m/>
    <s v="http://pbs.twimg.com/profile_images/1143510337855131648/d3-pznBy_normal.png"/>
    <x v="35"/>
    <s v="https://twitter.com/#!/crimsonhexagon/status/1169637008488243200"/>
    <m/>
    <m/>
    <s v="1169637008488243200"/>
    <m/>
    <b v="0"/>
    <n v="0"/>
    <s v=""/>
    <b v="0"/>
    <s v="en"/>
    <m/>
    <s v=""/>
    <b v="0"/>
    <n v="2"/>
    <s v="1169589724383723520"/>
    <s v="Twitter Web App"/>
    <b v="0"/>
    <s v="1169589724383723520"/>
    <s v="Tweet"/>
    <n v="0"/>
    <n v="0"/>
    <m/>
    <m/>
    <m/>
    <m/>
    <m/>
    <m/>
    <m/>
    <m/>
    <n v="1"/>
    <s v="1"/>
    <s v="2"/>
    <n v="1"/>
    <n v="4.3478260869565215"/>
    <n v="1"/>
    <n v="4.3478260869565215"/>
    <n v="0"/>
    <n v="0"/>
    <n v="21"/>
    <n v="91.30434782608695"/>
    <n v="23"/>
  </r>
  <r>
    <s v="content_matthew"/>
    <s v="brandwatch"/>
    <m/>
    <m/>
    <m/>
    <m/>
    <m/>
    <m/>
    <m/>
    <m/>
    <s v="No"/>
    <n v="136"/>
    <m/>
    <m/>
    <x v="0"/>
    <d v="2019-09-10T10:03:05.000"/>
    <s v="@CrimsonHexagon @Brandwatch thank you, very helpful!"/>
    <m/>
    <m/>
    <x v="0"/>
    <m/>
    <s v="http://pbs.twimg.com/profile_images/993808033972146176/gZ4lKNg8_normal.jpg"/>
    <x v="36"/>
    <s v="https://twitter.com/#!/content_matthew/status/1171363456035033088"/>
    <m/>
    <m/>
    <s v="1171363456035033088"/>
    <s v="1171360893298458625"/>
    <b v="0"/>
    <n v="0"/>
    <s v="15782297"/>
    <b v="0"/>
    <s v="en"/>
    <m/>
    <s v=""/>
    <b v="0"/>
    <n v="0"/>
    <s v=""/>
    <s v="Twitter Web App"/>
    <b v="0"/>
    <s v="1171360893298458625"/>
    <s v="Tweet"/>
    <n v="0"/>
    <n v="0"/>
    <m/>
    <m/>
    <m/>
    <m/>
    <m/>
    <m/>
    <m/>
    <m/>
    <n v="2"/>
    <s v="8"/>
    <s v="2"/>
    <n v="2"/>
    <n v="33.333333333333336"/>
    <n v="0"/>
    <n v="0"/>
    <n v="0"/>
    <n v="0"/>
    <n v="4"/>
    <n v="66.66666666666667"/>
    <n v="6"/>
  </r>
  <r>
    <s v="crimsonhexagon"/>
    <s v="content_matthew"/>
    <m/>
    <m/>
    <m/>
    <m/>
    <m/>
    <m/>
    <m/>
    <m/>
    <s v="Yes"/>
    <n v="138"/>
    <m/>
    <m/>
    <x v="2"/>
    <d v="2019-09-10T09:52:54.000"/>
    <s v="@Content_Matthew @Brandwatch Hey Matthew,_x000a__x000a_The closest we have is our Social Index. You can take a look here: https://t.co/irRtn52Vcr"/>
    <s v="https://www.brandwatch.com/the-social-index/alcohol"/>
    <s v="brandwatch.com"/>
    <x v="0"/>
    <m/>
    <s v="http://pbs.twimg.com/profile_images/1143510337855131648/d3-pznBy_normal.png"/>
    <x v="37"/>
    <s v="https://twitter.com/#!/crimsonhexagon/status/1171360893298458625"/>
    <m/>
    <m/>
    <s v="1171360893298458625"/>
    <s v="1171354839189741568"/>
    <b v="0"/>
    <n v="1"/>
    <s v="992437627239518213"/>
    <b v="0"/>
    <s v="en"/>
    <m/>
    <s v=""/>
    <b v="0"/>
    <n v="0"/>
    <s v=""/>
    <s v="TweetDeck"/>
    <b v="0"/>
    <s v="1171354839189741568"/>
    <s v="Tweet"/>
    <n v="0"/>
    <n v="0"/>
    <m/>
    <m/>
    <m/>
    <m/>
    <m/>
    <m/>
    <m/>
    <m/>
    <n v="1"/>
    <s v="1"/>
    <s v="8"/>
    <m/>
    <m/>
    <m/>
    <m/>
    <m/>
    <m/>
    <m/>
    <m/>
    <m/>
  </r>
  <r>
    <s v="hannieteee"/>
    <s v="brandwatch"/>
    <m/>
    <m/>
    <m/>
    <m/>
    <m/>
    <m/>
    <m/>
    <m/>
    <s v="No"/>
    <n v="139"/>
    <m/>
    <m/>
    <x v="0"/>
    <d v="2019-09-11T11:35:13.000"/>
    <s v="Exciting few weeks ahead @Brandwatch https://t.co/BWFpB5zils"/>
    <s v="https://twitter.com/Brandwatch/status/1171710124278374410"/>
    <s v="twitter.com"/>
    <x v="0"/>
    <m/>
    <s v="http://pbs.twimg.com/profile_images/476970692312068096/QFJwz1GQ_normal.jpeg"/>
    <x v="38"/>
    <s v="https://twitter.com/#!/hannieteee/status/1171749030923251713"/>
    <m/>
    <m/>
    <s v="1171749030923251713"/>
    <m/>
    <b v="0"/>
    <n v="7"/>
    <s v=""/>
    <b v="1"/>
    <s v="en"/>
    <m/>
    <s v="1171710124278374410"/>
    <b v="0"/>
    <n v="1"/>
    <s v=""/>
    <s v="Twitter Web App"/>
    <b v="0"/>
    <s v="1171749030923251713"/>
    <s v="Retweet"/>
    <n v="0"/>
    <n v="0"/>
    <m/>
    <m/>
    <m/>
    <m/>
    <m/>
    <m/>
    <m/>
    <m/>
    <n v="1"/>
    <s v="2"/>
    <s v="2"/>
    <n v="1"/>
    <n v="20"/>
    <n v="0"/>
    <n v="0"/>
    <n v="0"/>
    <n v="0"/>
    <n v="4"/>
    <n v="80"/>
    <n v="5"/>
  </r>
  <r>
    <s v="crimsonhexagon"/>
    <s v="hannieteee"/>
    <m/>
    <m/>
    <m/>
    <m/>
    <m/>
    <m/>
    <m/>
    <m/>
    <s v="No"/>
    <n v="140"/>
    <m/>
    <m/>
    <x v="0"/>
    <d v="2019-09-11T15:55:56.000"/>
    <s v="RT @hannieteee: Exciting few weeks ahead @Brandwatch https://t.co/BWFpB5zils"/>
    <s v="https://twitter.com/Brandwatch/status/1171710124278374410"/>
    <s v="twitter.com"/>
    <x v="0"/>
    <m/>
    <s v="http://pbs.twimg.com/profile_images/1143510337855131648/d3-pznBy_normal.png"/>
    <x v="39"/>
    <s v="https://twitter.com/#!/crimsonhexagon/status/1171814641296728065"/>
    <m/>
    <m/>
    <s v="1171814641296728065"/>
    <m/>
    <b v="0"/>
    <n v="0"/>
    <s v=""/>
    <b v="1"/>
    <s v="en"/>
    <m/>
    <s v="1171710124278374410"/>
    <b v="0"/>
    <n v="1"/>
    <s v="1171749030923251713"/>
    <s v="Twitter Web App"/>
    <b v="0"/>
    <s v="1171749030923251713"/>
    <s v="Tweet"/>
    <n v="0"/>
    <n v="0"/>
    <m/>
    <m/>
    <m/>
    <m/>
    <m/>
    <m/>
    <m/>
    <m/>
    <n v="1"/>
    <s v="1"/>
    <s v="2"/>
    <n v="1"/>
    <n v="14.285714285714286"/>
    <n v="0"/>
    <n v="0"/>
    <n v="0"/>
    <n v="0"/>
    <n v="6"/>
    <n v="85.71428571428571"/>
    <n v="7"/>
  </r>
  <r>
    <s v="rodson68"/>
    <s v="costhanzo"/>
    <m/>
    <m/>
    <m/>
    <m/>
    <m/>
    <m/>
    <m/>
    <m/>
    <s v="No"/>
    <n v="141"/>
    <m/>
    <m/>
    <x v="0"/>
    <d v="2019-09-11T19:49:09.000"/>
    <s v="New cover for @Adweek #dmexco issue with bonus feature by @jasonlynch on A Very Brady Renovation. Illustrations by @Costhanzo - thanks! #dmexco2019  #coverdesign #adtech #BradyBunch https://t.co/gMwnDO5H8T"/>
    <m/>
    <m/>
    <x v="8"/>
    <s v="https://pbs.twimg.com/media/EENUk92WwAUazIu.jpg"/>
    <s v="https://pbs.twimg.com/media/EENUk92WwAUazIu.jpg"/>
    <x v="40"/>
    <s v="https://twitter.com/#!/rodson68/status/1171873331928281088"/>
    <m/>
    <m/>
    <s v="1171873331928281088"/>
    <m/>
    <b v="0"/>
    <n v="10"/>
    <s v=""/>
    <b v="0"/>
    <s v="en"/>
    <m/>
    <s v=""/>
    <b v="0"/>
    <n v="3"/>
    <s v=""/>
    <s v="Twitter Web App"/>
    <b v="0"/>
    <s v="1171873331928281088"/>
    <s v="Retweet"/>
    <n v="0"/>
    <n v="0"/>
    <m/>
    <m/>
    <m/>
    <m/>
    <m/>
    <m/>
    <m/>
    <m/>
    <n v="1"/>
    <s v="1"/>
    <s v="1"/>
    <m/>
    <m/>
    <m/>
    <m/>
    <m/>
    <m/>
    <m/>
    <m/>
    <m/>
  </r>
  <r>
    <s v="crimsonhexagon"/>
    <s v="costhanzo"/>
    <m/>
    <m/>
    <m/>
    <m/>
    <m/>
    <m/>
    <m/>
    <m/>
    <s v="No"/>
    <n v="142"/>
    <m/>
    <m/>
    <x v="0"/>
    <d v="2019-09-11T20:30:30.000"/>
    <s v="RT @rodson68: New cover for @Adweek #dmexco issue with bonus feature by @jasonlynch on A Very Brady Renovation. Illustrations by @Costhanzo…"/>
    <m/>
    <m/>
    <x v="9"/>
    <m/>
    <s v="http://pbs.twimg.com/profile_images/1143510337855131648/d3-pznBy_normal.png"/>
    <x v="41"/>
    <s v="https://twitter.com/#!/crimsonhexagon/status/1171883738730512385"/>
    <m/>
    <m/>
    <s v="1171883738730512385"/>
    <m/>
    <b v="0"/>
    <n v="0"/>
    <s v=""/>
    <b v="0"/>
    <s v="en"/>
    <m/>
    <s v=""/>
    <b v="0"/>
    <n v="3"/>
    <s v="1171873331928281088"/>
    <s v="Twitter Web App"/>
    <b v="0"/>
    <s v="1171873331928281088"/>
    <s v="Tweet"/>
    <n v="0"/>
    <n v="0"/>
    <m/>
    <m/>
    <m/>
    <m/>
    <m/>
    <m/>
    <m/>
    <m/>
    <n v="1"/>
    <s v="1"/>
    <s v="1"/>
    <m/>
    <m/>
    <m/>
    <m/>
    <m/>
    <m/>
    <m/>
    <m/>
    <m/>
  </r>
  <r>
    <s v="willmcinnes"/>
    <s v="dmexco"/>
    <m/>
    <m/>
    <m/>
    <m/>
    <m/>
    <m/>
    <m/>
    <m/>
    <s v="No"/>
    <n v="148"/>
    <m/>
    <m/>
    <x v="0"/>
    <d v="2019-09-11T11:15:33.000"/>
    <s v="RT @CrimsonHexagon: 💥Get ready for @dmexco! Come talk to us about the future of Brandwatch and digital consumer intelligence.💥_x000a__x000a_We'll be at…"/>
    <m/>
    <m/>
    <x v="0"/>
    <m/>
    <s v="http://pbs.twimg.com/profile_images/1040333604637888512/RV9Od6Md_normal.jpg"/>
    <x v="42"/>
    <s v="https://twitter.com/#!/willmcinnes/status/1171744081661370368"/>
    <m/>
    <m/>
    <s v="1171744081661370368"/>
    <m/>
    <b v="0"/>
    <n v="0"/>
    <s v=""/>
    <b v="0"/>
    <s v="en"/>
    <m/>
    <s v=""/>
    <b v="0"/>
    <n v="2"/>
    <s v="1171477829092950022"/>
    <s v="TweetDeck"/>
    <b v="0"/>
    <s v="1171477829092950022"/>
    <s v="Tweet"/>
    <n v="0"/>
    <n v="0"/>
    <m/>
    <m/>
    <m/>
    <m/>
    <m/>
    <m/>
    <m/>
    <m/>
    <n v="1"/>
    <s v="1"/>
    <s v="1"/>
    <m/>
    <m/>
    <m/>
    <m/>
    <m/>
    <m/>
    <m/>
    <m/>
    <m/>
  </r>
  <r>
    <s v="dmexco"/>
    <s v="crimsonhexagon"/>
    <m/>
    <m/>
    <m/>
    <m/>
    <m/>
    <m/>
    <m/>
    <m/>
    <s v="Yes"/>
    <n v="149"/>
    <m/>
    <m/>
    <x v="2"/>
    <d v="2019-09-12T14:24:10.000"/>
    <s v="@CrimsonHexagon Might be a bit late now. 😉 But thanks for being at #DMEXCO19. We hope, you had fun."/>
    <m/>
    <m/>
    <x v="10"/>
    <m/>
    <s v="http://pbs.twimg.com/profile_images/1059778591519580160/WO9I1cr4_normal.jpg"/>
    <x v="43"/>
    <s v="https://twitter.com/#!/dmexco/status/1172153935215374338"/>
    <m/>
    <m/>
    <s v="1172153935215374338"/>
    <s v="1172152284916137984"/>
    <b v="0"/>
    <n v="1"/>
    <s v="15782297"/>
    <b v="0"/>
    <s v="en"/>
    <m/>
    <s v=""/>
    <b v="0"/>
    <n v="0"/>
    <s v=""/>
    <s v="Twitter Web App"/>
    <b v="0"/>
    <s v="1172152284916137984"/>
    <s v="Tweet"/>
    <n v="0"/>
    <n v="0"/>
    <m/>
    <m/>
    <m/>
    <m/>
    <m/>
    <m/>
    <m/>
    <m/>
    <n v="1"/>
    <s v="1"/>
    <s v="1"/>
    <n v="1"/>
    <n v="5.555555555555555"/>
    <n v="0"/>
    <n v="0"/>
    <n v="0"/>
    <n v="0"/>
    <n v="17"/>
    <n v="94.44444444444444"/>
    <n v="18"/>
  </r>
  <r>
    <s v="crimsonhexagon"/>
    <s v="dmexco"/>
    <m/>
    <m/>
    <m/>
    <m/>
    <m/>
    <m/>
    <m/>
    <m/>
    <s v="Yes"/>
    <n v="150"/>
    <m/>
    <m/>
    <x v="0"/>
    <d v="2019-09-10T17:37:34.000"/>
    <s v="💥Get ready for @dmexco! Come talk to us about the future of Brandwatch and digital consumer intelligence.💥_x000a__x000a_We'll be at Hall 8 Stand A030. #DMEXCO19 https://t.co/vucnGRFMEP"/>
    <m/>
    <m/>
    <x v="10"/>
    <s v="https://pbs.twimg.com/media/EEHs340U0AAkQdV.png"/>
    <s v="https://pbs.twimg.com/media/EEHs340U0AAkQdV.png"/>
    <x v="44"/>
    <s v="https://twitter.com/#!/crimsonhexagon/status/1171477829092950022"/>
    <m/>
    <m/>
    <s v="1171477829092950022"/>
    <m/>
    <b v="0"/>
    <n v="1"/>
    <s v=""/>
    <b v="0"/>
    <s v="en"/>
    <m/>
    <s v=""/>
    <b v="0"/>
    <n v="0"/>
    <s v=""/>
    <s v="Twitter Web App"/>
    <b v="0"/>
    <s v="1171477829092950022"/>
    <s v="Tweet"/>
    <n v="0"/>
    <n v="0"/>
    <m/>
    <m/>
    <m/>
    <m/>
    <m/>
    <m/>
    <m/>
    <m/>
    <n v="3"/>
    <s v="1"/>
    <s v="1"/>
    <n v="2"/>
    <n v="8"/>
    <n v="0"/>
    <n v="0"/>
    <n v="0"/>
    <n v="0"/>
    <n v="23"/>
    <n v="92"/>
    <n v="25"/>
  </r>
  <r>
    <s v="crimsonhexagon"/>
    <s v="dmexco"/>
    <m/>
    <m/>
    <m/>
    <m/>
    <m/>
    <m/>
    <m/>
    <m/>
    <s v="Yes"/>
    <n v="151"/>
    <m/>
    <m/>
    <x v="0"/>
    <d v="2019-09-11T19:14:52.000"/>
    <s v="💥@dmexco dispatch💥_x000a__x000a_A crowd gathers at #DMWF to hear VP of Product Mitch Brooks talk about forming meaningful insights from social data. https://t.co/VhpEjae9jv"/>
    <m/>
    <m/>
    <x v="4"/>
    <s v="https://pbs.twimg.com/media/EENMvJSXkAca4aq.jpg"/>
    <s v="https://pbs.twimg.com/media/EENMvJSXkAca4aq.jpg"/>
    <x v="45"/>
    <s v="https://twitter.com/#!/crimsonhexagon/status/1171864705729736706"/>
    <m/>
    <m/>
    <s v="1171864705729736706"/>
    <m/>
    <b v="0"/>
    <n v="5"/>
    <s v=""/>
    <b v="0"/>
    <s v="en"/>
    <m/>
    <s v=""/>
    <b v="0"/>
    <n v="2"/>
    <s v=""/>
    <s v="Twitter Web App"/>
    <b v="0"/>
    <s v="1171864705729736706"/>
    <s v="Tweet"/>
    <n v="0"/>
    <n v="0"/>
    <m/>
    <m/>
    <m/>
    <m/>
    <m/>
    <m/>
    <m/>
    <m/>
    <n v="3"/>
    <s v="1"/>
    <s v="1"/>
    <n v="1"/>
    <n v="4.545454545454546"/>
    <n v="0"/>
    <n v="0"/>
    <n v="0"/>
    <n v="0"/>
    <n v="21"/>
    <n v="95.45454545454545"/>
    <n v="22"/>
  </r>
  <r>
    <s v="crimsonhexagon"/>
    <s v="dmexco"/>
    <m/>
    <m/>
    <m/>
    <m/>
    <m/>
    <m/>
    <m/>
    <m/>
    <s v="Yes"/>
    <n v="152"/>
    <m/>
    <m/>
    <x v="0"/>
    <d v="2019-09-12T14:17:36.000"/>
    <s v="Hello from @dmexco! Join our VP of Product Marketing on a panel today at 1:30pm to learn about integrating social analytics w/ data-driven marketing. We'll be joined by speakers from Mars, World Bank Group, and Alibaba Group. #DMWF https://t.co/59RKvXeKXS"/>
    <m/>
    <m/>
    <x v="4"/>
    <s v="https://pbs.twimg.com/media/EERSSL8XUAE1tmA.jpg"/>
    <s v="https://pbs.twimg.com/media/EERSSL8XUAE1tmA.jpg"/>
    <x v="46"/>
    <s v="https://twitter.com/#!/crimsonhexagon/status/1172152284916137984"/>
    <m/>
    <m/>
    <s v="1172152284916137984"/>
    <m/>
    <b v="0"/>
    <n v="4"/>
    <s v=""/>
    <b v="0"/>
    <s v="en"/>
    <m/>
    <s v=""/>
    <b v="0"/>
    <n v="0"/>
    <s v=""/>
    <s v="Twitter Web App"/>
    <b v="0"/>
    <s v="1172152284916137984"/>
    <s v="Tweet"/>
    <n v="0"/>
    <n v="0"/>
    <m/>
    <m/>
    <m/>
    <m/>
    <m/>
    <m/>
    <m/>
    <m/>
    <n v="3"/>
    <s v="1"/>
    <s v="1"/>
    <n v="0"/>
    <n v="0"/>
    <n v="0"/>
    <n v="0"/>
    <n v="0"/>
    <n v="0"/>
    <n v="40"/>
    <n v="100"/>
    <n v="40"/>
  </r>
  <r>
    <s v="crimsonhexagon"/>
    <s v="dmexco"/>
    <m/>
    <m/>
    <m/>
    <m/>
    <m/>
    <m/>
    <m/>
    <m/>
    <s v="Yes"/>
    <n v="153"/>
    <m/>
    <m/>
    <x v="2"/>
    <d v="2019-09-12T14:18:19.000"/>
    <s v="@dmexco You can also catch us at Booth 24! Come chat with one of our experts to see how we can help take your digital consumer intelligence to the next level."/>
    <m/>
    <m/>
    <x v="0"/>
    <m/>
    <s v="http://pbs.twimg.com/profile_images/1143510337855131648/d3-pznBy_normal.png"/>
    <x v="47"/>
    <s v="https://twitter.com/#!/crimsonhexagon/status/1172152463060869120"/>
    <m/>
    <m/>
    <s v="1172152463060869120"/>
    <s v="1172152284916137984"/>
    <b v="0"/>
    <n v="1"/>
    <s v="15782297"/>
    <b v="0"/>
    <s v="en"/>
    <m/>
    <s v=""/>
    <b v="0"/>
    <n v="0"/>
    <s v=""/>
    <s v="Twitter Web App"/>
    <b v="0"/>
    <s v="1172152284916137984"/>
    <s v="Tweet"/>
    <n v="0"/>
    <n v="0"/>
    <m/>
    <m/>
    <m/>
    <m/>
    <m/>
    <m/>
    <m/>
    <m/>
    <n v="1"/>
    <s v="1"/>
    <s v="1"/>
    <n v="1"/>
    <n v="3.225806451612903"/>
    <n v="0"/>
    <n v="0"/>
    <n v="0"/>
    <n v="0"/>
    <n v="30"/>
    <n v="96.7741935483871"/>
    <n v="31"/>
  </r>
  <r>
    <s v="kkellyro"/>
    <s v="crimsonhexagon"/>
    <m/>
    <m/>
    <m/>
    <m/>
    <m/>
    <m/>
    <m/>
    <m/>
    <s v="Yes"/>
    <n v="154"/>
    <m/>
    <m/>
    <x v="0"/>
    <d v="2019-09-12T10:39:06.000"/>
    <s v="👏 This is a massive achievement to have built new and improved #SaaS platform - in less than 1 year following the company merger of @Brandwatch &amp;amp; @CrimsonHexagon Excited to get using it! https://t.co/J1BpBXVb7h"/>
    <s v="https://twitter.com/Brandwatch/status/1172091774304772096"/>
    <s v="twitter.com"/>
    <x v="11"/>
    <m/>
    <s v="http://pbs.twimg.com/profile_images/872194655743598593/1nYuxnvN_normal.jpg"/>
    <x v="48"/>
    <s v="https://twitter.com/#!/kkellyro/status/1172097294113628162"/>
    <m/>
    <m/>
    <s v="1172097294113628162"/>
    <m/>
    <b v="0"/>
    <n v="5"/>
    <s v=""/>
    <b v="1"/>
    <s v="en"/>
    <m/>
    <s v="1172091774304772096"/>
    <b v="0"/>
    <n v="2"/>
    <s v=""/>
    <s v="Twitter Web App"/>
    <b v="0"/>
    <s v="1172097294113628162"/>
    <s v="Tweet"/>
    <n v="0"/>
    <n v="0"/>
    <m/>
    <m/>
    <m/>
    <m/>
    <m/>
    <m/>
    <m/>
    <m/>
    <n v="1"/>
    <s v="2"/>
    <s v="1"/>
    <m/>
    <m/>
    <m/>
    <m/>
    <m/>
    <m/>
    <m/>
    <m/>
    <m/>
  </r>
  <r>
    <s v="brandwatch"/>
    <s v="kkellyro"/>
    <m/>
    <m/>
    <m/>
    <m/>
    <m/>
    <m/>
    <m/>
    <m/>
    <s v="Yes"/>
    <n v="156"/>
    <m/>
    <m/>
    <x v="0"/>
    <d v="2019-09-12T10:40:43.000"/>
    <s v="RT @kkellyro: 👏 This is a massive achievement to have built new and improved #SaaS platform - in less than 1 year following the company mer…"/>
    <m/>
    <m/>
    <x v="11"/>
    <m/>
    <s v="http://pbs.twimg.com/profile_images/1143503379915825153/QBozubV-_normal.jpg"/>
    <x v="49"/>
    <s v="https://twitter.com/#!/brandwatch/status/1172097701531586561"/>
    <m/>
    <m/>
    <s v="1172097701531586561"/>
    <m/>
    <b v="0"/>
    <n v="0"/>
    <s v=""/>
    <b v="1"/>
    <s v="en"/>
    <m/>
    <s v="1172091774304772096"/>
    <b v="0"/>
    <n v="2"/>
    <s v="1172097294113628162"/>
    <s v="TweetDeck"/>
    <b v="0"/>
    <s v="1172097294113628162"/>
    <s v="Tweet"/>
    <n v="0"/>
    <n v="0"/>
    <m/>
    <m/>
    <m/>
    <m/>
    <m/>
    <m/>
    <m/>
    <m/>
    <n v="1"/>
    <s v="2"/>
    <s v="2"/>
    <n v="2"/>
    <n v="8.333333333333334"/>
    <n v="0"/>
    <n v="0"/>
    <n v="0"/>
    <n v="0"/>
    <n v="22"/>
    <n v="91.66666666666667"/>
    <n v="24"/>
  </r>
  <r>
    <s v="crimsonhexagon"/>
    <s v="kkellyro"/>
    <m/>
    <m/>
    <m/>
    <m/>
    <m/>
    <m/>
    <m/>
    <m/>
    <s v="Yes"/>
    <n v="157"/>
    <m/>
    <m/>
    <x v="0"/>
    <d v="2019-09-12T14:49:38.000"/>
    <s v="RT @kkellyro: 👏 This is a massive achievement to have built new and improved #SaaS platform - in less than 1 year following the company mer…"/>
    <m/>
    <m/>
    <x v="11"/>
    <m/>
    <s v="http://pbs.twimg.com/profile_images/1143510337855131648/d3-pznBy_normal.png"/>
    <x v="50"/>
    <s v="https://twitter.com/#!/crimsonhexagon/status/1172160345034698752"/>
    <m/>
    <m/>
    <s v="1172160345034698752"/>
    <m/>
    <b v="0"/>
    <n v="0"/>
    <s v=""/>
    <b v="1"/>
    <s v="en"/>
    <m/>
    <s v="1172091774304772096"/>
    <b v="0"/>
    <n v="2"/>
    <s v="1172097294113628162"/>
    <s v="Twitter Web App"/>
    <b v="0"/>
    <s v="1172097294113628162"/>
    <s v="Tweet"/>
    <n v="0"/>
    <n v="0"/>
    <m/>
    <m/>
    <m/>
    <m/>
    <m/>
    <m/>
    <m/>
    <m/>
    <n v="1"/>
    <s v="1"/>
    <s v="2"/>
    <n v="2"/>
    <n v="8.333333333333334"/>
    <n v="0"/>
    <n v="0"/>
    <n v="0"/>
    <n v="0"/>
    <n v="22"/>
    <n v="91.66666666666667"/>
    <n v="24"/>
  </r>
  <r>
    <s v="bw_react"/>
    <s v="bw_react"/>
    <m/>
    <m/>
    <m/>
    <m/>
    <m/>
    <m/>
    <m/>
    <m/>
    <s v="No"/>
    <n v="158"/>
    <m/>
    <m/>
    <x v="1"/>
    <d v="2019-09-13T08:59:25.000"/>
    <s v="Just took a DNA test_x000a_Turns out_x000a_We're 100%_x000a_Launching Brandwatch Consumer Research next week https://t.co/rCAmcm38h4"/>
    <m/>
    <m/>
    <x v="0"/>
    <s v="https://pbs.twimg.com/tweet_video_thumb/EEVTCEeUwAEcLH8.jpg"/>
    <s v="https://pbs.twimg.com/tweet_video_thumb/EEVTCEeUwAEcLH8.jpg"/>
    <x v="51"/>
    <s v="https://twitter.com/#!/bw_react/status/1172434598313123840"/>
    <m/>
    <m/>
    <s v="1172434598313123840"/>
    <m/>
    <b v="0"/>
    <n v="6"/>
    <s v=""/>
    <b v="0"/>
    <s v="en"/>
    <m/>
    <s v=""/>
    <b v="0"/>
    <n v="4"/>
    <s v=""/>
    <s v="Twitter Web App"/>
    <b v="0"/>
    <s v="1172434598313123840"/>
    <s v="Retweet"/>
    <n v="0"/>
    <n v="0"/>
    <m/>
    <m/>
    <m/>
    <m/>
    <m/>
    <m/>
    <m/>
    <m/>
    <n v="1"/>
    <s v="1"/>
    <s v="1"/>
    <n v="0"/>
    <n v="0"/>
    <n v="0"/>
    <n v="0"/>
    <n v="0"/>
    <n v="0"/>
    <n v="15"/>
    <n v="100"/>
    <n v="15"/>
  </r>
  <r>
    <s v="crimsonhexagon"/>
    <s v="bw_react"/>
    <m/>
    <m/>
    <m/>
    <m/>
    <m/>
    <m/>
    <m/>
    <m/>
    <s v="No"/>
    <n v="159"/>
    <m/>
    <m/>
    <x v="0"/>
    <d v="2019-09-13T11:12:51.000"/>
    <s v="RT @BW_React: Just took a DNA test_x000a_Turns out_x000a_We're 100%_x000a_Launching Brandwatch Consumer Research next week https://t.co/rCAmcm38h4"/>
    <m/>
    <m/>
    <x v="0"/>
    <s v="https://pbs.twimg.com/tweet_video_thumb/EEVTCEeUwAEcLH8.jpg"/>
    <s v="https://pbs.twimg.com/tweet_video_thumb/EEVTCEeUwAEcLH8.jpg"/>
    <x v="52"/>
    <s v="https://twitter.com/#!/crimsonhexagon/status/1172468175797198848"/>
    <m/>
    <m/>
    <s v="1172468175797198848"/>
    <m/>
    <b v="0"/>
    <n v="0"/>
    <s v=""/>
    <b v="0"/>
    <s v="en"/>
    <m/>
    <s v=""/>
    <b v="0"/>
    <n v="4"/>
    <s v="1172434598313123840"/>
    <s v="TweetDeck"/>
    <b v="0"/>
    <s v="1172434598313123840"/>
    <s v="Tweet"/>
    <n v="0"/>
    <n v="0"/>
    <m/>
    <m/>
    <m/>
    <m/>
    <m/>
    <m/>
    <m/>
    <m/>
    <n v="1"/>
    <s v="1"/>
    <s v="1"/>
    <n v="0"/>
    <n v="0"/>
    <n v="0"/>
    <n v="0"/>
    <n v="0"/>
    <n v="0"/>
    <n v="17"/>
    <n v="100"/>
    <n v="17"/>
  </r>
  <r>
    <s v="willmcinnes"/>
    <s v="willmcinnes"/>
    <m/>
    <m/>
    <m/>
    <m/>
    <m/>
    <m/>
    <m/>
    <m/>
    <s v="No"/>
    <n v="160"/>
    <m/>
    <m/>
    <x v="1"/>
    <d v="2019-09-12T19:07:10.000"/>
    <s v="This is a fantastic opportunity 💎 https://t.co/mW5ToiwsLd"/>
    <s v="https://twitter.com/the_chrismc/status/1172219265753202695"/>
    <s v="twitter.com"/>
    <x v="0"/>
    <m/>
    <s v="http://pbs.twimg.com/profile_images/1040333604637888512/RV9Od6Md_normal.jpg"/>
    <x v="53"/>
    <s v="https://twitter.com/#!/willmcinnes/status/1172225154228858880"/>
    <m/>
    <m/>
    <s v="1172225154228858880"/>
    <m/>
    <b v="0"/>
    <n v="7"/>
    <s v=""/>
    <b v="1"/>
    <s v="en"/>
    <m/>
    <s v="1172219265753202695"/>
    <b v="0"/>
    <n v="2"/>
    <s v=""/>
    <s v="Twitter for iPhone"/>
    <b v="0"/>
    <s v="1172225154228858880"/>
    <s v="Retweet"/>
    <n v="0"/>
    <n v="0"/>
    <m/>
    <m/>
    <m/>
    <m/>
    <m/>
    <m/>
    <m/>
    <m/>
    <n v="2"/>
    <s v="1"/>
    <s v="1"/>
    <n v="1"/>
    <n v="20"/>
    <n v="0"/>
    <n v="0"/>
    <n v="0"/>
    <n v="0"/>
    <n v="4"/>
    <n v="80"/>
    <n v="5"/>
  </r>
  <r>
    <s v="willmcinnes"/>
    <s v="willmcinnes"/>
    <m/>
    <m/>
    <m/>
    <m/>
    <m/>
    <m/>
    <m/>
    <m/>
    <s v="No"/>
    <n v="161"/>
    <m/>
    <m/>
    <x v="1"/>
    <d v="2019-09-17T13:25:53.000"/>
    <s v="It's here. The culmination of 11 months, $50m investment, 163 engineers and a monumental team effort._x000a__x000a_Next stop: reinventing marketing research for the digital era._x000a_COME ON. https://t.co/aiSP5rIoVF"/>
    <s v="https://twitter.com/Brandwatch/status/1173946011594698752"/>
    <s v="twitter.com"/>
    <x v="0"/>
    <m/>
    <s v="http://pbs.twimg.com/profile_images/1040333604637888512/RV9Od6Md_normal.jpg"/>
    <x v="54"/>
    <s v="https://twitter.com/#!/willmcinnes/status/1173951207515262976"/>
    <m/>
    <m/>
    <s v="1173951207515262976"/>
    <m/>
    <b v="0"/>
    <n v="27"/>
    <s v=""/>
    <b v="1"/>
    <s v="en"/>
    <m/>
    <s v="1173946011594698752"/>
    <b v="0"/>
    <n v="4"/>
    <s v=""/>
    <s v="Twitter Web App"/>
    <b v="0"/>
    <s v="1173951207515262976"/>
    <s v="Retweet"/>
    <n v="0"/>
    <n v="0"/>
    <m/>
    <m/>
    <m/>
    <m/>
    <m/>
    <m/>
    <m/>
    <m/>
    <n v="2"/>
    <s v="1"/>
    <s v="1"/>
    <n v="1"/>
    <n v="3.7037037037037037"/>
    <n v="0"/>
    <n v="0"/>
    <n v="0"/>
    <n v="0"/>
    <n v="26"/>
    <n v="96.29629629629629"/>
    <n v="27"/>
  </r>
  <r>
    <s v="crimsonhexagon"/>
    <s v="willmcinnes"/>
    <m/>
    <m/>
    <m/>
    <m/>
    <m/>
    <m/>
    <m/>
    <m/>
    <s v="Yes"/>
    <n v="163"/>
    <m/>
    <m/>
    <x v="0"/>
    <d v="2019-09-12T19:16:42.000"/>
    <s v="RT @willmcinnes: This is a fantastic opportunity 💎 https://t.co/mW5ToiwsLd"/>
    <s v="https://twitter.com/the_chrismc/status/1172219265753202695"/>
    <s v="twitter.com"/>
    <x v="0"/>
    <m/>
    <s v="http://pbs.twimg.com/profile_images/1143510337855131648/d3-pznBy_normal.png"/>
    <x v="55"/>
    <s v="https://twitter.com/#!/crimsonhexagon/status/1172227555870629888"/>
    <m/>
    <m/>
    <s v="1172227555870629888"/>
    <m/>
    <b v="0"/>
    <n v="0"/>
    <s v=""/>
    <b v="1"/>
    <s v="en"/>
    <m/>
    <s v="1172219265753202695"/>
    <b v="0"/>
    <n v="2"/>
    <s v="1172225154228858880"/>
    <s v="Twitter Web App"/>
    <b v="0"/>
    <s v="1172225154228858880"/>
    <s v="Tweet"/>
    <n v="0"/>
    <n v="0"/>
    <m/>
    <m/>
    <m/>
    <m/>
    <m/>
    <m/>
    <m/>
    <m/>
    <n v="3"/>
    <s v="1"/>
    <s v="1"/>
    <n v="1"/>
    <n v="14.285714285714286"/>
    <n v="0"/>
    <n v="0"/>
    <n v="0"/>
    <n v="0"/>
    <n v="6"/>
    <n v="85.71428571428571"/>
    <n v="7"/>
  </r>
  <r>
    <s v="crimsonhexagon"/>
    <s v="willmcinnes"/>
    <m/>
    <m/>
    <m/>
    <m/>
    <m/>
    <m/>
    <m/>
    <m/>
    <s v="Yes"/>
    <n v="164"/>
    <m/>
    <m/>
    <x v="0"/>
    <d v="2019-09-17T13:27:09.000"/>
    <s v="RT @willmcinnes: It's here. The culmination of 11 months, $50m investment, 163 engineers and a monumental team effort._x000a__x000a_Next stop: reinvent…"/>
    <m/>
    <m/>
    <x v="0"/>
    <m/>
    <s v="http://pbs.twimg.com/profile_images/1143510337855131648/d3-pznBy_normal.png"/>
    <x v="56"/>
    <s v="https://twitter.com/#!/crimsonhexagon/status/1173951524449509376"/>
    <m/>
    <m/>
    <s v="1173951524449509376"/>
    <m/>
    <b v="0"/>
    <n v="0"/>
    <s v=""/>
    <b v="1"/>
    <s v="en"/>
    <m/>
    <s v="1173946011594698752"/>
    <b v="0"/>
    <n v="4"/>
    <s v="1173951207515262976"/>
    <s v="TweetDeck"/>
    <b v="0"/>
    <s v="1173951207515262976"/>
    <s v="Tweet"/>
    <n v="0"/>
    <n v="0"/>
    <m/>
    <m/>
    <m/>
    <m/>
    <m/>
    <m/>
    <m/>
    <m/>
    <n v="3"/>
    <s v="1"/>
    <s v="1"/>
    <n v="1"/>
    <n v="4.761904761904762"/>
    <n v="0"/>
    <n v="0"/>
    <n v="0"/>
    <n v="0"/>
    <n v="20"/>
    <n v="95.23809523809524"/>
    <n v="21"/>
  </r>
  <r>
    <s v="crimsonhexagon"/>
    <s v="willmcinnes"/>
    <m/>
    <m/>
    <m/>
    <m/>
    <m/>
    <m/>
    <m/>
    <m/>
    <s v="Yes"/>
    <n v="165"/>
    <m/>
    <m/>
    <x v="0"/>
    <d v="2019-09-17T15:45:34.000"/>
    <s v="🚨 We've got a major announcement: Brandwatch Consumer Research is here. 🚨_x000a__x000a_&quot;You really have to understand your consumer and we call that being consumer fit.&quot; - @willmcinnes_x000a__x000a_#BrandwatchCR_x000a__x000a_https://t.co/8Ij7q8hIom"/>
    <s v="https://www.youtube.com/watch?v=3TrlPJOSmnM"/>
    <s v="youtube.com"/>
    <x v="12"/>
    <m/>
    <s v="http://pbs.twimg.com/profile_images/1143510337855131648/d3-pznBy_normal.png"/>
    <x v="57"/>
    <s v="https://twitter.com/#!/crimsonhexagon/status/1173986359922626568"/>
    <m/>
    <m/>
    <s v="1173986359922626568"/>
    <m/>
    <b v="0"/>
    <n v="2"/>
    <s v=""/>
    <b v="0"/>
    <s v="en"/>
    <m/>
    <s v=""/>
    <b v="0"/>
    <n v="0"/>
    <s v=""/>
    <s v="Twitter Web App"/>
    <b v="0"/>
    <s v="1173986359922626568"/>
    <s v="Tweet"/>
    <n v="0"/>
    <n v="0"/>
    <m/>
    <m/>
    <m/>
    <m/>
    <m/>
    <m/>
    <m/>
    <m/>
    <n v="3"/>
    <s v="1"/>
    <s v="1"/>
    <n v="0"/>
    <n v="0"/>
    <n v="0"/>
    <n v="0"/>
    <n v="0"/>
    <n v="0"/>
    <n v="26"/>
    <n v="100"/>
    <n v="26"/>
  </r>
  <r>
    <s v="officialpartner"/>
    <s v="bts_twt"/>
    <m/>
    <m/>
    <m/>
    <m/>
    <m/>
    <m/>
    <m/>
    <m/>
    <s v="No"/>
    <n v="166"/>
    <m/>
    <m/>
    <x v="0"/>
    <d v="2019-09-18T14:36:46.000"/>
    <s v="Love is powerful. @UNICEF and @BTS_twt partnered on  #FriendshipDay to #ENDviolence. Check out how the conversation unfolded on Twitter with data insights from @Brandwatch. 💜_x000a__x000a_https://t.co/pb5AXsXcIR"/>
    <s v="https://blog.twitter.com/en_us/topics/company/2019/unicef-bts-friendshipday0.html?utm_source=Unicef%20Friendship%20Day&amp;utm_medium=Tweet&amp;utm_campaign=officialpartner"/>
    <s v="twitter.com"/>
    <x v="13"/>
    <m/>
    <s v="http://pbs.twimg.com/profile_images/880126809949351937/XRPTkh9Z_normal.jpg"/>
    <x v="58"/>
    <s v="https://twitter.com/#!/officialpartner/status/1174331435479683073"/>
    <m/>
    <m/>
    <s v="1174331435479683073"/>
    <m/>
    <b v="0"/>
    <n v="8049"/>
    <s v=""/>
    <b v="0"/>
    <s v="en"/>
    <m/>
    <s v=""/>
    <b v="0"/>
    <n v="4117"/>
    <s v=""/>
    <s v="Twitter Web App"/>
    <b v="0"/>
    <s v="1174331435479683073"/>
    <s v="Retweet"/>
    <n v="0"/>
    <n v="0"/>
    <m/>
    <m/>
    <m/>
    <m/>
    <m/>
    <m/>
    <m/>
    <m/>
    <n v="1"/>
    <s v="1"/>
    <s v="1"/>
    <m/>
    <m/>
    <m/>
    <m/>
    <m/>
    <m/>
    <m/>
    <m/>
    <m/>
  </r>
  <r>
    <s v="crimsonhexagon"/>
    <s v="bts_twt"/>
    <m/>
    <m/>
    <m/>
    <m/>
    <m/>
    <m/>
    <m/>
    <m/>
    <s v="No"/>
    <n v="167"/>
    <m/>
    <m/>
    <x v="0"/>
    <d v="2019-09-18T14:37:16.000"/>
    <s v="RT @OfficialPartner: Love is powerful. @UNICEF and @BTS_twt partnered on  #FriendshipDay to #ENDviolence. Check out how the conversation un…"/>
    <m/>
    <m/>
    <x v="13"/>
    <m/>
    <s v="http://pbs.twimg.com/profile_images/1143510337855131648/d3-pznBy_normal.png"/>
    <x v="59"/>
    <s v="https://twitter.com/#!/crimsonhexagon/status/1174331558750314502"/>
    <m/>
    <m/>
    <s v="1174331558750314502"/>
    <m/>
    <b v="0"/>
    <n v="0"/>
    <s v=""/>
    <b v="0"/>
    <s v="en"/>
    <m/>
    <s v=""/>
    <b v="0"/>
    <n v="4117"/>
    <s v="1174331435479683073"/>
    <s v="TweetDeck"/>
    <b v="0"/>
    <s v="1174331435479683073"/>
    <s v="Tweet"/>
    <n v="0"/>
    <n v="0"/>
    <m/>
    <m/>
    <m/>
    <m/>
    <m/>
    <m/>
    <m/>
    <m/>
    <n v="1"/>
    <s v="1"/>
    <s v="1"/>
    <m/>
    <m/>
    <m/>
    <m/>
    <m/>
    <m/>
    <m/>
    <m/>
    <m/>
  </r>
  <r>
    <s v="youknow_digital"/>
    <s v="brandwatch"/>
    <m/>
    <m/>
    <m/>
    <m/>
    <m/>
    <m/>
    <m/>
    <m/>
    <s v="No"/>
    <n v="172"/>
    <m/>
    <m/>
    <x v="0"/>
    <d v="2019-09-18T04:50:00.000"/>
    <s v="The tech baby of @CrimsonHexagon and @Brandwatch is finally here. Brandwatch Consumer Research has taken the best of Crimson and the best of Brandwatch and combined it into the most powerful social intelligence tool in the world. Watch this video:_x000a_https://t.co/1FMdTlqRk0"/>
    <s v="https://www.youtube.com/watch?v=3TrlPJOSmnM&amp;feature=youtu.be"/>
    <s v="youtube.com"/>
    <x v="0"/>
    <m/>
    <s v="http://pbs.twimg.com/profile_images/749894558654291968/5_-H9hjN_normal.jpg"/>
    <x v="60"/>
    <s v="https://twitter.com/#!/youknow_digital/status/1174183769965813762"/>
    <m/>
    <m/>
    <s v="1174183769965813762"/>
    <m/>
    <b v="0"/>
    <n v="3"/>
    <s v=""/>
    <b v="0"/>
    <s v="en"/>
    <m/>
    <s v=""/>
    <b v="0"/>
    <n v="3"/>
    <s v=""/>
    <s v="Hootsuite Inc."/>
    <b v="0"/>
    <s v="1174183769965813762"/>
    <s v="Tweet"/>
    <n v="0"/>
    <n v="0"/>
    <m/>
    <m/>
    <m/>
    <m/>
    <m/>
    <m/>
    <m/>
    <m/>
    <n v="1"/>
    <s v="2"/>
    <s v="2"/>
    <m/>
    <m/>
    <m/>
    <m/>
    <m/>
    <m/>
    <m/>
    <m/>
    <m/>
  </r>
  <r>
    <s v="thesimetcalfe"/>
    <s v="youknow_digital"/>
    <m/>
    <m/>
    <m/>
    <m/>
    <m/>
    <m/>
    <m/>
    <m/>
    <s v="No"/>
    <n v="174"/>
    <m/>
    <m/>
    <x v="0"/>
    <d v="2019-09-18T05:45:07.000"/>
    <s v="RT @youKnow_Digital: The tech baby of @CrimsonHexagon and @Brandwatch is finally here. Brandwatch Consumer Research has taken the best of C…"/>
    <m/>
    <m/>
    <x v="0"/>
    <m/>
    <s v="http://pbs.twimg.com/profile_images/1076220754377785344/Tr2-c6c3_normal.jpg"/>
    <x v="61"/>
    <s v="https://twitter.com/#!/thesimetcalfe/status/1174197641292521472"/>
    <m/>
    <m/>
    <s v="1174197641292521472"/>
    <m/>
    <b v="0"/>
    <n v="0"/>
    <s v=""/>
    <b v="0"/>
    <s v="en"/>
    <m/>
    <s v=""/>
    <b v="0"/>
    <n v="3"/>
    <s v="1174183769965813762"/>
    <s v="Twitter for iPhone"/>
    <b v="0"/>
    <s v="1174183769965813762"/>
    <s v="Tweet"/>
    <n v="0"/>
    <n v="0"/>
    <m/>
    <m/>
    <m/>
    <m/>
    <m/>
    <m/>
    <m/>
    <m/>
    <n v="1"/>
    <s v="2"/>
    <s v="2"/>
    <m/>
    <m/>
    <m/>
    <m/>
    <m/>
    <m/>
    <m/>
    <m/>
    <m/>
  </r>
  <r>
    <s v="brandwatch"/>
    <s v="brandwatch"/>
    <m/>
    <m/>
    <m/>
    <m/>
    <m/>
    <m/>
    <m/>
    <m/>
    <s v="No"/>
    <n v="177"/>
    <m/>
    <m/>
    <x v="1"/>
    <d v="2019-09-12T10:17:10.000"/>
    <s v="A lot of work and time has gone into our new platform. https://t.co/wC2Jc4pvDI"/>
    <m/>
    <m/>
    <x v="0"/>
    <s v="https://pbs.twimg.com/tweet_video_thumb/EEQbPEnWsAEY5l0.jpg"/>
    <s v="https://pbs.twimg.com/tweet_video_thumb/EEQbPEnWsAEY5l0.jpg"/>
    <x v="62"/>
    <s v="https://twitter.com/#!/brandwatch/status/1172091774304772096"/>
    <m/>
    <m/>
    <s v="1172091774304772096"/>
    <s v="1171710124278374410"/>
    <b v="0"/>
    <n v="18"/>
    <s v="86107125"/>
    <b v="0"/>
    <s v="en"/>
    <m/>
    <s v=""/>
    <b v="0"/>
    <n v="11"/>
    <s v=""/>
    <s v="Twitter Web App"/>
    <b v="0"/>
    <s v="1171710124278374410"/>
    <s v="Retweet"/>
    <n v="0"/>
    <n v="0"/>
    <m/>
    <m/>
    <m/>
    <m/>
    <m/>
    <m/>
    <m/>
    <m/>
    <n v="8"/>
    <s v="2"/>
    <s v="2"/>
    <n v="1"/>
    <n v="8.333333333333334"/>
    <n v="0"/>
    <n v="0"/>
    <n v="0"/>
    <n v="0"/>
    <n v="11"/>
    <n v="91.66666666666667"/>
    <n v="12"/>
  </r>
  <r>
    <s v="brandwatch"/>
    <s v="brandwatch"/>
    <m/>
    <m/>
    <m/>
    <m/>
    <m/>
    <m/>
    <m/>
    <m/>
    <s v="No"/>
    <n v="178"/>
    <m/>
    <m/>
    <x v="1"/>
    <d v="2019-09-13T09:24:29.000"/>
    <s v="Now it’s time we made our users even more powerful. https://t.co/g7WJnXRpD6"/>
    <m/>
    <m/>
    <x v="0"/>
    <s v="https://pbs.twimg.com/tweet_video_thumb/EEVYwmmU8AE46CV.jpg"/>
    <s v="https://pbs.twimg.com/tweet_video_thumb/EEVYwmmU8AE46CV.jpg"/>
    <x v="63"/>
    <s v="https://twitter.com/#!/brandwatch/status/1172440907615879168"/>
    <m/>
    <m/>
    <s v="1172440907615879168"/>
    <s v="1172091774304772096"/>
    <b v="0"/>
    <n v="11"/>
    <s v="86107125"/>
    <b v="0"/>
    <s v="en"/>
    <m/>
    <s v=""/>
    <b v="0"/>
    <n v="12"/>
    <s v=""/>
    <s v="Twitter for Android"/>
    <b v="0"/>
    <s v="1172091774304772096"/>
    <s v="Retweet"/>
    <n v="0"/>
    <n v="0"/>
    <m/>
    <m/>
    <m/>
    <m/>
    <m/>
    <m/>
    <m/>
    <m/>
    <n v="8"/>
    <s v="2"/>
    <s v="2"/>
    <n v="1"/>
    <n v="9.090909090909092"/>
    <n v="0"/>
    <n v="0"/>
    <n v="0"/>
    <n v="0"/>
    <n v="10"/>
    <n v="90.9090909090909"/>
    <n v="11"/>
  </r>
  <r>
    <s v="brandwatch"/>
    <s v="brandwatch"/>
    <m/>
    <m/>
    <m/>
    <m/>
    <m/>
    <m/>
    <m/>
    <m/>
    <s v="No"/>
    <n v="179"/>
    <m/>
    <m/>
    <x v="1"/>
    <d v="2019-09-16T09:53:29.000"/>
    <s v="Brandwatch Consumer Research launches tomorrow._x000a__x000a_It’s time to get Consumer Fit._x000a__x000a_#BrandwatchCR https://t.co/rlFNCbjjPj"/>
    <m/>
    <m/>
    <x v="12"/>
    <s v="https://pbs.twimg.com/tweet_video_thumb/EEk8K98XkAUQP8w.jpg"/>
    <s v="https://pbs.twimg.com/tweet_video_thumb/EEk8K98XkAUQP8w.jpg"/>
    <x v="64"/>
    <s v="https://twitter.com/#!/brandwatch/status/1173535366902624256"/>
    <m/>
    <m/>
    <s v="1173535366902624256"/>
    <s v="1172440907615879168"/>
    <b v="0"/>
    <n v="10"/>
    <s v="86107125"/>
    <b v="0"/>
    <s v="en"/>
    <m/>
    <s v=""/>
    <b v="0"/>
    <n v="12"/>
    <s v=""/>
    <s v="Twitter Web App"/>
    <b v="0"/>
    <s v="1172440907615879168"/>
    <s v="Retweet"/>
    <n v="0"/>
    <n v="0"/>
    <m/>
    <m/>
    <m/>
    <m/>
    <m/>
    <m/>
    <m/>
    <m/>
    <n v="8"/>
    <s v="2"/>
    <s v="2"/>
    <n v="0"/>
    <n v="0"/>
    <n v="0"/>
    <n v="0"/>
    <n v="0"/>
    <n v="0"/>
    <n v="13"/>
    <n v="100"/>
    <n v="13"/>
  </r>
  <r>
    <s v="brandwatch"/>
    <s v="brandwatch"/>
    <m/>
    <m/>
    <m/>
    <m/>
    <m/>
    <m/>
    <m/>
    <m/>
    <s v="No"/>
    <n v="180"/>
    <m/>
    <m/>
    <x v="1"/>
    <d v="2019-09-17T09:12:10.000"/>
    <s v="Today is the day. #BrandwatchCR https://t.co/vfmxDV5rvg"/>
    <m/>
    <m/>
    <x v="12"/>
    <s v="https://pbs.twimg.com/tweet_video_thumb/EEp8B7JX4AEY6Au.jpg"/>
    <s v="https://pbs.twimg.com/tweet_video_thumb/EEp8B7JX4AEY6Au.jpg"/>
    <x v="65"/>
    <s v="https://twitter.com/#!/brandwatch/status/1173887358422458370"/>
    <m/>
    <m/>
    <s v="1173887358422458370"/>
    <m/>
    <b v="0"/>
    <n v="6"/>
    <s v=""/>
    <b v="0"/>
    <s v="en"/>
    <m/>
    <s v=""/>
    <b v="0"/>
    <n v="3"/>
    <s v=""/>
    <s v="TweetDeck"/>
    <b v="0"/>
    <s v="1173887358422458370"/>
    <s v="Retweet"/>
    <n v="0"/>
    <n v="0"/>
    <m/>
    <m/>
    <m/>
    <m/>
    <m/>
    <m/>
    <m/>
    <m/>
    <n v="8"/>
    <s v="2"/>
    <s v="2"/>
    <n v="0"/>
    <n v="0"/>
    <n v="0"/>
    <n v="0"/>
    <n v="0"/>
    <n v="0"/>
    <n v="5"/>
    <n v="100"/>
    <n v="5"/>
  </r>
  <r>
    <s v="brandwatch"/>
    <s v="brandwatch"/>
    <m/>
    <m/>
    <m/>
    <m/>
    <m/>
    <m/>
    <m/>
    <m/>
    <s v="No"/>
    <n v="181"/>
    <m/>
    <m/>
    <x v="1"/>
    <d v="2019-09-17T13:05:14.000"/>
    <s v="It's finally here. This is Brandwatch Consumer Research. #BrandwatchCR_x000a__x000a_https://t.co/xupVWtY4om"/>
    <s v="https://www.youtube.com/watch?v=3TrlPJOSmnM"/>
    <s v="youtube.com"/>
    <x v="12"/>
    <m/>
    <s v="http://pbs.twimg.com/profile_images/1143503379915825153/QBozubV-_normal.jpg"/>
    <x v="66"/>
    <s v="https://twitter.com/#!/brandwatch/status/1173946011594698752"/>
    <m/>
    <m/>
    <s v="1173946011594698752"/>
    <m/>
    <b v="0"/>
    <n v="41"/>
    <s v=""/>
    <b v="0"/>
    <s v="en"/>
    <m/>
    <s v=""/>
    <b v="0"/>
    <n v="35"/>
    <s v=""/>
    <s v="Twitter Web App"/>
    <b v="0"/>
    <s v="1173946011594698752"/>
    <s v="Retweet"/>
    <n v="0"/>
    <n v="0"/>
    <m/>
    <m/>
    <m/>
    <m/>
    <m/>
    <m/>
    <m/>
    <m/>
    <n v="8"/>
    <s v="2"/>
    <s v="2"/>
    <n v="0"/>
    <n v="0"/>
    <n v="0"/>
    <n v="0"/>
    <n v="0"/>
    <n v="0"/>
    <n v="9"/>
    <n v="100"/>
    <n v="9"/>
  </r>
  <r>
    <s v="brandwatch"/>
    <s v="brandwatch"/>
    <m/>
    <m/>
    <m/>
    <m/>
    <m/>
    <m/>
    <m/>
    <m/>
    <s v="No"/>
    <n v="182"/>
    <m/>
    <m/>
    <x v="1"/>
    <d v="2019-09-17T14:20:03.000"/>
    <s v="Here's a list of the amazing things you'll be able to do with Brandwatch Consumer Research: https://t.co/DBHj7Xy1g3 #BrandwatchCR"/>
    <s v="https://www.brandwatch.com/blog/5-cool-things-brandwatch-consumer-research/?utm_source=twitter&amp;utm_medium=owned_social&amp;utm_term=blog&amp;utm_campaign=marketing"/>
    <s v="brandwatch.com"/>
    <x v="12"/>
    <m/>
    <s v="http://pbs.twimg.com/profile_images/1143503379915825153/QBozubV-_normal.jpg"/>
    <x v="67"/>
    <s v="https://twitter.com/#!/brandwatch/status/1173964837552107520"/>
    <m/>
    <m/>
    <s v="1173964837552107520"/>
    <m/>
    <b v="0"/>
    <n v="7"/>
    <s v=""/>
    <b v="0"/>
    <s v="en"/>
    <m/>
    <s v=""/>
    <b v="0"/>
    <n v="4"/>
    <s v=""/>
    <s v="Buffer"/>
    <b v="0"/>
    <s v="1173964837552107520"/>
    <s v="Retweet"/>
    <n v="0"/>
    <n v="0"/>
    <m/>
    <m/>
    <m/>
    <m/>
    <m/>
    <m/>
    <m/>
    <m/>
    <n v="8"/>
    <s v="2"/>
    <s v="2"/>
    <n v="1"/>
    <n v="5.882352941176471"/>
    <n v="0"/>
    <n v="0"/>
    <n v="0"/>
    <n v="0"/>
    <n v="16"/>
    <n v="94.11764705882354"/>
    <n v="17"/>
  </r>
  <r>
    <s v="brandwatch"/>
    <s v="brandwatch"/>
    <m/>
    <m/>
    <m/>
    <m/>
    <m/>
    <m/>
    <m/>
    <m/>
    <s v="No"/>
    <n v="183"/>
    <m/>
    <m/>
    <x v="1"/>
    <d v="2019-09-17T13:08:00.000"/>
    <s v="Be sure to register for our webinar on what being Customer Fit means for you, and how Consumer Research makes it possible: https://t.co/djcMrg46x6"/>
    <s v="https://www.brandwatch.com/webinars/consumer-fit/?utm_source=twitter&amp;utm_medium=owned_social&amp;utm_term=blog&amp;utm_campaign=marketing"/>
    <s v="brandwatch.com"/>
    <x v="0"/>
    <m/>
    <s v="http://pbs.twimg.com/profile_images/1143503379915825153/QBozubV-_normal.jpg"/>
    <x v="68"/>
    <s v="https://twitter.com/#!/brandwatch/status/1173946706171482113"/>
    <m/>
    <m/>
    <s v="1173946706171482113"/>
    <s v="1173946011594698752"/>
    <b v="0"/>
    <n v="8"/>
    <s v="86107125"/>
    <b v="0"/>
    <s v="en"/>
    <m/>
    <s v=""/>
    <b v="0"/>
    <n v="4"/>
    <s v=""/>
    <s v="TweetDeck"/>
    <b v="0"/>
    <s v="1173946011594698752"/>
    <s v="Retweet"/>
    <n v="0"/>
    <n v="0"/>
    <m/>
    <m/>
    <m/>
    <m/>
    <m/>
    <m/>
    <m/>
    <m/>
    <n v="8"/>
    <s v="2"/>
    <s v="2"/>
    <n v="0"/>
    <n v="0"/>
    <n v="0"/>
    <n v="0"/>
    <n v="0"/>
    <n v="0"/>
    <n v="22"/>
    <n v="100"/>
    <n v="22"/>
  </r>
  <r>
    <s v="brandwatch"/>
    <s v="brandwatch"/>
    <m/>
    <m/>
    <m/>
    <m/>
    <m/>
    <m/>
    <m/>
    <m/>
    <s v="No"/>
    <n v="184"/>
    <m/>
    <m/>
    <x v="1"/>
    <d v="2019-09-18T10:23:42.000"/>
    <s v="Where do people get their information on plastic waste?_x000a__x000a_Get all the details in our plastics report: https://t.co/J47wbx8l0M https://t.co/6duDLOkCk2"/>
    <s v="https://www.brandwatch.com/reports/plastic-waste/?utm_source=twitter&amp;utm_medium=owned_social&amp;utm_term=report&amp;utm_campaign=marketing"/>
    <s v="brandwatch.com"/>
    <x v="0"/>
    <s v="https://pbs.twimg.com/media/EEvWSDcWsAAaG1V.png"/>
    <s v="https://pbs.twimg.com/media/EEvWSDcWsAAaG1V.png"/>
    <x v="69"/>
    <s v="https://twitter.com/#!/brandwatch/status/1174267749578805250"/>
    <m/>
    <m/>
    <s v="1174267749578805250"/>
    <m/>
    <b v="0"/>
    <n v="0"/>
    <s v=""/>
    <b v="0"/>
    <s v="en"/>
    <m/>
    <s v=""/>
    <b v="0"/>
    <n v="3"/>
    <s v=""/>
    <s v="TweetDeck"/>
    <b v="0"/>
    <s v="1174267749578805250"/>
    <s v="Retweet"/>
    <n v="0"/>
    <n v="0"/>
    <m/>
    <m/>
    <m/>
    <m/>
    <m/>
    <m/>
    <m/>
    <m/>
    <n v="8"/>
    <s v="2"/>
    <s v="2"/>
    <n v="0"/>
    <n v="0"/>
    <n v="1"/>
    <n v="5.882352941176471"/>
    <n v="0"/>
    <n v="0"/>
    <n v="16"/>
    <n v="94.11764705882354"/>
    <n v="17"/>
  </r>
  <r>
    <s v="brandwatch"/>
    <s v="crimsonhexagon"/>
    <m/>
    <m/>
    <m/>
    <m/>
    <m/>
    <m/>
    <m/>
    <m/>
    <s v="Yes"/>
    <n v="186"/>
    <m/>
    <m/>
    <x v="0"/>
    <d v="2019-09-11T14:42:09.000"/>
    <s v="RT @CrimsonHexagon: Watch out, iPhoneX, the #iPhone11 is here. Most of the reactions on social media have been joyful, but there are plenty…"/>
    <m/>
    <m/>
    <x v="3"/>
    <m/>
    <s v="http://pbs.twimg.com/profile_images/1143503379915825153/QBozubV-_normal.jpg"/>
    <x v="70"/>
    <s v="https://twitter.com/#!/brandwatch/status/1171796071716179968"/>
    <m/>
    <m/>
    <s v="1171796071716179968"/>
    <m/>
    <b v="0"/>
    <n v="0"/>
    <s v=""/>
    <b v="0"/>
    <s v="en"/>
    <m/>
    <s v=""/>
    <b v="0"/>
    <n v="2"/>
    <s v="1171513653788467201"/>
    <s v="TweetDeck"/>
    <b v="0"/>
    <s v="1171513653788467201"/>
    <s v="Tweet"/>
    <n v="0"/>
    <n v="0"/>
    <m/>
    <m/>
    <m/>
    <m/>
    <m/>
    <m/>
    <m/>
    <m/>
    <n v="3"/>
    <s v="2"/>
    <s v="1"/>
    <n v="1"/>
    <n v="4.3478260869565215"/>
    <n v="0"/>
    <n v="0"/>
    <n v="0"/>
    <n v="0"/>
    <n v="22"/>
    <n v="95.65217391304348"/>
    <n v="23"/>
  </r>
  <r>
    <s v="brandwatch"/>
    <s v="crimsonhexagon"/>
    <m/>
    <m/>
    <m/>
    <m/>
    <m/>
    <m/>
    <m/>
    <m/>
    <s v="Yes"/>
    <n v="187"/>
    <m/>
    <m/>
    <x v="0"/>
    <d v="2019-09-18T13:35:33.000"/>
    <s v="RT @PartechPartners: .@Brandwatch just launched its our joint product with @CrimsonHexagon : the game-changing analysis engine that is Cons…"/>
    <m/>
    <m/>
    <x v="0"/>
    <m/>
    <s v="http://pbs.twimg.com/profile_images/1143503379915825153/QBozubV-_normal.jpg"/>
    <x v="71"/>
    <s v="https://twitter.com/#!/brandwatch/status/1174316029763346432"/>
    <m/>
    <m/>
    <s v="1174316029763346432"/>
    <m/>
    <b v="0"/>
    <n v="0"/>
    <s v=""/>
    <b v="0"/>
    <s v="en"/>
    <m/>
    <s v=""/>
    <b v="0"/>
    <n v="3"/>
    <s v="1174315914822651905"/>
    <s v="TweetDeck"/>
    <b v="0"/>
    <s v="1174315914822651905"/>
    <s v="Tweet"/>
    <n v="0"/>
    <n v="0"/>
    <m/>
    <m/>
    <m/>
    <m/>
    <m/>
    <m/>
    <m/>
    <m/>
    <n v="3"/>
    <s v="2"/>
    <s v="1"/>
    <m/>
    <m/>
    <m/>
    <m/>
    <m/>
    <m/>
    <m/>
    <m/>
    <m/>
  </r>
  <r>
    <s v="crimsonhexagon"/>
    <s v="brandwatch"/>
    <m/>
    <m/>
    <m/>
    <m/>
    <m/>
    <m/>
    <m/>
    <m/>
    <s v="Yes"/>
    <n v="190"/>
    <m/>
    <m/>
    <x v="0"/>
    <d v="2019-09-06T13:30:34.000"/>
    <s v="RT @PartechPartners: As consumers seek more alternatives to milk, they turn to oat-milk brands like Oatly. Check out @Brandwatch insights f…"/>
    <m/>
    <m/>
    <x v="0"/>
    <m/>
    <s v="http://pbs.twimg.com/profile_images/1143510337855131648/d3-pznBy_normal.png"/>
    <x v="72"/>
    <s v="https://twitter.com/#!/crimsonhexagon/status/1169966120721428480"/>
    <m/>
    <m/>
    <s v="1169966120721428480"/>
    <m/>
    <b v="0"/>
    <n v="0"/>
    <s v=""/>
    <b v="0"/>
    <s v="en"/>
    <m/>
    <s v=""/>
    <b v="0"/>
    <n v="3"/>
    <s v="1169153139431358467"/>
    <s v="Twitter for iPhone"/>
    <b v="0"/>
    <s v="1169153139431358467"/>
    <s v="Tweet"/>
    <n v="0"/>
    <n v="0"/>
    <m/>
    <m/>
    <m/>
    <m/>
    <m/>
    <m/>
    <m/>
    <m/>
    <n v="13"/>
    <s v="1"/>
    <s v="2"/>
    <m/>
    <m/>
    <m/>
    <m/>
    <m/>
    <m/>
    <m/>
    <m/>
    <m/>
  </r>
  <r>
    <s v="crimsonhexagon"/>
    <s v="brandwatch"/>
    <m/>
    <m/>
    <m/>
    <m/>
    <m/>
    <m/>
    <m/>
    <m/>
    <s v="Yes"/>
    <n v="193"/>
    <m/>
    <m/>
    <x v="0"/>
    <d v="2019-09-12T10:40:36.000"/>
    <s v="RT @Brandwatch: A lot of work and time has gone into our new platform. https://t.co/wC2Jc4pvDI"/>
    <m/>
    <m/>
    <x v="0"/>
    <s v="https://pbs.twimg.com/tweet_video_thumb/EEQbPEnWsAEY5l0.jpg"/>
    <s v="https://pbs.twimg.com/tweet_video_thumb/EEQbPEnWsAEY5l0.jpg"/>
    <x v="73"/>
    <s v="https://twitter.com/#!/crimsonhexagon/status/1172097671299047424"/>
    <m/>
    <m/>
    <s v="1172097671299047424"/>
    <m/>
    <b v="0"/>
    <n v="0"/>
    <s v=""/>
    <b v="0"/>
    <s v="en"/>
    <m/>
    <s v=""/>
    <b v="0"/>
    <n v="11"/>
    <s v="1172091774304772096"/>
    <s v="TweetDeck"/>
    <b v="0"/>
    <s v="1172091774304772096"/>
    <s v="Tweet"/>
    <n v="0"/>
    <n v="0"/>
    <m/>
    <m/>
    <m/>
    <m/>
    <m/>
    <m/>
    <m/>
    <m/>
    <n v="13"/>
    <s v="1"/>
    <s v="2"/>
    <n v="1"/>
    <n v="7.142857142857143"/>
    <n v="0"/>
    <n v="0"/>
    <n v="0"/>
    <n v="0"/>
    <n v="13"/>
    <n v="92.85714285714286"/>
    <n v="14"/>
  </r>
  <r>
    <s v="crimsonhexagon"/>
    <s v="brandwatch"/>
    <m/>
    <m/>
    <m/>
    <m/>
    <m/>
    <m/>
    <m/>
    <m/>
    <s v="Yes"/>
    <n v="194"/>
    <m/>
    <m/>
    <x v="0"/>
    <d v="2019-09-13T11:00:33.000"/>
    <s v="RT @Brandwatch: Now it’s time we made our users even more powerful. https://t.co/g7WJnXRpD6"/>
    <m/>
    <m/>
    <x v="0"/>
    <s v="https://pbs.twimg.com/tweet_video_thumb/EEVYwmmU8AE46CV.jpg"/>
    <s v="https://pbs.twimg.com/tweet_video_thumb/EEVYwmmU8AE46CV.jpg"/>
    <x v="74"/>
    <s v="https://twitter.com/#!/crimsonhexagon/status/1172465083462639617"/>
    <m/>
    <m/>
    <s v="1172465083462639617"/>
    <m/>
    <b v="0"/>
    <n v="0"/>
    <s v=""/>
    <b v="0"/>
    <s v="en"/>
    <m/>
    <s v=""/>
    <b v="0"/>
    <n v="12"/>
    <s v="1172440907615879168"/>
    <s v="TweetDeck"/>
    <b v="0"/>
    <s v="1172440907615879168"/>
    <s v="Tweet"/>
    <n v="0"/>
    <n v="0"/>
    <m/>
    <m/>
    <m/>
    <m/>
    <m/>
    <m/>
    <m/>
    <m/>
    <n v="13"/>
    <s v="1"/>
    <s v="2"/>
    <n v="1"/>
    <n v="7.6923076923076925"/>
    <n v="0"/>
    <n v="0"/>
    <n v="0"/>
    <n v="0"/>
    <n v="12"/>
    <n v="92.3076923076923"/>
    <n v="13"/>
  </r>
  <r>
    <s v="crimsonhexagon"/>
    <s v="brandwatch"/>
    <m/>
    <m/>
    <m/>
    <m/>
    <m/>
    <m/>
    <m/>
    <m/>
    <s v="Yes"/>
    <n v="195"/>
    <m/>
    <m/>
    <x v="0"/>
    <d v="2019-09-16T14:35:06.000"/>
    <s v="RT @Brandwatch: Brandwatch Consumer Research launches tomorrow._x000a__x000a_It’s time to get Consumer Fit._x000a__x000a_#BrandwatchCR https://t.co/rlFNCbjjPj"/>
    <m/>
    <m/>
    <x v="12"/>
    <s v="https://pbs.twimg.com/tweet_video_thumb/EEk8K98XkAUQP8w.jpg"/>
    <s v="https://pbs.twimg.com/tweet_video_thumb/EEk8K98XkAUQP8w.jpg"/>
    <x v="75"/>
    <s v="https://twitter.com/#!/crimsonhexagon/status/1173606239907004416"/>
    <m/>
    <m/>
    <s v="1173606239907004416"/>
    <m/>
    <b v="0"/>
    <n v="0"/>
    <s v=""/>
    <b v="0"/>
    <s v="en"/>
    <m/>
    <s v=""/>
    <b v="0"/>
    <n v="12"/>
    <s v="1173535366902624256"/>
    <s v="Twitter Web App"/>
    <b v="0"/>
    <s v="1173535366902624256"/>
    <s v="Tweet"/>
    <n v="0"/>
    <n v="0"/>
    <m/>
    <m/>
    <m/>
    <m/>
    <m/>
    <m/>
    <m/>
    <m/>
    <n v="13"/>
    <s v="1"/>
    <s v="2"/>
    <n v="0"/>
    <n v="0"/>
    <n v="0"/>
    <n v="0"/>
    <n v="0"/>
    <n v="0"/>
    <n v="15"/>
    <n v="100"/>
    <n v="15"/>
  </r>
  <r>
    <s v="crimsonhexagon"/>
    <s v="brandwatch"/>
    <m/>
    <m/>
    <m/>
    <m/>
    <m/>
    <m/>
    <m/>
    <m/>
    <s v="Yes"/>
    <n v="196"/>
    <m/>
    <m/>
    <x v="0"/>
    <d v="2019-09-17T09:13:49.000"/>
    <s v="RT @Brandwatch: Today is the day. #BrandwatchCR https://t.co/vfmxDV5rvg"/>
    <m/>
    <m/>
    <x v="12"/>
    <s v="https://pbs.twimg.com/tweet_video_thumb/EEp8B7JX4AEY6Au.jpg"/>
    <s v="https://pbs.twimg.com/tweet_video_thumb/EEp8B7JX4AEY6Au.jpg"/>
    <x v="76"/>
    <s v="https://twitter.com/#!/crimsonhexagon/status/1173887771775307776"/>
    <m/>
    <m/>
    <s v="1173887771775307776"/>
    <m/>
    <b v="0"/>
    <n v="0"/>
    <s v=""/>
    <b v="0"/>
    <s v="en"/>
    <m/>
    <s v=""/>
    <b v="0"/>
    <n v="3"/>
    <s v="1173887358422458370"/>
    <s v="TweetDeck"/>
    <b v="0"/>
    <s v="1173887358422458370"/>
    <s v="Tweet"/>
    <n v="0"/>
    <n v="0"/>
    <m/>
    <m/>
    <m/>
    <m/>
    <m/>
    <m/>
    <m/>
    <m/>
    <n v="13"/>
    <s v="1"/>
    <s v="2"/>
    <n v="0"/>
    <n v="0"/>
    <n v="0"/>
    <n v="0"/>
    <n v="0"/>
    <n v="0"/>
    <n v="7"/>
    <n v="100"/>
    <n v="7"/>
  </r>
  <r>
    <s v="crimsonhexagon"/>
    <s v="brandwatch"/>
    <m/>
    <m/>
    <m/>
    <m/>
    <m/>
    <m/>
    <m/>
    <m/>
    <s v="Yes"/>
    <n v="197"/>
    <m/>
    <m/>
    <x v="0"/>
    <d v="2019-09-17T13:18:26.000"/>
    <s v="RT @Brandwatch: It's finally here. This is Brandwatch Consumer Research. #BrandwatchCR_x000a__x000a_https://t.co/xupVWtY4om"/>
    <s v="https://www.youtube.com/watch?v=3TrlPJOSmnM"/>
    <s v="youtube.com"/>
    <x v="12"/>
    <m/>
    <s v="http://pbs.twimg.com/profile_images/1143510337855131648/d3-pznBy_normal.png"/>
    <x v="77"/>
    <s v="https://twitter.com/#!/crimsonhexagon/status/1173949334775304193"/>
    <m/>
    <m/>
    <s v="1173949334775304193"/>
    <m/>
    <b v="0"/>
    <n v="0"/>
    <s v=""/>
    <b v="0"/>
    <s v="en"/>
    <m/>
    <s v=""/>
    <b v="0"/>
    <n v="35"/>
    <s v="1173946011594698752"/>
    <s v="TweetDeck"/>
    <b v="0"/>
    <s v="1173946011594698752"/>
    <s v="Tweet"/>
    <n v="0"/>
    <n v="0"/>
    <m/>
    <m/>
    <m/>
    <m/>
    <m/>
    <m/>
    <m/>
    <m/>
    <n v="13"/>
    <s v="1"/>
    <s v="2"/>
    <n v="0"/>
    <n v="0"/>
    <n v="0"/>
    <n v="0"/>
    <n v="0"/>
    <n v="0"/>
    <n v="11"/>
    <n v="100"/>
    <n v="11"/>
  </r>
  <r>
    <s v="crimsonhexagon"/>
    <s v="brandwatch"/>
    <m/>
    <m/>
    <m/>
    <m/>
    <m/>
    <m/>
    <m/>
    <m/>
    <s v="Yes"/>
    <n v="198"/>
    <m/>
    <m/>
    <x v="0"/>
    <d v="2019-09-17T14:20:50.000"/>
    <s v="RT @Brandwatch: Here's a list of the amazing things you'll be able to do with Brandwatch Consumer Research: https://t.co/DBHj7Xy1g3 #Brandw…"/>
    <s v="https://www.brandwatch.com/blog/5-cool-things-brandwatch-consumer-research/?utm_source=twitter&amp;utm_medium=owned_social&amp;utm_term=blog&amp;utm_campaign=marketing"/>
    <s v="brandwatch.com"/>
    <x v="0"/>
    <m/>
    <s v="http://pbs.twimg.com/profile_images/1143510337855131648/d3-pznBy_normal.png"/>
    <x v="78"/>
    <s v="https://twitter.com/#!/crimsonhexagon/status/1173965038064979976"/>
    <m/>
    <m/>
    <s v="1173965038064979976"/>
    <m/>
    <b v="0"/>
    <n v="0"/>
    <s v=""/>
    <b v="0"/>
    <s v="en"/>
    <m/>
    <s v=""/>
    <b v="0"/>
    <n v="4"/>
    <s v="1173964837552107520"/>
    <s v="TweetDeck"/>
    <b v="0"/>
    <s v="1173964837552107520"/>
    <s v="Tweet"/>
    <n v="0"/>
    <n v="0"/>
    <m/>
    <m/>
    <m/>
    <m/>
    <m/>
    <m/>
    <m/>
    <m/>
    <n v="13"/>
    <s v="1"/>
    <s v="2"/>
    <n v="1"/>
    <n v="5.2631578947368425"/>
    <n v="0"/>
    <n v="0"/>
    <n v="0"/>
    <n v="0"/>
    <n v="18"/>
    <n v="94.73684210526316"/>
    <n v="19"/>
  </r>
  <r>
    <s v="crimsonhexagon"/>
    <s v="brandwatch"/>
    <m/>
    <m/>
    <m/>
    <m/>
    <m/>
    <m/>
    <m/>
    <m/>
    <s v="Yes"/>
    <n v="199"/>
    <m/>
    <m/>
    <x v="0"/>
    <d v="2019-09-17T17:23:55.000"/>
    <s v="RT @Brandwatch: Be sure to register for our webinar on what being Customer Fit means for you, and how Consumer Research makes it possible:…"/>
    <m/>
    <m/>
    <x v="0"/>
    <m/>
    <s v="http://pbs.twimg.com/profile_images/1143510337855131648/d3-pznBy_normal.png"/>
    <x v="79"/>
    <s v="https://twitter.com/#!/crimsonhexagon/status/1174011110753820674"/>
    <m/>
    <m/>
    <s v="1174011110753820674"/>
    <m/>
    <b v="0"/>
    <n v="0"/>
    <s v=""/>
    <b v="0"/>
    <s v="en"/>
    <m/>
    <s v=""/>
    <b v="0"/>
    <n v="4"/>
    <s v="1173946706171482113"/>
    <s v="Twitter for iPhone"/>
    <b v="0"/>
    <s v="1173946706171482113"/>
    <s v="Tweet"/>
    <n v="0"/>
    <n v="0"/>
    <m/>
    <m/>
    <m/>
    <m/>
    <m/>
    <m/>
    <m/>
    <m/>
    <n v="13"/>
    <s v="1"/>
    <s v="2"/>
    <n v="0"/>
    <n v="0"/>
    <n v="0"/>
    <n v="0"/>
    <n v="0"/>
    <n v="0"/>
    <n v="24"/>
    <n v="100"/>
    <n v="24"/>
  </r>
  <r>
    <s v="crimsonhexagon"/>
    <s v="brandwatch"/>
    <m/>
    <m/>
    <m/>
    <m/>
    <m/>
    <m/>
    <m/>
    <m/>
    <s v="Yes"/>
    <n v="200"/>
    <m/>
    <m/>
    <x v="0"/>
    <d v="2019-09-18T10:24:22.000"/>
    <s v="RT @Brandwatch: Where do people get their information on plastic waste?_x000a__x000a_Get all the details in our plastics report: https://t.co/J47wbx8l0…"/>
    <m/>
    <m/>
    <x v="0"/>
    <m/>
    <s v="http://pbs.twimg.com/profile_images/1143510337855131648/d3-pznBy_normal.png"/>
    <x v="80"/>
    <s v="https://twitter.com/#!/crimsonhexagon/status/1174267916705050624"/>
    <m/>
    <m/>
    <s v="1174267916705050624"/>
    <m/>
    <b v="0"/>
    <n v="0"/>
    <s v=""/>
    <b v="0"/>
    <s v="en"/>
    <m/>
    <s v=""/>
    <b v="0"/>
    <n v="3"/>
    <s v="1174267749578805250"/>
    <s v="TweetDeck"/>
    <b v="0"/>
    <s v="1174267749578805250"/>
    <s v="Tweet"/>
    <n v="0"/>
    <n v="0"/>
    <m/>
    <m/>
    <m/>
    <m/>
    <m/>
    <m/>
    <m/>
    <m/>
    <n v="13"/>
    <s v="1"/>
    <s v="2"/>
    <n v="0"/>
    <n v="0"/>
    <n v="1"/>
    <n v="5.2631578947368425"/>
    <n v="0"/>
    <n v="0"/>
    <n v="18"/>
    <n v="94.73684210526316"/>
    <n v="19"/>
  </r>
  <r>
    <s v="crimsonhexagon"/>
    <s v="brandwatch"/>
    <m/>
    <m/>
    <m/>
    <m/>
    <m/>
    <m/>
    <m/>
    <m/>
    <s v="Yes"/>
    <n v="201"/>
    <m/>
    <m/>
    <x v="0"/>
    <d v="2019-09-18T14:43:50.000"/>
    <s v="RT @PartechPartners: .@Brandwatch just launched its our joint product with @CrimsonHexagon : the game-changing analysis engine that is Cons…"/>
    <m/>
    <m/>
    <x v="0"/>
    <m/>
    <s v="http://pbs.twimg.com/profile_images/1143510337855131648/d3-pznBy_normal.png"/>
    <x v="81"/>
    <s v="https://twitter.com/#!/crimsonhexagon/status/1174333213914869760"/>
    <m/>
    <m/>
    <s v="1174333213914869760"/>
    <m/>
    <b v="0"/>
    <n v="0"/>
    <s v=""/>
    <b v="0"/>
    <s v="en"/>
    <m/>
    <s v=""/>
    <b v="0"/>
    <n v="3"/>
    <s v="1174315914822651905"/>
    <s v="Twitter Web App"/>
    <b v="0"/>
    <s v="1174315914822651905"/>
    <s v="Tweet"/>
    <n v="0"/>
    <n v="0"/>
    <m/>
    <m/>
    <m/>
    <m/>
    <m/>
    <m/>
    <m/>
    <m/>
    <n v="13"/>
    <s v="1"/>
    <s v="2"/>
    <m/>
    <m/>
    <m/>
    <m/>
    <m/>
    <m/>
    <m/>
    <m/>
    <m/>
  </r>
  <r>
    <s v="thesimetcalfe"/>
    <s v="brandwatch"/>
    <m/>
    <m/>
    <m/>
    <m/>
    <m/>
    <m/>
    <m/>
    <m/>
    <s v="No"/>
    <n v="203"/>
    <m/>
    <m/>
    <x v="0"/>
    <d v="2019-09-18T17:01:12.000"/>
    <s v="RT @PartechPartners: .@Brandwatch just launched its our joint product with @CrimsonHexagon : the game-changing analysis engine that is Cons…"/>
    <m/>
    <m/>
    <x v="0"/>
    <m/>
    <s v="http://pbs.twimg.com/profile_images/1076220754377785344/Tr2-c6c3_normal.jpg"/>
    <x v="82"/>
    <s v="https://twitter.com/#!/thesimetcalfe/status/1174367782974218240"/>
    <m/>
    <m/>
    <s v="1174367782974218240"/>
    <m/>
    <b v="0"/>
    <n v="0"/>
    <s v=""/>
    <b v="0"/>
    <s v="en"/>
    <m/>
    <s v=""/>
    <b v="0"/>
    <n v="3"/>
    <s v="1174315914822651905"/>
    <s v="Twitter for iPhone"/>
    <b v="0"/>
    <s v="1174315914822651905"/>
    <s v="Tweet"/>
    <n v="0"/>
    <n v="0"/>
    <m/>
    <m/>
    <m/>
    <m/>
    <m/>
    <m/>
    <m/>
    <m/>
    <n v="2"/>
    <s v="2"/>
    <s v="2"/>
    <m/>
    <m/>
    <m/>
    <m/>
    <m/>
    <m/>
    <m/>
    <m/>
    <m/>
  </r>
  <r>
    <s v="generativist"/>
    <s v="discovertext"/>
    <m/>
    <m/>
    <m/>
    <m/>
    <m/>
    <m/>
    <m/>
    <m/>
    <s v="No"/>
    <n v="210"/>
    <m/>
    <m/>
    <x v="0"/>
    <d v="2019-09-18T19:47:40.000"/>
    <s v="@IgorBrigadir @DocNow @edsu @ben_j_lindsay @discovertext @CrimsonHexagon Igor we gotta carve out some time to talk more about what you're working on!"/>
    <m/>
    <m/>
    <x v="0"/>
    <m/>
    <s v="http://pbs.twimg.com/profile_images/1133734259364061184/A8Bne0XR_normal.png"/>
    <x v="83"/>
    <s v="https://twitter.com/#!/generativist/status/1174409675636240384"/>
    <m/>
    <m/>
    <s v="1174409675636240384"/>
    <s v="1174409416109694976"/>
    <b v="0"/>
    <n v="1"/>
    <s v="495430242"/>
    <b v="0"/>
    <s v="en"/>
    <m/>
    <s v=""/>
    <b v="0"/>
    <n v="0"/>
    <s v=""/>
    <s v="Twitter Web App"/>
    <b v="0"/>
    <s v="1174409416109694976"/>
    <s v="Tweet"/>
    <n v="0"/>
    <n v="0"/>
    <m/>
    <m/>
    <m/>
    <m/>
    <m/>
    <m/>
    <m/>
    <m/>
    <n v="1"/>
    <s v="7"/>
    <s v="7"/>
    <m/>
    <m/>
    <m/>
    <m/>
    <m/>
    <m/>
    <m/>
    <m/>
    <m/>
  </r>
  <r>
    <s v="igorbrigadir"/>
    <s v="discovertext"/>
    <m/>
    <m/>
    <m/>
    <m/>
    <m/>
    <m/>
    <m/>
    <m/>
    <s v="No"/>
    <n v="211"/>
    <m/>
    <m/>
    <x v="0"/>
    <d v="2019-09-18T19:46:38.000"/>
    <s v="@generativist @DocNow @edsu @ben_j_lindsay yep! though Gnip is now Twitter's own &quot;Premium / Enterprise APIs&quot; https://t.co/0GKbv84po2 - other large data providers i remember are @discovertext and @CrimsonHexagon"/>
    <s v="https://developer.twitter.com/en/premium-apis.html"/>
    <s v="twitter.com"/>
    <x v="0"/>
    <m/>
    <s v="http://pbs.twimg.com/profile_images/2538946114/xiveugt78rc97y1dasxf_normal.jpeg"/>
    <x v="84"/>
    <s v="https://twitter.com/#!/igorbrigadir/status/1174409416109694976"/>
    <m/>
    <m/>
    <s v="1174409416109694976"/>
    <s v="1174369780456837125"/>
    <b v="0"/>
    <n v="2"/>
    <s v="1416500532"/>
    <b v="0"/>
    <s v="en"/>
    <m/>
    <s v=""/>
    <b v="0"/>
    <n v="1"/>
    <s v=""/>
    <s v="Twitter Web App"/>
    <b v="0"/>
    <s v="1174369780456837125"/>
    <s v="Tweet"/>
    <n v="0"/>
    <n v="0"/>
    <m/>
    <m/>
    <m/>
    <m/>
    <m/>
    <m/>
    <m/>
    <m/>
    <n v="2"/>
    <s v="7"/>
    <s v="7"/>
    <m/>
    <m/>
    <m/>
    <m/>
    <m/>
    <m/>
    <m/>
    <m/>
    <m/>
  </r>
  <r>
    <s v="igorbrigadir"/>
    <s v="discovertext"/>
    <m/>
    <m/>
    <m/>
    <m/>
    <m/>
    <m/>
    <m/>
    <m/>
    <s v="No"/>
    <n v="212"/>
    <m/>
    <m/>
    <x v="0"/>
    <d v="2019-09-18T19:54:55.000"/>
    <s v="@generativist @DocNow @edsu @ben_j_lindsay @discovertext @CrimsonHexagon I haven't got there yet, but i'm hoping to be radically transparent about that soon https://t.co/3YCx3UNzKN aiming to do as much in the open as i can primarily through github :D"/>
    <s v="https://github.com/igorbrigadir?tab=projects"/>
    <s v="github.com"/>
    <x v="0"/>
    <m/>
    <s v="http://pbs.twimg.com/profile_images/2538946114/xiveugt78rc97y1dasxf_normal.jpeg"/>
    <x v="85"/>
    <s v="https://twitter.com/#!/igorbrigadir/status/1174411498929696771"/>
    <m/>
    <m/>
    <s v="1174411498929696771"/>
    <s v="1174409675636240384"/>
    <b v="0"/>
    <n v="2"/>
    <s v="1416500532"/>
    <b v="0"/>
    <s v="en"/>
    <m/>
    <s v=""/>
    <b v="0"/>
    <n v="0"/>
    <s v=""/>
    <s v="Twitter Web App"/>
    <b v="0"/>
    <s v="1174409675636240384"/>
    <s v="Tweet"/>
    <n v="0"/>
    <n v="0"/>
    <m/>
    <m/>
    <m/>
    <m/>
    <m/>
    <m/>
    <m/>
    <m/>
    <n v="2"/>
    <s v="7"/>
    <s v="7"/>
    <m/>
    <m/>
    <m/>
    <m/>
    <m/>
    <m/>
    <m/>
    <m/>
    <m/>
  </r>
  <r>
    <s v="generativist"/>
    <s v="ben_j_lindsay"/>
    <m/>
    <m/>
    <m/>
    <m/>
    <m/>
    <m/>
    <m/>
    <m/>
    <s v="No"/>
    <n v="214"/>
    <m/>
    <m/>
    <x v="0"/>
    <d v="2019-09-18T19:47:42.000"/>
    <s v="RT @IgorBrigadir: @generativist @DocNow @edsu @ben_j_lindsay yep! though Gnip is now Twitter's own &quot;Premium / Enterprise APIs&quot; https://t.co…"/>
    <m/>
    <m/>
    <x v="0"/>
    <m/>
    <s v="http://pbs.twimg.com/profile_images/1133734259364061184/A8Bne0XR_normal.png"/>
    <x v="86"/>
    <s v="https://twitter.com/#!/generativist/status/1174409684083593217"/>
    <m/>
    <m/>
    <s v="1174409684083593217"/>
    <m/>
    <b v="0"/>
    <n v="0"/>
    <s v=""/>
    <b v="0"/>
    <s v="en"/>
    <m/>
    <s v=""/>
    <b v="0"/>
    <n v="1"/>
    <s v="1174409416109694976"/>
    <s v="Twitter Web App"/>
    <b v="0"/>
    <s v="1174409416109694976"/>
    <s v="Tweet"/>
    <n v="0"/>
    <n v="0"/>
    <m/>
    <m/>
    <m/>
    <m/>
    <m/>
    <m/>
    <m/>
    <m/>
    <n v="2"/>
    <s v="7"/>
    <s v="7"/>
    <m/>
    <m/>
    <m/>
    <m/>
    <m/>
    <m/>
    <m/>
    <m/>
    <m/>
  </r>
  <r>
    <s v="ashley2h2o"/>
    <s v="crimsonhexagon"/>
    <m/>
    <m/>
    <m/>
    <m/>
    <m/>
    <m/>
    <m/>
    <m/>
    <s v="No"/>
    <n v="232"/>
    <m/>
    <m/>
    <x v="0"/>
    <d v="2019-09-18T20:01:33.000"/>
    <s v="Not only did my agency @PANcomm win “Medium PR Firm of the Year” award last night at the @PRNews #PlatinumPRAwards, but TWO of my teams won awards too! 👏🏆 🍾 Go @ForbesUnder30 and @CrimsonHexagon! Read the full release here: https://t.co/3O0bKDs5aQ"/>
    <s v="https://www.pancommunications.com/news-item/pan-communications-named-medium-pr-firm-of-the-year-at-pr-news-platinum-pr-awards/"/>
    <s v="pancommunications.com"/>
    <x v="14"/>
    <m/>
    <s v="http://pbs.twimg.com/profile_images/1095427147727101953/wtVvLqWK_normal.png"/>
    <x v="87"/>
    <s v="https://twitter.com/#!/ashley2h2o/status/1174413168816398337"/>
    <m/>
    <m/>
    <s v="1174413168816398337"/>
    <m/>
    <b v="0"/>
    <n v="2"/>
    <s v=""/>
    <b v="0"/>
    <s v="en"/>
    <m/>
    <s v=""/>
    <b v="0"/>
    <n v="0"/>
    <s v=""/>
    <s v="Twitter Web App"/>
    <b v="0"/>
    <s v="1174413168816398337"/>
    <s v="Tweet"/>
    <n v="0"/>
    <n v="0"/>
    <m/>
    <m/>
    <m/>
    <m/>
    <m/>
    <m/>
    <m/>
    <m/>
    <n v="1"/>
    <s v="6"/>
    <s v="1"/>
    <m/>
    <m/>
    <m/>
    <m/>
    <m/>
    <m/>
    <m/>
    <m/>
    <m/>
  </r>
  <r>
    <s v="kate_conway4"/>
    <s v="prnews"/>
    <m/>
    <m/>
    <m/>
    <m/>
    <m/>
    <m/>
    <m/>
    <m/>
    <s v="No"/>
    <n v="236"/>
    <m/>
    <m/>
    <x v="0"/>
    <d v="2019-09-18T20:03:07.000"/>
    <s v="Last night @PANcomm took home “Medium PR Firm of the Year” and two campaign awards for clients @ForbesUnder30 &amp;amp; @CrimsonHexagon at the @PRNews #PlatinumPRAwards!  Full release here: https://t.co/kHdzPZnFEL"/>
    <s v="https://www.pancommunications.com/news-item/pan-communications-named-medium-pr-firm-of-the-year-at-pr-news-platinum-pr-awards/"/>
    <s v="pancommunications.com"/>
    <x v="14"/>
    <m/>
    <s v="http://pbs.twimg.com/profile_images/1027339975099072512/2z4Youov_normal.jpg"/>
    <x v="88"/>
    <s v="https://twitter.com/#!/kate_conway4/status/1174413561227071493"/>
    <m/>
    <m/>
    <s v="1174413561227071493"/>
    <m/>
    <b v="0"/>
    <n v="0"/>
    <s v=""/>
    <b v="0"/>
    <s v="en"/>
    <m/>
    <s v=""/>
    <b v="0"/>
    <n v="0"/>
    <s v=""/>
    <s v="Twitter Web App"/>
    <b v="0"/>
    <s v="1174413561227071493"/>
    <s v="Tweet"/>
    <n v="0"/>
    <n v="0"/>
    <m/>
    <m/>
    <m/>
    <m/>
    <m/>
    <m/>
    <m/>
    <m/>
    <n v="1"/>
    <s v="6"/>
    <s v="6"/>
    <m/>
    <m/>
    <m/>
    <m/>
    <m/>
    <m/>
    <m/>
    <m/>
    <m/>
  </r>
  <r>
    <s v="ryanmwallace"/>
    <s v="prnews"/>
    <m/>
    <m/>
    <m/>
    <m/>
    <m/>
    <m/>
    <m/>
    <m/>
    <s v="No"/>
    <n v="240"/>
    <m/>
    <m/>
    <x v="0"/>
    <d v="2019-09-18T19:59:00.000"/>
    <s v="Last night, @PANcomm took home “Medium PR Firm of the Year” and two campaign awards for #clients @ForbesUnder30 and @CrimsonHexagon at the @PRNews #PlatinumPRAwards. Read the full release here: https://t.co/SlGK6ADPKb"/>
    <s v="https://www.pancommunications.com/news-item/pan-communications-named-medium-pr-firm-of-the-year-at-pr-news-platinum-pr-awards/"/>
    <s v="pancommunications.com"/>
    <x v="15"/>
    <m/>
    <s v="http://pbs.twimg.com/profile_images/553798860217528320/L8ckMSEn_normal.jpeg"/>
    <x v="89"/>
    <s v="https://twitter.com/#!/ryanmwallace/status/1174412526525845504"/>
    <m/>
    <m/>
    <s v="1174412526525845504"/>
    <m/>
    <b v="0"/>
    <n v="2"/>
    <s v=""/>
    <b v="0"/>
    <s v="en"/>
    <m/>
    <s v=""/>
    <b v="0"/>
    <n v="0"/>
    <s v=""/>
    <s v="Twitter Web App"/>
    <b v="0"/>
    <s v="1174412526525845504"/>
    <s v="Tweet"/>
    <n v="0"/>
    <n v="0"/>
    <m/>
    <m/>
    <m/>
    <m/>
    <m/>
    <m/>
    <m/>
    <m/>
    <n v="1"/>
    <s v="6"/>
    <s v="6"/>
    <m/>
    <m/>
    <m/>
    <m/>
    <m/>
    <m/>
    <m/>
    <m/>
    <m/>
  </r>
  <r>
    <s v="lizspollock"/>
    <s v="prnews"/>
    <m/>
    <m/>
    <m/>
    <m/>
    <m/>
    <m/>
    <m/>
    <m/>
    <s v="No"/>
    <n v="241"/>
    <m/>
    <m/>
    <x v="0"/>
    <d v="2019-09-18T20:18:27.000"/>
    <s v="@ryanmwallace @PANcomm @ForbesUnder30 @CrimsonHexagon @PRNews That's great! Congrats to you and the @PANcomm team!"/>
    <m/>
    <m/>
    <x v="0"/>
    <m/>
    <s v="http://pbs.twimg.com/profile_images/1121106747182211073/ByReakPN_normal.png"/>
    <x v="90"/>
    <s v="https://twitter.com/#!/lizspollock/status/1174417423249883136"/>
    <m/>
    <m/>
    <s v="1174417423249883136"/>
    <s v="1174412526525845504"/>
    <b v="0"/>
    <n v="1"/>
    <s v="32265149"/>
    <b v="0"/>
    <s v="en"/>
    <m/>
    <s v=""/>
    <b v="0"/>
    <n v="0"/>
    <s v=""/>
    <s v="Twitter Web App"/>
    <b v="0"/>
    <s v="1174412526525845504"/>
    <s v="Tweet"/>
    <n v="0"/>
    <n v="0"/>
    <m/>
    <m/>
    <m/>
    <m/>
    <m/>
    <m/>
    <m/>
    <m/>
    <n v="1"/>
    <s v="6"/>
    <s v="6"/>
    <m/>
    <m/>
    <m/>
    <m/>
    <m/>
    <m/>
    <m/>
    <m/>
    <m/>
  </r>
  <r>
    <s v="crimsonhexagon"/>
    <s v="crimsonhexagon"/>
    <m/>
    <m/>
    <m/>
    <m/>
    <m/>
    <m/>
    <m/>
    <m/>
    <s v="No"/>
    <n v="242"/>
    <m/>
    <m/>
    <x v="1"/>
    <d v="2019-09-06T19:32:19.000"/>
    <s v="Instagram is powered by likes, but the like count may become obsolete. What does this mean for marketers? https://t.co/sPtbd5W7wh https://t.co/0i8XLn3Upi"/>
    <s v="https://www.brandwatch.com/blog/instagram-removes-like-count/?utm_source=twitter&amp;utm_medium=social&amp;utm_campaign=instagram-removes-like-count https://twitter.com/Brandwatch/status/1167192705061052416"/>
    <s v="brandwatch.com twitter.com"/>
    <x v="0"/>
    <m/>
    <s v="http://pbs.twimg.com/profile_images/1143510337855131648/d3-pznBy_normal.png"/>
    <x v="91"/>
    <s v="https://twitter.com/#!/crimsonhexagon/status/1170057157796143105"/>
    <m/>
    <m/>
    <s v="1170057157796143105"/>
    <m/>
    <b v="0"/>
    <n v="0"/>
    <s v=""/>
    <b v="1"/>
    <s v="en"/>
    <m/>
    <s v="1167192705061052416"/>
    <b v="0"/>
    <n v="0"/>
    <s v=""/>
    <s v="Buffer"/>
    <b v="0"/>
    <s v="1170057157796143105"/>
    <s v="Tweet"/>
    <n v="0"/>
    <n v="0"/>
    <m/>
    <m/>
    <m/>
    <m/>
    <m/>
    <m/>
    <m/>
    <m/>
    <n v="10"/>
    <s v="1"/>
    <s v="1"/>
    <n v="2"/>
    <n v="11.11111111111111"/>
    <n v="1"/>
    <n v="5.555555555555555"/>
    <n v="0"/>
    <n v="0"/>
    <n v="15"/>
    <n v="83.33333333333333"/>
    <n v="18"/>
  </r>
  <r>
    <s v="crimsonhexagon"/>
    <s v="crimsonhexagon"/>
    <m/>
    <m/>
    <m/>
    <m/>
    <m/>
    <m/>
    <m/>
    <m/>
    <s v="No"/>
    <n v="243"/>
    <m/>
    <m/>
    <x v="1"/>
    <d v="2019-09-09T15:00:23.000"/>
    <s v="How will the world end? Is it an alien invasion? 👽 Nuclear war? ☢️ Or environmental degradation? 🌍🔥 We explored this conversation on social media. https://t.co/5fSIVugXOi"/>
    <s v="https://www.brandwatch.com/blog/react-end-of-the-world/?utm_source=twitter&amp;utm_medium=social&amp;utm_campaign=react-end-of-the-world"/>
    <s v="brandwatch.com"/>
    <x v="0"/>
    <m/>
    <s v="http://pbs.twimg.com/profile_images/1143510337855131648/d3-pznBy_normal.png"/>
    <x v="92"/>
    <s v="https://twitter.com/#!/crimsonhexagon/status/1171075885493100544"/>
    <m/>
    <m/>
    <s v="1171075885493100544"/>
    <m/>
    <b v="0"/>
    <n v="0"/>
    <s v=""/>
    <b v="0"/>
    <s v="en"/>
    <m/>
    <s v=""/>
    <b v="0"/>
    <n v="0"/>
    <s v=""/>
    <s v="Buffer"/>
    <b v="0"/>
    <s v="1171075885493100544"/>
    <s v="Tweet"/>
    <n v="0"/>
    <n v="0"/>
    <m/>
    <m/>
    <m/>
    <m/>
    <m/>
    <m/>
    <m/>
    <m/>
    <n v="10"/>
    <s v="1"/>
    <s v="1"/>
    <n v="0"/>
    <n v="0"/>
    <n v="1"/>
    <n v="4.545454545454546"/>
    <n v="0"/>
    <n v="0"/>
    <n v="21"/>
    <n v="95.45454545454545"/>
    <n v="22"/>
  </r>
  <r>
    <s v="crimsonhexagon"/>
    <s v="crimsonhexagon"/>
    <m/>
    <m/>
    <m/>
    <m/>
    <m/>
    <m/>
    <m/>
    <m/>
    <s v="No"/>
    <n v="244"/>
    <m/>
    <m/>
    <x v="1"/>
    <d v="2019-09-09T16:15:51.000"/>
    <s v="What does the Brandwatch data science team do? Marketing Intern Olivia Swain interviews VP of Data Science Hamish Morgan. &quot;We’re much more applied, we’re trying to solve customers’ problems by looking at what’s available and what technology we can apply.” https://t.co/UTxWlFk2Jk"/>
    <s v="https://www.brandwatch.com/blog/interview-hamish-morgan/?utm_source=twitter&amp;utm_medium=social&amp;utm_campaign=interview-hamish-morgan"/>
    <s v="brandwatch.com"/>
    <x v="0"/>
    <m/>
    <s v="http://pbs.twimg.com/profile_images/1143510337855131648/d3-pznBy_normal.png"/>
    <x v="93"/>
    <s v="https://twitter.com/#!/crimsonhexagon/status/1171094879298052099"/>
    <m/>
    <m/>
    <s v="1171094879298052099"/>
    <m/>
    <b v="0"/>
    <n v="0"/>
    <s v=""/>
    <b v="0"/>
    <s v="en"/>
    <m/>
    <s v=""/>
    <b v="0"/>
    <n v="1"/>
    <s v=""/>
    <s v="Twitter Web App"/>
    <b v="0"/>
    <s v="1171094879298052099"/>
    <s v="Tweet"/>
    <n v="0"/>
    <n v="0"/>
    <m/>
    <m/>
    <m/>
    <m/>
    <m/>
    <m/>
    <m/>
    <m/>
    <n v="10"/>
    <s v="1"/>
    <s v="1"/>
    <n v="1"/>
    <n v="2.3255813953488373"/>
    <n v="1"/>
    <n v="2.3255813953488373"/>
    <n v="0"/>
    <n v="0"/>
    <n v="41"/>
    <n v="95.34883720930233"/>
    <n v="43"/>
  </r>
  <r>
    <s v="crimsonhexagon"/>
    <s v="crimsonhexagon"/>
    <m/>
    <m/>
    <m/>
    <m/>
    <m/>
    <m/>
    <m/>
    <m/>
    <s v="No"/>
    <n v="245"/>
    <m/>
    <m/>
    <x v="1"/>
    <d v="2019-09-10T15:30:31.000"/>
    <s v="#NYFW is in full swing. What are the most prominent logos in the conversation? We used image analysis to find out. https://t.co/hORPrXMYu5"/>
    <m/>
    <m/>
    <x v="16"/>
    <s v="https://pbs.twimg.com/media/EEHPygIU4AA7FNQ.jpg"/>
    <s v="https://pbs.twimg.com/media/EEHPygIU4AA7FNQ.jpg"/>
    <x v="94"/>
    <s v="https://twitter.com/#!/crimsonhexagon/status/1171445856337190914"/>
    <m/>
    <m/>
    <s v="1171445856337190914"/>
    <m/>
    <b v="0"/>
    <n v="0"/>
    <s v=""/>
    <b v="0"/>
    <s v="en"/>
    <m/>
    <s v=""/>
    <b v="0"/>
    <n v="0"/>
    <s v=""/>
    <s v="Twitter Web App"/>
    <b v="0"/>
    <s v="1171445856337190914"/>
    <s v="Tweet"/>
    <n v="0"/>
    <n v="0"/>
    <m/>
    <m/>
    <m/>
    <m/>
    <m/>
    <m/>
    <m/>
    <m/>
    <n v="10"/>
    <s v="1"/>
    <s v="1"/>
    <n v="1"/>
    <n v="4.761904761904762"/>
    <n v="0"/>
    <n v="0"/>
    <n v="0"/>
    <n v="0"/>
    <n v="20"/>
    <n v="95.23809523809524"/>
    <n v="21"/>
  </r>
  <r>
    <s v="crimsonhexagon"/>
    <s v="crimsonhexagon"/>
    <m/>
    <m/>
    <m/>
    <m/>
    <m/>
    <m/>
    <m/>
    <m/>
    <s v="No"/>
    <n v="246"/>
    <m/>
    <m/>
    <x v="1"/>
    <d v="2019-09-10T19:59:55.000"/>
    <s v="Watch out, iPhoneX, the #iPhone11 is here. Most of the reactions on social media have been joyful, but there are plenty of jokes about the design. #AppleEvent https://t.co/dC9G7f4UBM"/>
    <m/>
    <m/>
    <x v="17"/>
    <s v="https://pbs.twimg.com/media/EEINcrAU4AAW0u3.jpg"/>
    <s v="https://pbs.twimg.com/media/EEINcrAU4AAW0u3.jpg"/>
    <x v="95"/>
    <s v="https://twitter.com/#!/crimsonhexagon/status/1171513653788467201"/>
    <m/>
    <m/>
    <s v="1171513653788467201"/>
    <m/>
    <b v="0"/>
    <n v="0"/>
    <s v=""/>
    <b v="0"/>
    <s v="en"/>
    <m/>
    <s v=""/>
    <b v="0"/>
    <n v="0"/>
    <s v=""/>
    <s v="Twitter Web App"/>
    <b v="0"/>
    <s v="1171513653788467201"/>
    <s v="Tweet"/>
    <n v="0"/>
    <n v="0"/>
    <m/>
    <m/>
    <m/>
    <m/>
    <m/>
    <m/>
    <m/>
    <m/>
    <n v="10"/>
    <s v="1"/>
    <s v="1"/>
    <n v="1"/>
    <n v="3.7037037037037037"/>
    <n v="0"/>
    <n v="0"/>
    <n v="0"/>
    <n v="0"/>
    <n v="26"/>
    <n v="96.29629629629629"/>
    <n v="27"/>
  </r>
  <r>
    <s v="crimsonhexagon"/>
    <s v="crimsonhexagon"/>
    <m/>
    <m/>
    <m/>
    <m/>
    <m/>
    <m/>
    <m/>
    <m/>
    <s v="No"/>
    <n v="247"/>
    <m/>
    <m/>
    <x v="1"/>
    <d v="2019-09-11T09:21:01.000"/>
    <s v="We're taking another huge step forward. https://t.co/i4VhdFJng1"/>
    <m/>
    <m/>
    <x v="0"/>
    <s v="https://pbs.twimg.com/tweet_video_thumb/EELEs93WsAU6dRu.jpg"/>
    <s v="https://pbs.twimg.com/tweet_video_thumb/EELEs93WsAU6dRu.jpg"/>
    <x v="96"/>
    <s v="https://twitter.com/#!/crimsonhexagon/status/1171715258894958592"/>
    <m/>
    <m/>
    <s v="1171715258894958592"/>
    <m/>
    <b v="0"/>
    <n v="0"/>
    <s v=""/>
    <b v="0"/>
    <s v="en"/>
    <m/>
    <s v=""/>
    <b v="0"/>
    <n v="0"/>
    <s v=""/>
    <s v="TweetDeck"/>
    <b v="0"/>
    <s v="1171715258894958592"/>
    <s v="Tweet"/>
    <n v="0"/>
    <n v="0"/>
    <m/>
    <m/>
    <m/>
    <m/>
    <m/>
    <m/>
    <m/>
    <m/>
    <n v="10"/>
    <s v="1"/>
    <s v="1"/>
    <n v="0"/>
    <n v="0"/>
    <n v="0"/>
    <n v="0"/>
    <n v="0"/>
    <n v="0"/>
    <n v="6"/>
    <n v="100"/>
    <n v="6"/>
  </r>
  <r>
    <s v="crimsonhexagon"/>
    <s v="crimsonhexagon"/>
    <m/>
    <m/>
    <m/>
    <m/>
    <m/>
    <m/>
    <m/>
    <m/>
    <s v="No"/>
    <n v="248"/>
    <m/>
    <m/>
    <x v="1"/>
    <d v="2019-09-11T20:39:27.000"/>
    <s v="We know about selfies, but how about #slofies, aka slow motion selfies? Slofies were unveiled at the #AppleEvent the other day. So far it's generated some delight, laughs, but also anger. https://t.co/CWCzVynmiw"/>
    <m/>
    <m/>
    <x v="18"/>
    <s v="https://pbs.twimg.com/media/EENgGHdXUAAB_k8.jpg"/>
    <s v="https://pbs.twimg.com/media/EENgGHdXUAAB_k8.jpg"/>
    <x v="97"/>
    <s v="https://twitter.com/#!/crimsonhexagon/status/1171885990492946434"/>
    <m/>
    <m/>
    <s v="1171885990492946434"/>
    <m/>
    <b v="0"/>
    <n v="0"/>
    <s v=""/>
    <b v="0"/>
    <s v="en"/>
    <m/>
    <s v=""/>
    <b v="0"/>
    <n v="0"/>
    <s v=""/>
    <s v="Twitter Web App"/>
    <b v="0"/>
    <s v="1171885990492946434"/>
    <s v="Tweet"/>
    <n v="0"/>
    <n v="0"/>
    <m/>
    <m/>
    <m/>
    <m/>
    <m/>
    <m/>
    <m/>
    <m/>
    <n v="10"/>
    <s v="1"/>
    <s v="1"/>
    <n v="1"/>
    <n v="3.225806451612903"/>
    <n v="2"/>
    <n v="6.451612903225806"/>
    <n v="0"/>
    <n v="0"/>
    <n v="28"/>
    <n v="90.3225806451613"/>
    <n v="31"/>
  </r>
  <r>
    <s v="crimsonhexagon"/>
    <s v="crimsonhexagon"/>
    <m/>
    <m/>
    <m/>
    <m/>
    <m/>
    <m/>
    <m/>
    <m/>
    <s v="No"/>
    <n v="249"/>
    <m/>
    <m/>
    <x v="1"/>
    <d v="2019-09-12T16:46:00.000"/>
    <s v="How did Dr. Katie Atwell start off in psychology but end up as a data scientist at Brandwatch? https://t.co/N4PjdSnCP4"/>
    <s v="https://www.brandwatch.com/blog/interview-katie-atwell/?utm_source=twitter&amp;utm_medium=social&amp;utm_campaign=interview-katie-atwell"/>
    <s v="brandwatch.com"/>
    <x v="0"/>
    <m/>
    <s v="http://pbs.twimg.com/profile_images/1143510337855131648/d3-pznBy_normal.png"/>
    <x v="98"/>
    <s v="https://twitter.com/#!/crimsonhexagon/status/1172189631007342594"/>
    <m/>
    <m/>
    <s v="1172189631007342594"/>
    <m/>
    <b v="0"/>
    <n v="1"/>
    <s v=""/>
    <b v="0"/>
    <s v="en"/>
    <m/>
    <s v=""/>
    <b v="0"/>
    <n v="0"/>
    <s v=""/>
    <s v="Twitter Web App"/>
    <b v="0"/>
    <s v="1172189631007342594"/>
    <s v="Tweet"/>
    <n v="0"/>
    <n v="0"/>
    <m/>
    <m/>
    <m/>
    <m/>
    <m/>
    <m/>
    <m/>
    <m/>
    <n v="10"/>
    <s v="1"/>
    <s v="1"/>
    <n v="0"/>
    <n v="0"/>
    <n v="0"/>
    <n v="0"/>
    <n v="0"/>
    <n v="0"/>
    <n v="18"/>
    <n v="100"/>
    <n v="18"/>
  </r>
  <r>
    <s v="crimsonhexagon"/>
    <s v="crimsonhexagon"/>
    <m/>
    <m/>
    <m/>
    <m/>
    <m/>
    <m/>
    <m/>
    <m/>
    <s v="No"/>
    <n v="250"/>
    <m/>
    <m/>
    <x v="1"/>
    <d v="2019-09-12T19:34:02.000"/>
    <s v="🚨 Get ready for our new platform 🚨 https://t.co/ikAyhnQjoO"/>
    <m/>
    <m/>
    <x v="0"/>
    <s v="https://pbs.twimg.com/tweet_video_thumb/EESarPNXUAAoVBH.jpg"/>
    <s v="https://pbs.twimg.com/tweet_video_thumb/EESarPNXUAAoVBH.jpg"/>
    <x v="99"/>
    <s v="https://twitter.com/#!/crimsonhexagon/status/1172231915878977539"/>
    <m/>
    <m/>
    <s v="1172231915878977539"/>
    <m/>
    <b v="0"/>
    <n v="2"/>
    <s v=""/>
    <b v="0"/>
    <s v="en"/>
    <m/>
    <s v=""/>
    <b v="0"/>
    <n v="0"/>
    <s v=""/>
    <s v="Twitter Web App"/>
    <b v="0"/>
    <s v="1172231915878977539"/>
    <s v="Tweet"/>
    <n v="0"/>
    <n v="0"/>
    <m/>
    <m/>
    <m/>
    <m/>
    <m/>
    <m/>
    <m/>
    <m/>
    <n v="10"/>
    <s v="1"/>
    <s v="1"/>
    <n v="1"/>
    <n v="16.666666666666668"/>
    <n v="0"/>
    <n v="0"/>
    <n v="0"/>
    <n v="0"/>
    <n v="5"/>
    <n v="83.33333333333333"/>
    <n v="6"/>
  </r>
  <r>
    <s v="crimsonhexagon"/>
    <s v="crimsonhexagon"/>
    <m/>
    <m/>
    <m/>
    <m/>
    <m/>
    <m/>
    <m/>
    <m/>
    <s v="No"/>
    <n v="251"/>
    <m/>
    <m/>
    <x v="1"/>
    <d v="2019-09-16T19:20:00.000"/>
    <s v="We hope you're as excited as we are about Now You Know London in a couple months! https://t.co/F0neHOCsbu"/>
    <s v="https://www.brandwatch.com/blog/now-you-know-london-2019-3-things-to-get-excited-about/?utm_source=twitter&amp;utm_medium=social&amp;utm_campaign=now-you-know-london-2019-3-things-to-get-excited-about"/>
    <s v="brandwatch.com"/>
    <x v="0"/>
    <m/>
    <s v="http://pbs.twimg.com/profile_images/1143510337855131648/d3-pznBy_normal.png"/>
    <x v="100"/>
    <s v="https://twitter.com/#!/crimsonhexagon/status/1173677936710443008"/>
    <m/>
    <m/>
    <s v="1173677936710443008"/>
    <m/>
    <b v="0"/>
    <n v="0"/>
    <s v=""/>
    <b v="0"/>
    <s v="en"/>
    <m/>
    <s v=""/>
    <b v="0"/>
    <n v="0"/>
    <s v=""/>
    <s v="Twitter Web App"/>
    <b v="0"/>
    <s v="1173677936710443008"/>
    <s v="Tweet"/>
    <n v="0"/>
    <n v="0"/>
    <m/>
    <m/>
    <m/>
    <m/>
    <m/>
    <m/>
    <m/>
    <m/>
    <n v="10"/>
    <s v="1"/>
    <s v="1"/>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82">
    <i>
      <x v="1"/>
    </i>
    <i r="1">
      <x v="12"/>
    </i>
    <i r="2">
      <x v="337"/>
    </i>
    <i r="3">
      <x v="4"/>
    </i>
    <i>
      <x v="2"/>
    </i>
    <i r="1">
      <x v="8"/>
    </i>
    <i r="2">
      <x v="227"/>
    </i>
    <i r="3">
      <x v="19"/>
    </i>
    <i r="1">
      <x v="9"/>
    </i>
    <i r="2">
      <x v="248"/>
    </i>
    <i r="3">
      <x v="8"/>
    </i>
    <i r="3">
      <x v="24"/>
    </i>
    <i r="2">
      <x v="249"/>
    </i>
    <i r="3">
      <x v="2"/>
    </i>
    <i r="3">
      <x v="3"/>
    </i>
    <i r="3">
      <x v="10"/>
    </i>
    <i r="3">
      <x v="11"/>
    </i>
    <i r="3">
      <x v="12"/>
    </i>
    <i r="3">
      <x v="13"/>
    </i>
    <i r="3">
      <x v="15"/>
    </i>
    <i r="3">
      <x v="16"/>
    </i>
    <i r="2">
      <x v="250"/>
    </i>
    <i r="3">
      <x v="14"/>
    </i>
    <i r="3">
      <x v="20"/>
    </i>
    <i r="2">
      <x v="251"/>
    </i>
    <i r="3">
      <x v="8"/>
    </i>
    <i r="2">
      <x v="253"/>
    </i>
    <i r="3">
      <x v="15"/>
    </i>
    <i r="3">
      <x v="16"/>
    </i>
    <i r="3">
      <x v="17"/>
    </i>
    <i r="3">
      <x v="19"/>
    </i>
    <i r="2">
      <x v="254"/>
    </i>
    <i r="3">
      <x v="10"/>
    </i>
    <i r="3">
      <x v="11"/>
    </i>
    <i r="3">
      <x v="16"/>
    </i>
    <i r="3">
      <x v="18"/>
    </i>
    <i r="3">
      <x v="20"/>
    </i>
    <i r="3">
      <x v="23"/>
    </i>
    <i r="2">
      <x v="255"/>
    </i>
    <i r="3">
      <x v="2"/>
    </i>
    <i r="3">
      <x v="10"/>
    </i>
    <i r="3">
      <x v="12"/>
    </i>
    <i r="3">
      <x v="14"/>
    </i>
    <i r="3">
      <x v="15"/>
    </i>
    <i r="3">
      <x v="16"/>
    </i>
    <i r="3">
      <x v="20"/>
    </i>
    <i r="3">
      <x v="21"/>
    </i>
    <i r="2">
      <x v="256"/>
    </i>
    <i r="3">
      <x v="11"/>
    </i>
    <i r="3">
      <x v="15"/>
    </i>
    <i r="3">
      <x v="17"/>
    </i>
    <i r="3">
      <x v="18"/>
    </i>
    <i r="3">
      <x v="20"/>
    </i>
    <i r="3">
      <x v="24"/>
    </i>
    <i r="2">
      <x v="257"/>
    </i>
    <i r="3">
      <x v="9"/>
    </i>
    <i r="3">
      <x v="10"/>
    </i>
    <i r="3">
      <x v="12"/>
    </i>
    <i r="2">
      <x v="258"/>
    </i>
    <i r="3">
      <x v="11"/>
    </i>
    <i r="2">
      <x v="260"/>
    </i>
    <i r="3">
      <x v="10"/>
    </i>
    <i r="3">
      <x v="15"/>
    </i>
    <i r="3">
      <x v="20"/>
    </i>
    <i r="2">
      <x v="261"/>
    </i>
    <i r="3">
      <x v="10"/>
    </i>
    <i r="3">
      <x v="14"/>
    </i>
    <i r="3">
      <x v="15"/>
    </i>
    <i r="3">
      <x v="16"/>
    </i>
    <i r="3">
      <x v="18"/>
    </i>
    <i r="2">
      <x v="262"/>
    </i>
    <i r="3">
      <x v="5"/>
    </i>
    <i r="3">
      <x v="6"/>
    </i>
    <i r="3">
      <x v="8"/>
    </i>
    <i r="3">
      <x v="9"/>
    </i>
    <i r="3">
      <x v="11"/>
    </i>
    <i r="3">
      <x v="14"/>
    </i>
    <i r="3">
      <x v="15"/>
    </i>
    <i r="3">
      <x v="18"/>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9">
        <i x="1" s="1"/>
        <i x="6" s="1"/>
        <i x="7" s="1"/>
        <i x="2" s="1"/>
        <i x="12" s="1"/>
        <i x="5" s="1"/>
        <i x="15" s="1"/>
        <i x="9" s="1"/>
        <i x="8" s="1"/>
        <i x="10" s="1"/>
        <i x="4" s="1"/>
        <i x="13" s="1"/>
        <i x="3" s="1"/>
        <i x="17" s="1"/>
        <i x="16" s="1"/>
        <i x="14" s="1"/>
        <i x="11" s="1"/>
        <i x="1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58" totalsRowShown="0" headerRowDxfId="480" dataDxfId="479">
  <autoFilter ref="A2:BL258"/>
  <tableColumns count="64">
    <tableColumn id="1" name="Vertex 1" dataDxfId="478"/>
    <tableColumn id="2" name="Vertex 2" dataDxfId="477"/>
    <tableColumn id="3" name="Color" dataDxfId="476"/>
    <tableColumn id="4" name="Width" dataDxfId="475"/>
    <tableColumn id="11" name="Style" dataDxfId="474"/>
    <tableColumn id="5" name="Opacity" dataDxfId="473"/>
    <tableColumn id="6" name="Visibility" dataDxfId="472"/>
    <tableColumn id="10" name="Label" dataDxfId="471"/>
    <tableColumn id="12" name="Label Text Color" dataDxfId="470"/>
    <tableColumn id="13" name="Label Font Size" dataDxfId="469"/>
    <tableColumn id="14" name="Reciprocated?" dataDxfId="336"/>
    <tableColumn id="7" name="ID" dataDxfId="468"/>
    <tableColumn id="9" name="Dynamic Filter" dataDxfId="467"/>
    <tableColumn id="8" name="Add Your Own Columns Here" dataDxfId="466"/>
    <tableColumn id="15" name="Relationship" dataDxfId="465"/>
    <tableColumn id="16" name="Relationship Date (UTC)" dataDxfId="464"/>
    <tableColumn id="17" name="Tweet" dataDxfId="463"/>
    <tableColumn id="18" name="URLs in Tweet" dataDxfId="462"/>
    <tableColumn id="19" name="Domains in Tweet" dataDxfId="461"/>
    <tableColumn id="20" name="Hashtags in Tweet" dataDxfId="460"/>
    <tableColumn id="21" name="Media in Tweet" dataDxfId="459"/>
    <tableColumn id="22" name="Tweet Image File" dataDxfId="458"/>
    <tableColumn id="23" name="Tweet Date (UTC)" dataDxfId="457"/>
    <tableColumn id="24" name="Twitter Page for Tweet" dataDxfId="456"/>
    <tableColumn id="25" name="Latitude" dataDxfId="455"/>
    <tableColumn id="26" name="Longitude" dataDxfId="454"/>
    <tableColumn id="27" name="Imported ID" dataDxfId="453"/>
    <tableColumn id="28" name="In-Reply-To Tweet ID" dataDxfId="452"/>
    <tableColumn id="29" name="Favorited" dataDxfId="451"/>
    <tableColumn id="30" name="Favorite Count" dataDxfId="450"/>
    <tableColumn id="31" name="In-Reply-To User ID" dataDxfId="449"/>
    <tableColumn id="32" name="Is Quote Status" dataDxfId="448"/>
    <tableColumn id="33" name="Language" dataDxfId="447"/>
    <tableColumn id="34" name="Possibly Sensitive" dataDxfId="446"/>
    <tableColumn id="35" name="Quoted Status ID" dataDxfId="445"/>
    <tableColumn id="36" name="Retweeted" dataDxfId="444"/>
    <tableColumn id="37" name="Retweet Count" dataDxfId="443"/>
    <tableColumn id="38" name="Retweet ID" dataDxfId="442"/>
    <tableColumn id="39" name="Source" dataDxfId="441"/>
    <tableColumn id="40" name="Truncated" dataDxfId="440"/>
    <tableColumn id="41" name="Unified Twitter ID" dataDxfId="439"/>
    <tableColumn id="42" name="Imported Tweet Type" dataDxfId="438"/>
    <tableColumn id="43" name="Added By Extended Analysis" dataDxfId="437"/>
    <tableColumn id="44" name="Corrected By Extended Analysis" dataDxfId="436"/>
    <tableColumn id="45" name="Place Bounding Box" dataDxfId="435"/>
    <tableColumn id="46" name="Place Country" dataDxfId="434"/>
    <tableColumn id="47" name="Place Country Code" dataDxfId="433"/>
    <tableColumn id="48" name="Place Full Name" dataDxfId="432"/>
    <tableColumn id="49" name="Place ID" dataDxfId="431"/>
    <tableColumn id="50" name="Place Name" dataDxfId="430"/>
    <tableColumn id="51" name="Place Type" dataDxfId="429"/>
    <tableColumn id="52" name="Place URL" dataDxfId="428"/>
    <tableColumn id="53" name="Edge Weight"/>
    <tableColumn id="54" name="Vertex 1 Group" dataDxfId="35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T11" totalsRowShown="0" headerRowDxfId="335" dataDxfId="334">
  <autoFilter ref="A1:T11"/>
  <tableColumns count="20">
    <tableColumn id="1" name="Top URLs in Tweet in Entire Graph" dataDxfId="333"/>
    <tableColumn id="2" name="Entire Graph Count" dataDxfId="332"/>
    <tableColumn id="3" name="Top URLs in Tweet in G1" dataDxfId="331"/>
    <tableColumn id="4" name="G1 Count" dataDxfId="330"/>
    <tableColumn id="5" name="Top URLs in Tweet in G2" dataDxfId="329"/>
    <tableColumn id="6" name="G2 Count" dataDxfId="328"/>
    <tableColumn id="7" name="Top URLs in Tweet in G3" dataDxfId="327"/>
    <tableColumn id="8" name="G3 Count" dataDxfId="326"/>
    <tableColumn id="9" name="Top URLs in Tweet in G4" dataDxfId="325"/>
    <tableColumn id="10" name="G4 Count" dataDxfId="324"/>
    <tableColumn id="11" name="Top URLs in Tweet in G5" dataDxfId="323"/>
    <tableColumn id="12" name="G5 Count" dataDxfId="322"/>
    <tableColumn id="13" name="Top URLs in Tweet in G6" dataDxfId="321"/>
    <tableColumn id="14" name="G6 Count" dataDxfId="320"/>
    <tableColumn id="15" name="Top URLs in Tweet in G7" dataDxfId="319"/>
    <tableColumn id="16" name="G7 Count" dataDxfId="318"/>
    <tableColumn id="17" name="Top URLs in Tweet in G8" dataDxfId="317"/>
    <tableColumn id="18" name="G8 Count" dataDxfId="316"/>
    <tableColumn id="19" name="Top URLs in Tweet in G9" dataDxfId="315"/>
    <tableColumn id="20" name="G9 Count" dataDxfId="31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T23" totalsRowShown="0" headerRowDxfId="312" dataDxfId="311">
  <autoFilter ref="A14:T23"/>
  <tableColumns count="20">
    <tableColumn id="1" name="Top Domains in Tweet in Entire Graph" dataDxfId="310"/>
    <tableColumn id="2" name="Entire Graph Count" dataDxfId="309"/>
    <tableColumn id="3" name="Top Domains in Tweet in G1" dataDxfId="308"/>
    <tableColumn id="4" name="G1 Count" dataDxfId="307"/>
    <tableColumn id="5" name="Top Domains in Tweet in G2" dataDxfId="306"/>
    <tableColumn id="6" name="G2 Count" dataDxfId="305"/>
    <tableColumn id="7" name="Top Domains in Tweet in G3" dataDxfId="304"/>
    <tableColumn id="8" name="G3 Count" dataDxfId="303"/>
    <tableColumn id="9" name="Top Domains in Tweet in G4" dataDxfId="302"/>
    <tableColumn id="10" name="G4 Count" dataDxfId="301"/>
    <tableColumn id="11" name="Top Domains in Tweet in G5" dataDxfId="300"/>
    <tableColumn id="12" name="G5 Count" dataDxfId="299"/>
    <tableColumn id="13" name="Top Domains in Tweet in G6" dataDxfId="298"/>
    <tableColumn id="14" name="G6 Count" dataDxfId="297"/>
    <tableColumn id="15" name="Top Domains in Tweet in G7" dataDxfId="296"/>
    <tableColumn id="16" name="G7 Count" dataDxfId="295"/>
    <tableColumn id="17" name="Top Domains in Tweet in G8" dataDxfId="294"/>
    <tableColumn id="18" name="G8 Count" dataDxfId="293"/>
    <tableColumn id="19" name="Top Domains in Tweet in G9" dataDxfId="292"/>
    <tableColumn id="20" name="G9 Count" dataDxfId="29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T36" totalsRowShown="0" headerRowDxfId="289" dataDxfId="288">
  <autoFilter ref="A26:T36"/>
  <tableColumns count="20">
    <tableColumn id="1" name="Top Hashtags in Tweet in Entire Graph" dataDxfId="287"/>
    <tableColumn id="2" name="Entire Graph Count" dataDxfId="286"/>
    <tableColumn id="3" name="Top Hashtags in Tweet in G1" dataDxfId="285"/>
    <tableColumn id="4" name="G1 Count" dataDxfId="284"/>
    <tableColumn id="5" name="Top Hashtags in Tweet in G2" dataDxfId="283"/>
    <tableColumn id="6" name="G2 Count" dataDxfId="282"/>
    <tableColumn id="7" name="Top Hashtags in Tweet in G3" dataDxfId="281"/>
    <tableColumn id="8" name="G3 Count" dataDxfId="280"/>
    <tableColumn id="9" name="Top Hashtags in Tweet in G4" dataDxfId="279"/>
    <tableColumn id="10" name="G4 Count" dataDxfId="278"/>
    <tableColumn id="11" name="Top Hashtags in Tweet in G5" dataDxfId="277"/>
    <tableColumn id="12" name="G5 Count" dataDxfId="276"/>
    <tableColumn id="13" name="Top Hashtags in Tweet in G6" dataDxfId="275"/>
    <tableColumn id="14" name="G6 Count" dataDxfId="274"/>
    <tableColumn id="15" name="Top Hashtags in Tweet in G7" dataDxfId="273"/>
    <tableColumn id="16" name="G7 Count" dataDxfId="272"/>
    <tableColumn id="17" name="Top Hashtags in Tweet in G8" dataDxfId="271"/>
    <tableColumn id="18" name="G8 Count" dataDxfId="270"/>
    <tableColumn id="19" name="Top Hashtags in Tweet in G9" dataDxfId="269"/>
    <tableColumn id="20" name="G9 Count" dataDxfId="26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9:T49" totalsRowShown="0" headerRowDxfId="266" dataDxfId="265">
  <autoFilter ref="A39:T49"/>
  <tableColumns count="20">
    <tableColumn id="1" name="Top Words in Tweet in Entire Graph" dataDxfId="264"/>
    <tableColumn id="2" name="Entire Graph Count" dataDxfId="263"/>
    <tableColumn id="3" name="Top Words in Tweet in G1" dataDxfId="262"/>
    <tableColumn id="4" name="G1 Count" dataDxfId="261"/>
    <tableColumn id="5" name="Top Words in Tweet in G2" dataDxfId="260"/>
    <tableColumn id="6" name="G2 Count" dataDxfId="259"/>
    <tableColumn id="7" name="Top Words in Tweet in G3" dataDxfId="258"/>
    <tableColumn id="8" name="G3 Count" dataDxfId="257"/>
    <tableColumn id="9" name="Top Words in Tweet in G4" dataDxfId="256"/>
    <tableColumn id="10" name="G4 Count" dataDxfId="255"/>
    <tableColumn id="11" name="Top Words in Tweet in G5" dataDxfId="254"/>
    <tableColumn id="12" name="G5 Count" dataDxfId="253"/>
    <tableColumn id="13" name="Top Words in Tweet in G6" dataDxfId="252"/>
    <tableColumn id="14" name="G6 Count" dataDxfId="251"/>
    <tableColumn id="15" name="Top Words in Tweet in G7" dataDxfId="250"/>
    <tableColumn id="16" name="G7 Count" dataDxfId="249"/>
    <tableColumn id="17" name="Top Words in Tweet in G8" dataDxfId="248"/>
    <tableColumn id="18" name="G8 Count" dataDxfId="247"/>
    <tableColumn id="19" name="Top Words in Tweet in G9" dataDxfId="246"/>
    <tableColumn id="20" name="G9 Count" dataDxfId="24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2:T62" totalsRowShown="0" headerRowDxfId="243" dataDxfId="242">
  <autoFilter ref="A52:T62"/>
  <tableColumns count="20">
    <tableColumn id="1" name="Top Word Pairs in Tweet in Entire Graph" dataDxfId="241"/>
    <tableColumn id="2" name="Entire Graph Count" dataDxfId="240"/>
    <tableColumn id="3" name="Top Word Pairs in Tweet in G1" dataDxfId="239"/>
    <tableColumn id="4" name="G1 Count" dataDxfId="238"/>
    <tableColumn id="5" name="Top Word Pairs in Tweet in G2" dataDxfId="237"/>
    <tableColumn id="6" name="G2 Count" dataDxfId="236"/>
    <tableColumn id="7" name="Top Word Pairs in Tweet in G3" dataDxfId="235"/>
    <tableColumn id="8" name="G3 Count" dataDxfId="234"/>
    <tableColumn id="9" name="Top Word Pairs in Tweet in G4" dataDxfId="233"/>
    <tableColumn id="10" name="G4 Count" dataDxfId="232"/>
    <tableColumn id="11" name="Top Word Pairs in Tweet in G5" dataDxfId="231"/>
    <tableColumn id="12" name="G5 Count" dataDxfId="230"/>
    <tableColumn id="13" name="Top Word Pairs in Tweet in G6" dataDxfId="229"/>
    <tableColumn id="14" name="G6 Count" dataDxfId="228"/>
    <tableColumn id="15" name="Top Word Pairs in Tweet in G7" dataDxfId="227"/>
    <tableColumn id="16" name="G7 Count" dataDxfId="226"/>
    <tableColumn id="17" name="Top Word Pairs in Tweet in G8" dataDxfId="225"/>
    <tableColumn id="18" name="G8 Count" dataDxfId="224"/>
    <tableColumn id="19" name="Top Word Pairs in Tweet in G9" dataDxfId="223"/>
    <tableColumn id="20" name="G9 Count" dataDxfId="22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5:T71" totalsRowShown="0" headerRowDxfId="220" dataDxfId="219">
  <autoFilter ref="A65:T71"/>
  <tableColumns count="20">
    <tableColumn id="1" name="Top Replied-To in Entire Graph" dataDxfId="218"/>
    <tableColumn id="2" name="Entire Graph Count" dataDxfId="214"/>
    <tableColumn id="3" name="Top Replied-To in G1" dataDxfId="213"/>
    <tableColumn id="4" name="G1 Count" dataDxfId="210"/>
    <tableColumn id="5" name="Top Replied-To in G2" dataDxfId="209"/>
    <tableColumn id="6" name="G2 Count" dataDxfId="206"/>
    <tableColumn id="7" name="Top Replied-To in G3" dataDxfId="205"/>
    <tableColumn id="8" name="G3 Count" dataDxfId="202"/>
    <tableColumn id="9" name="Top Replied-To in G4" dataDxfId="201"/>
    <tableColumn id="10" name="G4 Count" dataDxfId="198"/>
    <tableColumn id="11" name="Top Replied-To in G5" dataDxfId="197"/>
    <tableColumn id="12" name="G5 Count" dataDxfId="194"/>
    <tableColumn id="13" name="Top Replied-To in G6" dataDxfId="193"/>
    <tableColumn id="14" name="G6 Count" dataDxfId="190"/>
    <tableColumn id="15" name="Top Replied-To in G7" dataDxfId="189"/>
    <tableColumn id="16" name="G7 Count" dataDxfId="186"/>
    <tableColumn id="17" name="Top Replied-To in G8" dataDxfId="185"/>
    <tableColumn id="18" name="G8 Count" dataDxfId="182"/>
    <tableColumn id="19" name="Top Replied-To in G9" dataDxfId="181"/>
    <tableColumn id="20" name="G9 Count" dataDxfId="18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T84" totalsRowShown="0" headerRowDxfId="217" dataDxfId="216">
  <autoFilter ref="A74:T84"/>
  <tableColumns count="20">
    <tableColumn id="1" name="Top Mentioned in Entire Graph" dataDxfId="215"/>
    <tableColumn id="2" name="Entire Graph Count" dataDxfId="212"/>
    <tableColumn id="3" name="Top Mentioned in G1" dataDxfId="211"/>
    <tableColumn id="4" name="G1 Count" dataDxfId="208"/>
    <tableColumn id="5" name="Top Mentioned in G2" dataDxfId="207"/>
    <tableColumn id="6" name="G2 Count" dataDxfId="204"/>
    <tableColumn id="7" name="Top Mentioned in G3" dataDxfId="203"/>
    <tableColumn id="8" name="G3 Count" dataDxfId="200"/>
    <tableColumn id="9" name="Top Mentioned in G4" dataDxfId="199"/>
    <tableColumn id="10" name="G4 Count" dataDxfId="196"/>
    <tableColumn id="11" name="Top Mentioned in G5" dataDxfId="195"/>
    <tableColumn id="12" name="G5 Count" dataDxfId="192"/>
    <tableColumn id="13" name="Top Mentioned in G6" dataDxfId="191"/>
    <tableColumn id="14" name="G6 Count" dataDxfId="188"/>
    <tableColumn id="15" name="Top Mentioned in G7" dataDxfId="187"/>
    <tableColumn id="16" name="G7 Count" dataDxfId="184"/>
    <tableColumn id="17" name="Top Mentioned in G8" dataDxfId="183"/>
    <tableColumn id="18" name="G8 Count" dataDxfId="179"/>
    <tableColumn id="19" name="Top Mentioned in G9" dataDxfId="178"/>
    <tableColumn id="20" name="G9 Count" dataDxfId="17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T97" totalsRowShown="0" headerRowDxfId="174" dataDxfId="173">
  <autoFilter ref="A87:T97"/>
  <tableColumns count="20">
    <tableColumn id="1" name="Top Tweeters in Entire Graph" dataDxfId="172"/>
    <tableColumn id="2" name="Entire Graph Count" dataDxfId="171"/>
    <tableColumn id="3" name="Top Tweeters in G1" dataDxfId="170"/>
    <tableColumn id="4" name="G1 Count" dataDxfId="169"/>
    <tableColumn id="5" name="Top Tweeters in G2" dataDxfId="168"/>
    <tableColumn id="6" name="G2 Count" dataDxfId="167"/>
    <tableColumn id="7" name="Top Tweeters in G3" dataDxfId="166"/>
    <tableColumn id="8" name="G3 Count" dataDxfId="165"/>
    <tableColumn id="9" name="Top Tweeters in G4" dataDxfId="164"/>
    <tableColumn id="10" name="G4 Count" dataDxfId="163"/>
    <tableColumn id="11" name="Top Tweeters in G5" dataDxfId="162"/>
    <tableColumn id="12" name="G5 Count" dataDxfId="161"/>
    <tableColumn id="13" name="Top Tweeters in G6" dataDxfId="160"/>
    <tableColumn id="14" name="G6 Count" dataDxfId="159"/>
    <tableColumn id="15" name="Top Tweeters in G7" dataDxfId="158"/>
    <tableColumn id="16" name="G7 Count" dataDxfId="157"/>
    <tableColumn id="17" name="Top Tweeters in G8" dataDxfId="156"/>
    <tableColumn id="18" name="G8 Count" dataDxfId="155"/>
    <tableColumn id="19" name="Top Tweeters in G9" dataDxfId="154"/>
    <tableColumn id="20" name="G9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544" totalsRowShown="0" headerRowDxfId="141" dataDxfId="140">
  <autoFilter ref="A1:G54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0" totalsRowShown="0" headerRowDxfId="427" dataDxfId="426">
  <autoFilter ref="A2:BS110"/>
  <tableColumns count="71">
    <tableColumn id="1" name="Vertex" dataDxfId="425"/>
    <tableColumn id="2" name="Color" dataDxfId="424"/>
    <tableColumn id="5" name="Shape" dataDxfId="423"/>
    <tableColumn id="6" name="Size" dataDxfId="422"/>
    <tableColumn id="4" name="Opacity" dataDxfId="421"/>
    <tableColumn id="7" name="Image File" dataDxfId="420"/>
    <tableColumn id="3" name="Visibility" dataDxfId="419"/>
    <tableColumn id="10" name="Label" dataDxfId="418"/>
    <tableColumn id="16" name="Label Fill Color" dataDxfId="417"/>
    <tableColumn id="9" name="Label Position" dataDxfId="416"/>
    <tableColumn id="8" name="Tooltip" dataDxfId="415"/>
    <tableColumn id="18" name="Layout Order" dataDxfId="414"/>
    <tableColumn id="13" name="X" dataDxfId="413"/>
    <tableColumn id="14" name="Y" dataDxfId="412"/>
    <tableColumn id="12" name="Locked?" dataDxfId="411"/>
    <tableColumn id="19" name="Polar R" dataDxfId="410"/>
    <tableColumn id="20" name="Polar Angle" dataDxfId="40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08"/>
    <tableColumn id="28" name="Dynamic Filter" dataDxfId="407"/>
    <tableColumn id="17" name="Add Your Own Columns Here" dataDxfId="406"/>
    <tableColumn id="30" name="Name" dataDxfId="405"/>
    <tableColumn id="31" name="Followed" dataDxfId="404"/>
    <tableColumn id="32" name="Followers" dataDxfId="403"/>
    <tableColumn id="33" name="Tweets" dataDxfId="402"/>
    <tableColumn id="34" name="Favorites" dataDxfId="401"/>
    <tableColumn id="35" name="Time Zone UTC Offset (Seconds)" dataDxfId="400"/>
    <tableColumn id="36" name="Description" dataDxfId="399"/>
    <tableColumn id="37" name="Location" dataDxfId="398"/>
    <tableColumn id="38" name="Web" dataDxfId="397"/>
    <tableColumn id="39" name="Time Zone" dataDxfId="396"/>
    <tableColumn id="40" name="Joined Twitter Date (UTC)" dataDxfId="395"/>
    <tableColumn id="41" name="Profile Banner Url" dataDxfId="394"/>
    <tableColumn id="42" name="Default Profile" dataDxfId="393"/>
    <tableColumn id="43" name="Default Profile Image" dataDxfId="392"/>
    <tableColumn id="44" name="Geo Enabled" dataDxfId="391"/>
    <tableColumn id="45" name="Language" dataDxfId="390"/>
    <tableColumn id="46" name="Listed Count" dataDxfId="389"/>
    <tableColumn id="47" name="Profile Background Image Url" dataDxfId="388"/>
    <tableColumn id="48" name="Verified" dataDxfId="387"/>
    <tableColumn id="49" name="Custom Menu Item Text" dataDxfId="386"/>
    <tableColumn id="50" name="Custom Menu Item Action" dataDxfId="385"/>
    <tableColumn id="51" name="Tweeted Search Term?" dataDxfId="35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08" totalsRowShown="0" headerRowDxfId="132" dataDxfId="131">
  <autoFilter ref="A1:L50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1" totalsRowShown="0" headerRowDxfId="88" dataDxfId="87">
  <autoFilter ref="A2:C21"/>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03" totalsRowShown="0" headerRowDxfId="64" dataDxfId="63">
  <autoFilter ref="A2:BL10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84">
  <autoFilter ref="A2:AO11"/>
  <tableColumns count="41">
    <tableColumn id="1" name="Group" dataDxfId="359"/>
    <tableColumn id="2" name="Vertex Color" dataDxfId="358"/>
    <tableColumn id="3" name="Vertex Shape" dataDxfId="356"/>
    <tableColumn id="22" name="Visibility" dataDxfId="357"/>
    <tableColumn id="4" name="Collapsed?"/>
    <tableColumn id="18" name="Label" dataDxfId="383"/>
    <tableColumn id="20" name="Collapsed X"/>
    <tableColumn id="21" name="Collapsed Y"/>
    <tableColumn id="6" name="ID" dataDxfId="382"/>
    <tableColumn id="19" name="Collapsed Properties" dataDxfId="350"/>
    <tableColumn id="5" name="Vertices" dataDxfId="349"/>
    <tableColumn id="7" name="Unique Edges" dataDxfId="348"/>
    <tableColumn id="8" name="Edges With Duplicates" dataDxfId="347"/>
    <tableColumn id="9" name="Total Edges" dataDxfId="346"/>
    <tableColumn id="10" name="Self-Loops" dataDxfId="345"/>
    <tableColumn id="24" name="Reciprocated Vertex Pair Ratio" dataDxfId="344"/>
    <tableColumn id="25" name="Reciprocated Edge Ratio" dataDxfId="343"/>
    <tableColumn id="11" name="Connected Components" dataDxfId="342"/>
    <tableColumn id="12" name="Single-Vertex Connected Components" dataDxfId="341"/>
    <tableColumn id="13" name="Maximum Vertices in a Connected Component" dataDxfId="340"/>
    <tableColumn id="14" name="Maximum Edges in a Connected Component" dataDxfId="339"/>
    <tableColumn id="15" name="Maximum Geodesic Distance (Diameter)" dataDxfId="338"/>
    <tableColumn id="16" name="Average Geodesic Distance" dataDxfId="337"/>
    <tableColumn id="17" name="Graph Density" dataDxfId="313"/>
    <tableColumn id="23" name="Top URLs in Tweet" dataDxfId="290"/>
    <tableColumn id="26" name="Top Domains in Tweet" dataDxfId="267"/>
    <tableColumn id="27" name="Top Hashtags in Tweet" dataDxfId="244"/>
    <tableColumn id="28" name="Top Words in Tweet" dataDxfId="221"/>
    <tableColumn id="29" name="Top Word Pairs in Tweet" dataDxfId="176"/>
    <tableColumn id="30" name="Top Replied-To in Tweet" dataDxfId="17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9" totalsRowShown="0" headerRowDxfId="381" dataDxfId="380">
  <autoFilter ref="A1:C109"/>
  <tableColumns count="3">
    <tableColumn id="1" name="Group" dataDxfId="355"/>
    <tableColumn id="2" name="Vertex" dataDxfId="354"/>
    <tableColumn id="3" name="Vertex ID" dataDxfId="3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79"/>
    <tableColumn id="2" name="Degree Frequency" dataDxfId="378">
      <calculatedColumnFormula>COUNTIF(Vertices[Degree], "&gt;= " &amp; D2) - COUNTIF(Vertices[Degree], "&gt;=" &amp; D3)</calculatedColumnFormula>
    </tableColumn>
    <tableColumn id="3" name="In-Degree Bin" dataDxfId="377"/>
    <tableColumn id="4" name="In-Degree Frequency" dataDxfId="376">
      <calculatedColumnFormula>COUNTIF(Vertices[In-Degree], "&gt;= " &amp; F2) - COUNTIF(Vertices[In-Degree], "&gt;=" &amp; F3)</calculatedColumnFormula>
    </tableColumn>
    <tableColumn id="5" name="Out-Degree Bin" dataDxfId="375"/>
    <tableColumn id="6" name="Out-Degree Frequency" dataDxfId="374">
      <calculatedColumnFormula>COUNTIF(Vertices[Out-Degree], "&gt;= " &amp; H2) - COUNTIF(Vertices[Out-Degree], "&gt;=" &amp; H3)</calculatedColumnFormula>
    </tableColumn>
    <tableColumn id="7" name="Betweenness Centrality Bin" dataDxfId="373"/>
    <tableColumn id="8" name="Betweenness Centrality Frequency" dataDxfId="372">
      <calculatedColumnFormula>COUNTIF(Vertices[Betweenness Centrality], "&gt;= " &amp; J2) - COUNTIF(Vertices[Betweenness Centrality], "&gt;=" &amp; J3)</calculatedColumnFormula>
    </tableColumn>
    <tableColumn id="9" name="Closeness Centrality Bin" dataDxfId="371"/>
    <tableColumn id="10" name="Closeness Centrality Frequency" dataDxfId="370">
      <calculatedColumnFormula>COUNTIF(Vertices[Closeness Centrality], "&gt;= " &amp; L2) - COUNTIF(Vertices[Closeness Centrality], "&gt;=" &amp; L3)</calculatedColumnFormula>
    </tableColumn>
    <tableColumn id="11" name="Eigenvector Centrality Bin" dataDxfId="369"/>
    <tableColumn id="12" name="Eigenvector Centrality Frequency" dataDxfId="368">
      <calculatedColumnFormula>COUNTIF(Vertices[Eigenvector Centrality], "&gt;= " &amp; N2) - COUNTIF(Vertices[Eigenvector Centrality], "&gt;=" &amp; N3)</calculatedColumnFormula>
    </tableColumn>
    <tableColumn id="18" name="PageRank Bin" dataDxfId="367"/>
    <tableColumn id="17" name="PageRank Frequency" dataDxfId="366">
      <calculatedColumnFormula>COUNTIF(Vertices[Eigenvector Centrality], "&gt;= " &amp; P2) - COUNTIF(Vertices[Eigenvector Centrality], "&gt;=" &amp; P3)</calculatedColumnFormula>
    </tableColumn>
    <tableColumn id="13" name="Clustering Coefficient Bin" dataDxfId="365"/>
    <tableColumn id="14" name="Clustering Coefficient Frequency" dataDxfId="364">
      <calculatedColumnFormula>COUNTIF(Vertices[Clustering Coefficient], "&gt;= " &amp; R2) - COUNTIF(Vertices[Clustering Coefficient], "&gt;=" &amp; R3)</calculatedColumnFormula>
    </tableColumn>
    <tableColumn id="15" name="Dynamic Filter Bin" dataDxfId="363"/>
    <tableColumn id="16" name="Dynamic Filter Frequency" dataDxfId="3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dweek/status/1161706040234336257" TargetMode="External" /><Relationship Id="rId2" Type="http://schemas.openxmlformats.org/officeDocument/2006/relationships/hyperlink" Target="https://twitter.com/Adweek/status/1161706040234336257" TargetMode="External" /><Relationship Id="rId3" Type="http://schemas.openxmlformats.org/officeDocument/2006/relationships/hyperlink" Target="https://www.forbes.com/sites/kimberlywhitler/2018/12/01/annual-predictions-for-marketers-from-ai-to-politics-to-augmented-intelligence-to-orchestration/#329b61de5dd2" TargetMode="External" /><Relationship Id="rId4" Type="http://schemas.openxmlformats.org/officeDocument/2006/relationships/hyperlink" Target="https://www.forbes.com/sites/kimberlywhitler/2018/12/01/annual-predictions-for-marketers-from-ai-to-politics-to-augmented-intelligence-to-orchestration/#329b61de5dd2" TargetMode="External" /><Relationship Id="rId5" Type="http://schemas.openxmlformats.org/officeDocument/2006/relationships/hyperlink" Target="https://www.forbes.com/sites/kimberlywhitler/2018/12/01/annual-predictions-for-marketers-from-ai-to-politics-to-augmented-intelligence-to-orchestration/#329b61de5dd2" TargetMode="External" /><Relationship Id="rId6" Type="http://schemas.openxmlformats.org/officeDocument/2006/relationships/hyperlink" Target="https://www.forbes.com/sites/kimberlywhitler/2018/12/01/annual-predictions-for-marketers-from-ai-to-politics-to-augmented-intelligence-to-orchestration/#329b61de5dd2" TargetMode="External" /><Relationship Id="rId7" Type="http://schemas.openxmlformats.org/officeDocument/2006/relationships/hyperlink" Target="https://www.forbes.com/sites/kimberlywhitler/2018/12/01/annual-predictions-for-marketers-from-ai-to-politics-to-augmented-intelligence-to-orchestration/#329b61de5dd2" TargetMode="External" /><Relationship Id="rId8" Type="http://schemas.openxmlformats.org/officeDocument/2006/relationships/hyperlink" Target="https://www.forbes.com/sites/kimberlywhitler/2018/12/01/annual-predictions-for-marketers-from-ai-to-politics-to-augmented-intelligence-to-orchestration/#329b61de5dd2" TargetMode="External" /><Relationship Id="rId9" Type="http://schemas.openxmlformats.org/officeDocument/2006/relationships/hyperlink" Target="https://www.forbes.com/sites/kimberlywhitler/2018/12/01/annual-predictions-for-marketers-from-ai-to-politics-to-augmented-intelligence-to-orchestration/#329b61de5dd2" TargetMode="External" /><Relationship Id="rId10" Type="http://schemas.openxmlformats.org/officeDocument/2006/relationships/hyperlink" Target="https://www.forbes.com/sites/kimberlywhitler/2018/12/01/annual-predictions-for-marketers-from-ai-to-politics-to-augmented-intelligence-to-orchestration/#329b61de5dd2" TargetMode="External" /><Relationship Id="rId11" Type="http://schemas.openxmlformats.org/officeDocument/2006/relationships/hyperlink" Target="https://www.forbes.com/sites/kimberlywhitler/2018/12/01/annual-predictions-for-marketers-from-ai-to-politics-to-augmented-intelligence-to-orchestration/#329b61de5dd2" TargetMode="External" /><Relationship Id="rId12" Type="http://schemas.openxmlformats.org/officeDocument/2006/relationships/hyperlink" Target="https://www.forbes.com/sites/kimberlywhitler/2018/12/01/annual-predictions-for-marketers-from-ai-to-politics-to-augmented-intelligence-to-orchestration/#329b61de5dd2" TargetMode="External" /><Relationship Id="rId13" Type="http://schemas.openxmlformats.org/officeDocument/2006/relationships/hyperlink" Target="https://twitter.com/Adweek/status/1161706040234336257" TargetMode="External" /><Relationship Id="rId14" Type="http://schemas.openxmlformats.org/officeDocument/2006/relationships/hyperlink" Target="https://venturefizz.com/career-forward-hottest-jobs-boston-tech?utm_content=bufferba280&amp;utm_medium=social&amp;utm_source=twitter.com&amp;utm_campaign=buffer" TargetMode="External" /><Relationship Id="rId15" Type="http://schemas.openxmlformats.org/officeDocument/2006/relationships/hyperlink" Target="https://venturefizz.com/career-forward-hottest-jobs-boston-tech?utm_content=bufferee013&amp;utm_medium=social&amp;utm_source=twitter.com&amp;utm_campaign=buffer" TargetMode="External" /><Relationship Id="rId16" Type="http://schemas.openxmlformats.org/officeDocument/2006/relationships/hyperlink" Target="https://venturefizz.com/career-forward-hottest-jobs-boston-tech?utm_content=bufferba280&amp;utm_medium=social&amp;utm_source=twitter.com&amp;utm_campaign=buffer" TargetMode="External" /><Relationship Id="rId17" Type="http://schemas.openxmlformats.org/officeDocument/2006/relationships/hyperlink" Target="https://venturefizz.com/career-forward-hottest-jobs-boston-tech?utm_content=bufferee013&amp;utm_medium=social&amp;utm_source=twitter.com&amp;utm_campaign=buffer" TargetMode="External" /><Relationship Id="rId18" Type="http://schemas.openxmlformats.org/officeDocument/2006/relationships/hyperlink" Target="https://venturefizz.com/career-forward-hottest-jobs-boston-tech?utm_content=bufferba280&amp;utm_medium=social&amp;utm_source=twitter.com&amp;utm_campaign=buffer" TargetMode="External" /><Relationship Id="rId19" Type="http://schemas.openxmlformats.org/officeDocument/2006/relationships/hyperlink" Target="https://venturefizz.com/career-forward-hottest-jobs-boston-tech?utm_content=bufferee013&amp;utm_medium=social&amp;utm_source=twitter.com&amp;utm_campaign=buffer" TargetMode="External" /><Relationship Id="rId20" Type="http://schemas.openxmlformats.org/officeDocument/2006/relationships/hyperlink" Target="https://venturefizz.com/career-forward-hottest-jobs-boston-tech?utm_content=bufferba280&amp;utm_medium=social&amp;utm_source=twitter.com&amp;utm_campaign=buffer" TargetMode="External" /><Relationship Id="rId21" Type="http://schemas.openxmlformats.org/officeDocument/2006/relationships/hyperlink" Target="https://venturefizz.com/career-forward-hottest-jobs-boston-tech?utm_content=bufferee013&amp;utm_medium=social&amp;utm_source=twitter.com&amp;utm_campaign=buffer" TargetMode="External" /><Relationship Id="rId22" Type="http://schemas.openxmlformats.org/officeDocument/2006/relationships/hyperlink" Target="https://venturefizz.com/career-forward-hottest-jobs-boston-tech?utm_content=bufferba280&amp;utm_medium=social&amp;utm_source=twitter.com&amp;utm_campaign=buffer" TargetMode="External" /><Relationship Id="rId23" Type="http://schemas.openxmlformats.org/officeDocument/2006/relationships/hyperlink" Target="https://venturefizz.com/career-forward-hottest-jobs-boston-tech?utm_content=bufferee013&amp;utm_medium=social&amp;utm_source=twitter.com&amp;utm_campaign=buffer" TargetMode="External" /><Relationship Id="rId24" Type="http://schemas.openxmlformats.org/officeDocument/2006/relationships/hyperlink" Target="https://venturefizz.com/career-forward-hottest-jobs-boston-tech?utm_content=bufferba280&amp;utm_medium=social&amp;utm_source=twitter.com&amp;utm_campaign=buffer" TargetMode="External" /><Relationship Id="rId25" Type="http://schemas.openxmlformats.org/officeDocument/2006/relationships/hyperlink" Target="https://venturefizz.com/career-forward-hottest-jobs-boston-tech?utm_content=bufferee013&amp;utm_medium=social&amp;utm_source=twitter.com&amp;utm_campaign=buffer" TargetMode="External" /><Relationship Id="rId26" Type="http://schemas.openxmlformats.org/officeDocument/2006/relationships/hyperlink" Target="https://venturefizz.com/career-forward-hottest-jobs-boston-tech?utm_content=bufferba280&amp;utm_medium=social&amp;utm_source=twitter.com&amp;utm_campaign=buffer" TargetMode="External" /><Relationship Id="rId27" Type="http://schemas.openxmlformats.org/officeDocument/2006/relationships/hyperlink" Target="https://venturefizz.com/career-forward-hottest-jobs-boston-tech?utm_content=bufferee013&amp;utm_medium=social&amp;utm_source=twitter.com&amp;utm_campaign=buffer" TargetMode="External" /><Relationship Id="rId28" Type="http://schemas.openxmlformats.org/officeDocument/2006/relationships/hyperlink" Target="https://venturefizz.com/career-forward-hottest-jobs-boston-tech?utm_content=bufferba280&amp;utm_medium=social&amp;utm_source=twitter.com&amp;utm_campaign=buffer" TargetMode="External" /><Relationship Id="rId29" Type="http://schemas.openxmlformats.org/officeDocument/2006/relationships/hyperlink" Target="https://venturefizz.com/career-forward-hottest-jobs-boston-tech?utm_content=bufferee013&amp;utm_medium=social&amp;utm_source=twitter.com&amp;utm_campaign=buffer" TargetMode="External" /><Relationship Id="rId30" Type="http://schemas.openxmlformats.org/officeDocument/2006/relationships/hyperlink" Target="https://venturefizz.com/career-forward-hottest-jobs-boston-tech?utm_content=bufferba280&amp;utm_medium=social&amp;utm_source=twitter.com&amp;utm_campaign=buffer" TargetMode="External" /><Relationship Id="rId31" Type="http://schemas.openxmlformats.org/officeDocument/2006/relationships/hyperlink" Target="https://venturefizz.com/career-forward-hottest-jobs-boston-tech?utm_content=bufferee013&amp;utm_medium=social&amp;utm_source=twitter.com&amp;utm_campaign=buffer" TargetMode="External" /><Relationship Id="rId32" Type="http://schemas.openxmlformats.org/officeDocument/2006/relationships/hyperlink" Target="https://twitter.com/CrimsonHexagon/status/1171075885493100544" TargetMode="External" /><Relationship Id="rId33" Type="http://schemas.openxmlformats.org/officeDocument/2006/relationships/hyperlink" Target="https://venturefizz.com/career-forward-hottest-jobs-boston-tech?utm_content=bufferba280&amp;utm_medium=social&amp;utm_source=twitter.com&amp;utm_campaign=buffer" TargetMode="External" /><Relationship Id="rId34" Type="http://schemas.openxmlformats.org/officeDocument/2006/relationships/hyperlink" Target="https://venturefizz.com/career-forward-hottest-jobs-boston-tech?utm_content=bufferee013&amp;utm_medium=social&amp;utm_source=twitter.com&amp;utm_campaign=buffer" TargetMode="External" /><Relationship Id="rId35" Type="http://schemas.openxmlformats.org/officeDocument/2006/relationships/hyperlink" Target="https://venturefizz.com/career-forward-hottest-jobs-boston-tech?utm_content=bufferba280&amp;utm_medium=social&amp;utm_source=twitter.com&amp;utm_campaign=buffer" TargetMode="External" /><Relationship Id="rId36" Type="http://schemas.openxmlformats.org/officeDocument/2006/relationships/hyperlink" Target="https://venturefizz.com/career-forward-hottest-jobs-boston-tech?utm_content=bufferba280&amp;utm_medium=social&amp;utm_source=twitter.com&amp;utm_campaign=buffer" TargetMode="External" /><Relationship Id="rId37" Type="http://schemas.openxmlformats.org/officeDocument/2006/relationships/hyperlink" Target="https://venturefizz.com/career-forward-hottest-jobs-boston-tech?utm_content=bufferee013&amp;utm_medium=social&amp;utm_source=twitter.com&amp;utm_campaign=buffer" TargetMode="External" /><Relationship Id="rId38" Type="http://schemas.openxmlformats.org/officeDocument/2006/relationships/hyperlink" Target="https://venturefizz.com/career-forward-hottest-jobs-boston-tech?utm_content=bufferee013&amp;utm_medium=social&amp;utm_source=twitter.com&amp;utm_campaign=buffer" TargetMode="External" /><Relationship Id="rId39" Type="http://schemas.openxmlformats.org/officeDocument/2006/relationships/hyperlink" Target="https://www.forbes.com/sites/kimberlywhitler/2018/12/01/annual-predictions-for-marketers-from-ai-to-politics-to-augmented-intelligence-to-orchestration/#329b61de5dd2" TargetMode="External" /><Relationship Id="rId40" Type="http://schemas.openxmlformats.org/officeDocument/2006/relationships/hyperlink" Target="https://www.forbes.com/sites/kimberlywhitler/2018/12/01/annual-predictions-for-marketers-from-ai-to-politics-to-augmented-intelligence-to-orchestration/#329b61de5dd2" TargetMode="External" /><Relationship Id="rId41" Type="http://schemas.openxmlformats.org/officeDocument/2006/relationships/hyperlink" Target="https://www.forbes.com/sites/kimberlywhitler/2018/12/01/annual-predictions-for-marketers-from-ai-to-politics-to-augmented-intelligence-to-orchestration/#329b61de5dd2" TargetMode="External" /><Relationship Id="rId42" Type="http://schemas.openxmlformats.org/officeDocument/2006/relationships/hyperlink" Target="https://www.forbes.com/sites/kimberlywhitler/2018/12/01/annual-predictions-for-marketers-from-ai-to-politics-to-augmented-intelligence-to-orchestration/#329b61de5dd2" TargetMode="External" /><Relationship Id="rId43" Type="http://schemas.openxmlformats.org/officeDocument/2006/relationships/hyperlink" Target="https://www.forbes.com/sites/kimberlywhitler/2018/12/01/annual-predictions-for-marketers-from-ai-to-politics-to-augmented-intelligence-to-orchestration/#329b61de5dd2" TargetMode="External" /><Relationship Id="rId44" Type="http://schemas.openxmlformats.org/officeDocument/2006/relationships/hyperlink" Target="https://www.forbes.com/sites/kimberlywhitler/2018/12/01/annual-predictions-for-marketers-from-ai-to-politics-to-augmented-intelligence-to-orchestration/#329b61de5dd2" TargetMode="External" /><Relationship Id="rId45" Type="http://schemas.openxmlformats.org/officeDocument/2006/relationships/hyperlink" Target="https://www.forbes.com/sites/kimberlywhitler/2018/12/01/annual-predictions-for-marketers-from-ai-to-politics-to-augmented-intelligence-to-orchestration/#329b61de5dd2" TargetMode="External" /><Relationship Id="rId46" Type="http://schemas.openxmlformats.org/officeDocument/2006/relationships/hyperlink" Target="https://www.forbes.com/sites/kimberlywhitler/2018/12/01/annual-predictions-for-marketers-from-ai-to-politics-to-augmented-intelligence-to-orchestration/#329b61de5dd2" TargetMode="External" /><Relationship Id="rId47" Type="http://schemas.openxmlformats.org/officeDocument/2006/relationships/hyperlink" Target="https://www.forbes.com/sites/kimberlywhitler/2018/12/01/annual-predictions-for-marketers-from-ai-to-politics-to-augmented-intelligence-to-orchestration/#329b61de5dd2" TargetMode="External" /><Relationship Id="rId48" Type="http://schemas.openxmlformats.org/officeDocument/2006/relationships/hyperlink" Target="https://www.businessinsider.com/how-swedens-oatly-came-to-dominate-the-oak-drink-market-2019-8?IR=T" TargetMode="External" /><Relationship Id="rId49" Type="http://schemas.openxmlformats.org/officeDocument/2006/relationships/hyperlink" Target="https://www.brandwatch.com/blog/introducing-brandwatch-consumer-research/" TargetMode="External" /><Relationship Id="rId50" Type="http://schemas.openxmlformats.org/officeDocument/2006/relationships/hyperlink" Target="https://www.brandwatch.com/blog/top-most-instagram-followers/?utm_source=twitter&amp;utm_medium=owned_social&amp;utm_term=blog&amp;utm_campaign=marketing" TargetMode="External" /><Relationship Id="rId51" Type="http://schemas.openxmlformats.org/officeDocument/2006/relationships/hyperlink" Target="https://www.brandwatch.com/blog/top-most-instagram-followers/?utm_source=twitter&amp;utm_medium=owned_social&amp;utm_term=blog&amp;utm_campaign=marketing" TargetMode="External" /><Relationship Id="rId52" Type="http://schemas.openxmlformats.org/officeDocument/2006/relationships/hyperlink" Target="https://www.brandwatch.com/blog/top-most-instagram-followers/?utm_source=twitter&amp;utm_medium=owned_social&amp;utm_term=blog&amp;utm_campaign=marketing" TargetMode="External" /><Relationship Id="rId53" Type="http://schemas.openxmlformats.org/officeDocument/2006/relationships/hyperlink" Target="https://www.brandwatch.com/blog/top-most-instagram-followers/?utm_source=twitter&amp;utm_medium=owned_social&amp;utm_term=blog&amp;utm_campaign=marketing" TargetMode="External" /><Relationship Id="rId54" Type="http://schemas.openxmlformats.org/officeDocument/2006/relationships/hyperlink" Target="https://www.brandwatch.com/blog/top-most-instagram-followers/?utm_source=twitter&amp;utm_medium=owned_social&amp;utm_term=blog&amp;utm_campaign=marketing" TargetMode="External" /><Relationship Id="rId55" Type="http://schemas.openxmlformats.org/officeDocument/2006/relationships/hyperlink" Target="https://www.brandwatch.com/blog/top-most-instagram-followers/?utm_source=twitter&amp;utm_medium=owned_social&amp;utm_term=blog&amp;utm_campaign=marketing" TargetMode="External" /><Relationship Id="rId56" Type="http://schemas.openxmlformats.org/officeDocument/2006/relationships/hyperlink" Target="https://www.brandwatch.com/blog/top-most-instagram-followers/?utm_source=twitter&amp;utm_medium=owned_social&amp;utm_term=blog&amp;utm_campaign=marketing" TargetMode="External" /><Relationship Id="rId57" Type="http://schemas.openxmlformats.org/officeDocument/2006/relationships/hyperlink" Target="https://www.brandwatch.com/blog/top-most-instagram-followers/?utm_source=twitter&amp;utm_medium=owned_social&amp;utm_term=blog&amp;utm_campaign=marketing" TargetMode="External" /><Relationship Id="rId58" Type="http://schemas.openxmlformats.org/officeDocument/2006/relationships/hyperlink" Target="https://www.brandwatch.com/blog/top-most-instagram-followers/?utm_source=twitter&amp;utm_medium=owned_social&amp;utm_term=blog&amp;utm_campaign=marketing" TargetMode="External" /><Relationship Id="rId59" Type="http://schemas.openxmlformats.org/officeDocument/2006/relationships/hyperlink" Target="https://twitter.com/Adweek/status/1161706040234336257" TargetMode="External" /><Relationship Id="rId60" Type="http://schemas.openxmlformats.org/officeDocument/2006/relationships/hyperlink" Target="https://medium.com/brighton-digital-festival/bdf19-grassroots-awards-open-call-a6225820a0d2" TargetMode="External" /><Relationship Id="rId61" Type="http://schemas.openxmlformats.org/officeDocument/2006/relationships/hyperlink" Target="https://www.brandwatch.com/the-social-index/alcohol" TargetMode="External" /><Relationship Id="rId62" Type="http://schemas.openxmlformats.org/officeDocument/2006/relationships/hyperlink" Target="https://twitter.com/Brandwatch/status/1171710124278374410" TargetMode="External" /><Relationship Id="rId63" Type="http://schemas.openxmlformats.org/officeDocument/2006/relationships/hyperlink" Target="https://twitter.com/Brandwatch/status/1171710124278374410" TargetMode="External" /><Relationship Id="rId64" Type="http://schemas.openxmlformats.org/officeDocument/2006/relationships/hyperlink" Target="https://twitter.com/Brandwatch/status/1172091774304772096" TargetMode="External" /><Relationship Id="rId65" Type="http://schemas.openxmlformats.org/officeDocument/2006/relationships/hyperlink" Target="https://twitter.com/Brandwatch/status/1172091774304772096" TargetMode="External" /><Relationship Id="rId66" Type="http://schemas.openxmlformats.org/officeDocument/2006/relationships/hyperlink" Target="https://twitter.com/the_chrismc/status/1172219265753202695" TargetMode="External" /><Relationship Id="rId67" Type="http://schemas.openxmlformats.org/officeDocument/2006/relationships/hyperlink" Target="https://twitter.com/Brandwatch/status/1173946011594698752" TargetMode="External" /><Relationship Id="rId68" Type="http://schemas.openxmlformats.org/officeDocument/2006/relationships/hyperlink" Target="https://twitter.com/the_chrismc/status/1172219265753202695" TargetMode="External" /><Relationship Id="rId69" Type="http://schemas.openxmlformats.org/officeDocument/2006/relationships/hyperlink" Target="https://www.youtube.com/watch?v=3TrlPJOSmnM" TargetMode="External" /><Relationship Id="rId70" Type="http://schemas.openxmlformats.org/officeDocument/2006/relationships/hyperlink" Target="https://blog.twitter.com/en_us/topics/company/2019/unicef-bts-friendshipday0.html?utm_source=Unicef%20Friendship%20Day&amp;utm_medium=Tweet&amp;utm_campaign=officialpartner" TargetMode="External" /><Relationship Id="rId71" Type="http://schemas.openxmlformats.org/officeDocument/2006/relationships/hyperlink" Target="https://blog.twitter.com/en_us/topics/company/2019/unicef-bts-friendshipday0.html?utm_source=Unicef%20Friendship%20Day&amp;utm_medium=Tweet&amp;utm_campaign=officialpartner" TargetMode="External" /><Relationship Id="rId72" Type="http://schemas.openxmlformats.org/officeDocument/2006/relationships/hyperlink" Target="https://blog.twitter.com/en_us/topics/company/2019/unicef-bts-friendshipday0.html?utm_source=Unicef%20Friendship%20Day&amp;utm_medium=Tweet&amp;utm_campaign=officialpartner" TargetMode="External" /><Relationship Id="rId73" Type="http://schemas.openxmlformats.org/officeDocument/2006/relationships/hyperlink" Target="https://www.youtube.com/watch?v=3TrlPJOSmnM&amp;feature=youtu.be" TargetMode="External" /><Relationship Id="rId74" Type="http://schemas.openxmlformats.org/officeDocument/2006/relationships/hyperlink" Target="https://www.youtube.com/watch?v=3TrlPJOSmnM&amp;feature=youtu.be" TargetMode="External" /><Relationship Id="rId75" Type="http://schemas.openxmlformats.org/officeDocument/2006/relationships/hyperlink" Target="https://www.businessinsider.com/how-swedens-oatly-came-to-dominate-the-oak-drink-market-2019-8?IR=T" TargetMode="External" /><Relationship Id="rId76" Type="http://schemas.openxmlformats.org/officeDocument/2006/relationships/hyperlink" Target="https://www.brandwatch.com/blog/introducing-brandwatch-consumer-research/" TargetMode="External" /><Relationship Id="rId77" Type="http://schemas.openxmlformats.org/officeDocument/2006/relationships/hyperlink" Target="https://www.youtube.com/watch?v=3TrlPJOSmnM" TargetMode="External" /><Relationship Id="rId78" Type="http://schemas.openxmlformats.org/officeDocument/2006/relationships/hyperlink" Target="https://www.brandwatch.com/blog/5-cool-things-brandwatch-consumer-research/?utm_source=twitter&amp;utm_medium=owned_social&amp;utm_term=blog&amp;utm_campaign=marketing" TargetMode="External" /><Relationship Id="rId79" Type="http://schemas.openxmlformats.org/officeDocument/2006/relationships/hyperlink" Target="https://www.brandwatch.com/webinars/consumer-fit/?utm_source=twitter&amp;utm_medium=owned_social&amp;utm_term=blog&amp;utm_campaign=marketing" TargetMode="External" /><Relationship Id="rId80" Type="http://schemas.openxmlformats.org/officeDocument/2006/relationships/hyperlink" Target="https://www.brandwatch.com/reports/plastic-waste/?utm_source=twitter&amp;utm_medium=owned_social&amp;utm_term=report&amp;utm_campaign=marketing" TargetMode="External" /><Relationship Id="rId81" Type="http://schemas.openxmlformats.org/officeDocument/2006/relationships/hyperlink" Target="https://www.brandwatch.com/the-social-index/alcohol" TargetMode="External" /><Relationship Id="rId82" Type="http://schemas.openxmlformats.org/officeDocument/2006/relationships/hyperlink" Target="https://twitter.com/Brandwatch/status/1171710124278374410" TargetMode="External" /><Relationship Id="rId83" Type="http://schemas.openxmlformats.org/officeDocument/2006/relationships/hyperlink" Target="https://www.youtube.com/watch?v=3TrlPJOSmnM" TargetMode="External" /><Relationship Id="rId84" Type="http://schemas.openxmlformats.org/officeDocument/2006/relationships/hyperlink" Target="https://www.brandwatch.com/blog/5-cool-things-brandwatch-consumer-research/?utm_source=twitter&amp;utm_medium=owned_social&amp;utm_term=blog&amp;utm_campaign=marketing" TargetMode="External" /><Relationship Id="rId85" Type="http://schemas.openxmlformats.org/officeDocument/2006/relationships/hyperlink" Target="https://www.brandwatch.com/blog/introducing-brandwatch-consumer-research/" TargetMode="External" /><Relationship Id="rId86" Type="http://schemas.openxmlformats.org/officeDocument/2006/relationships/hyperlink" Target="https://developer.twitter.com/en/premium-apis.html" TargetMode="External" /><Relationship Id="rId87" Type="http://schemas.openxmlformats.org/officeDocument/2006/relationships/hyperlink" Target="https://github.com/igorbrigadir?tab=projects" TargetMode="External" /><Relationship Id="rId88" Type="http://schemas.openxmlformats.org/officeDocument/2006/relationships/hyperlink" Target="https://developer.twitter.com/en/premium-apis.html" TargetMode="External" /><Relationship Id="rId89" Type="http://schemas.openxmlformats.org/officeDocument/2006/relationships/hyperlink" Target="https://github.com/igorbrigadir?tab=projects" TargetMode="External" /><Relationship Id="rId90" Type="http://schemas.openxmlformats.org/officeDocument/2006/relationships/hyperlink" Target="https://developer.twitter.com/en/premium-apis.html" TargetMode="External" /><Relationship Id="rId91" Type="http://schemas.openxmlformats.org/officeDocument/2006/relationships/hyperlink" Target="https://github.com/igorbrigadir?tab=projects" TargetMode="External" /><Relationship Id="rId92" Type="http://schemas.openxmlformats.org/officeDocument/2006/relationships/hyperlink" Target="https://developer.twitter.com/en/premium-apis.html" TargetMode="External" /><Relationship Id="rId93" Type="http://schemas.openxmlformats.org/officeDocument/2006/relationships/hyperlink" Target="https://github.com/igorbrigadir?tab=projects" TargetMode="External" /><Relationship Id="rId94" Type="http://schemas.openxmlformats.org/officeDocument/2006/relationships/hyperlink" Target="https://developer.twitter.com/en/premium-apis.html" TargetMode="External" /><Relationship Id="rId95" Type="http://schemas.openxmlformats.org/officeDocument/2006/relationships/hyperlink" Target="https://github.com/igorbrigadir?tab=projects" TargetMode="External" /><Relationship Id="rId96" Type="http://schemas.openxmlformats.org/officeDocument/2006/relationships/hyperlink" Target="https://developer.twitter.com/en/premium-apis.html" TargetMode="External" /><Relationship Id="rId97" Type="http://schemas.openxmlformats.org/officeDocument/2006/relationships/hyperlink" Target="https://github.com/igorbrigadir?tab=projects" TargetMode="External" /><Relationship Id="rId98" Type="http://schemas.openxmlformats.org/officeDocument/2006/relationships/hyperlink" Target="https://www.pancommunications.com/news-item/pan-communications-named-medium-pr-firm-of-the-year-at-pr-news-platinum-pr-awards/" TargetMode="External" /><Relationship Id="rId99" Type="http://schemas.openxmlformats.org/officeDocument/2006/relationships/hyperlink" Target="https://www.pancommunications.com/news-item/pan-communications-named-medium-pr-firm-of-the-year-at-pr-news-platinum-pr-awards/" TargetMode="External" /><Relationship Id="rId100" Type="http://schemas.openxmlformats.org/officeDocument/2006/relationships/hyperlink" Target="https://www.pancommunications.com/news-item/pan-communications-named-medium-pr-firm-of-the-year-at-pr-news-platinum-pr-awards/" TargetMode="External" /><Relationship Id="rId101" Type="http://schemas.openxmlformats.org/officeDocument/2006/relationships/hyperlink" Target="https://www.pancommunications.com/news-item/pan-communications-named-medium-pr-firm-of-the-year-at-pr-news-platinum-pr-awards/" TargetMode="External" /><Relationship Id="rId102" Type="http://schemas.openxmlformats.org/officeDocument/2006/relationships/hyperlink" Target="https://www.pancommunications.com/news-item/pan-communications-named-medium-pr-firm-of-the-year-at-pr-news-platinum-pr-awards/" TargetMode="External" /><Relationship Id="rId103" Type="http://schemas.openxmlformats.org/officeDocument/2006/relationships/hyperlink" Target="https://www.pancommunications.com/news-item/pan-communications-named-medium-pr-firm-of-the-year-at-pr-news-platinum-pr-awards/" TargetMode="External" /><Relationship Id="rId104" Type="http://schemas.openxmlformats.org/officeDocument/2006/relationships/hyperlink" Target="https://www.pancommunications.com/news-item/pan-communications-named-medium-pr-firm-of-the-year-at-pr-news-platinum-pr-awards/" TargetMode="External" /><Relationship Id="rId105" Type="http://schemas.openxmlformats.org/officeDocument/2006/relationships/hyperlink" Target="https://www.pancommunications.com/news-item/pan-communications-named-medium-pr-firm-of-the-year-at-pr-news-platinum-pr-awards/" TargetMode="External" /><Relationship Id="rId106" Type="http://schemas.openxmlformats.org/officeDocument/2006/relationships/hyperlink" Target="https://www.pancommunications.com/news-item/pan-communications-named-medium-pr-firm-of-the-year-at-pr-news-platinum-pr-awards/" TargetMode="External" /><Relationship Id="rId107" Type="http://schemas.openxmlformats.org/officeDocument/2006/relationships/hyperlink" Target="https://www.brandwatch.com/blog/react-end-of-the-world/?utm_source=twitter&amp;utm_medium=social&amp;utm_campaign=react-end-of-the-world" TargetMode="External" /><Relationship Id="rId108" Type="http://schemas.openxmlformats.org/officeDocument/2006/relationships/hyperlink" Target="https://www.brandwatch.com/blog/interview-hamish-morgan/?utm_source=twitter&amp;utm_medium=social&amp;utm_campaign=interview-hamish-morgan" TargetMode="External" /><Relationship Id="rId109" Type="http://schemas.openxmlformats.org/officeDocument/2006/relationships/hyperlink" Target="https://www.brandwatch.com/blog/interview-katie-atwell/?utm_source=twitter&amp;utm_medium=social&amp;utm_campaign=interview-katie-atwell" TargetMode="External" /><Relationship Id="rId110" Type="http://schemas.openxmlformats.org/officeDocument/2006/relationships/hyperlink" Target="https://www.brandwatch.com/blog/now-you-know-london-2019-3-things-to-get-excited-about/?utm_source=twitter&amp;utm_medium=social&amp;utm_campaign=now-you-know-london-2019-3-things-to-get-excited-about" TargetMode="External" /><Relationship Id="rId111" Type="http://schemas.openxmlformats.org/officeDocument/2006/relationships/hyperlink" Target="https://www.pancommunications.com/news-item/pan-communications-named-medium-pr-firm-of-the-year-at-pr-news-platinum-pr-awards/" TargetMode="External" /><Relationship Id="rId112" Type="http://schemas.openxmlformats.org/officeDocument/2006/relationships/hyperlink" Target="https://www.pancommunications.com/news-item/pan-communications-named-medium-pr-firm-of-the-year-at-pr-news-platinum-pr-awards/" TargetMode="External" /><Relationship Id="rId113" Type="http://schemas.openxmlformats.org/officeDocument/2006/relationships/hyperlink" Target="https://www.pancommunications.com/news-item/pan-communications-named-medium-pr-firm-of-the-year-at-pr-news-platinum-pr-awards/" TargetMode="External" /><Relationship Id="rId114" Type="http://schemas.openxmlformats.org/officeDocument/2006/relationships/hyperlink" Target="https://pbs.twimg.com/media/DtYUneMVsAEMBsm.jpg" TargetMode="External" /><Relationship Id="rId115" Type="http://schemas.openxmlformats.org/officeDocument/2006/relationships/hyperlink" Target="https://pbs.twimg.com/media/DtYUneMVsAEMBsm.jpg" TargetMode="External" /><Relationship Id="rId116" Type="http://schemas.openxmlformats.org/officeDocument/2006/relationships/hyperlink" Target="https://pbs.twimg.com/media/DtYUneMVsAEMBsm.jpg" TargetMode="External" /><Relationship Id="rId117" Type="http://schemas.openxmlformats.org/officeDocument/2006/relationships/hyperlink" Target="https://pbs.twimg.com/media/DtYUneMVsAEMBsm.jpg" TargetMode="External" /><Relationship Id="rId118" Type="http://schemas.openxmlformats.org/officeDocument/2006/relationships/hyperlink" Target="https://pbs.twimg.com/media/DtYUneMVsAEMBsm.jpg" TargetMode="External" /><Relationship Id="rId119" Type="http://schemas.openxmlformats.org/officeDocument/2006/relationships/hyperlink" Target="https://pbs.twimg.com/media/DtYUneMVsAEMBsm.jpg" TargetMode="External" /><Relationship Id="rId120" Type="http://schemas.openxmlformats.org/officeDocument/2006/relationships/hyperlink" Target="https://pbs.twimg.com/media/DtYUneMVsAEMBsm.jpg" TargetMode="External" /><Relationship Id="rId121" Type="http://schemas.openxmlformats.org/officeDocument/2006/relationships/hyperlink" Target="https://pbs.twimg.com/media/DtYUneMVsAEMBsm.jpg" TargetMode="External" /><Relationship Id="rId122" Type="http://schemas.openxmlformats.org/officeDocument/2006/relationships/hyperlink" Target="https://pbs.twimg.com/media/DtYUneMVsAEMBsm.jpg" TargetMode="External" /><Relationship Id="rId123" Type="http://schemas.openxmlformats.org/officeDocument/2006/relationships/hyperlink" Target="https://pbs.twimg.com/media/DtYUneMVsAEMBsm.jpg" TargetMode="External" /><Relationship Id="rId124" Type="http://schemas.openxmlformats.org/officeDocument/2006/relationships/hyperlink" Target="https://pbs.twimg.com/ext_tw_video_thumb/1172814594282274816/pu/img/hv-mLvB2uhRG7nqP.jpg" TargetMode="External" /><Relationship Id="rId125" Type="http://schemas.openxmlformats.org/officeDocument/2006/relationships/hyperlink" Target="https://pbs.twimg.com/ext_tw_video_thumb/1172814594282274816/pu/img/hv-mLvB2uhRG7nqP.jpg" TargetMode="External" /><Relationship Id="rId126" Type="http://schemas.openxmlformats.org/officeDocument/2006/relationships/hyperlink" Target="https://pbs.twimg.com/ext_tw_video_thumb/1172814594282274816/pu/img/hv-mLvB2uhRG7nqP.jpg" TargetMode="External" /><Relationship Id="rId127" Type="http://schemas.openxmlformats.org/officeDocument/2006/relationships/hyperlink" Target="https://pbs.twimg.com/ext_tw_video_thumb/1172814594282274816/pu/img/hv-mLvB2uhRG7nqP.jpg" TargetMode="External" /><Relationship Id="rId128" Type="http://schemas.openxmlformats.org/officeDocument/2006/relationships/hyperlink" Target="https://pbs.twimg.com/ext_tw_video_thumb/1172814594282274816/pu/img/hv-mLvB2uhRG7nqP.jpg" TargetMode="External" /><Relationship Id="rId129" Type="http://schemas.openxmlformats.org/officeDocument/2006/relationships/hyperlink" Target="https://pbs.twimg.com/ext_tw_video_thumb/1172814594282274816/pu/img/hv-mLvB2uhRG7nqP.jpg" TargetMode="External" /><Relationship Id="rId130" Type="http://schemas.openxmlformats.org/officeDocument/2006/relationships/hyperlink" Target="https://pbs.twimg.com/ext_tw_video_thumb/1172814594282274816/pu/img/hv-mLvB2uhRG7nqP.jpg" TargetMode="External" /><Relationship Id="rId131" Type="http://schemas.openxmlformats.org/officeDocument/2006/relationships/hyperlink" Target="https://pbs.twimg.com/ext_tw_video_thumb/1172814594282274816/pu/img/hv-mLvB2uhRG7nqP.jpg" TargetMode="External" /><Relationship Id="rId132" Type="http://schemas.openxmlformats.org/officeDocument/2006/relationships/hyperlink" Target="https://pbs.twimg.com/ext_tw_video_thumb/1172814594282274816/pu/img/hv-mLvB2uhRG7nqP.jpg" TargetMode="External" /><Relationship Id="rId133" Type="http://schemas.openxmlformats.org/officeDocument/2006/relationships/hyperlink" Target="https://pbs.twimg.com/ext_tw_video_thumb/1172814594282274816/pu/img/hv-mLvB2uhRG7nqP.jpg" TargetMode="External" /><Relationship Id="rId134" Type="http://schemas.openxmlformats.org/officeDocument/2006/relationships/hyperlink" Target="https://pbs.twimg.com/ext_tw_video_thumb/1172814594282274816/pu/img/hv-mLvB2uhRG7nqP.jpg" TargetMode="External" /><Relationship Id="rId135" Type="http://schemas.openxmlformats.org/officeDocument/2006/relationships/hyperlink" Target="https://pbs.twimg.com/media/DtYUneMVsAEMBsm.jpg" TargetMode="External" /><Relationship Id="rId136" Type="http://schemas.openxmlformats.org/officeDocument/2006/relationships/hyperlink" Target="https://pbs.twimg.com/media/DtYUneMVsAEMBsm.jpg" TargetMode="External" /><Relationship Id="rId137" Type="http://schemas.openxmlformats.org/officeDocument/2006/relationships/hyperlink" Target="https://pbs.twimg.com/media/DtYUneMVsAEMBsm.jpg" TargetMode="External" /><Relationship Id="rId138" Type="http://schemas.openxmlformats.org/officeDocument/2006/relationships/hyperlink" Target="https://pbs.twimg.com/media/EDmqlbKW4AA8arQ.jpg" TargetMode="External" /><Relationship Id="rId139" Type="http://schemas.openxmlformats.org/officeDocument/2006/relationships/hyperlink" Target="https://pbs.twimg.com/media/EEwCGeaXsAArFO-.jpg" TargetMode="External" /><Relationship Id="rId140" Type="http://schemas.openxmlformats.org/officeDocument/2006/relationships/hyperlink" Target="https://pbs.twimg.com/media/EDs3pL2XYAARQdv.jpg" TargetMode="External" /><Relationship Id="rId141" Type="http://schemas.openxmlformats.org/officeDocument/2006/relationships/hyperlink" Target="https://pbs.twimg.com/media/EENUk92WwAUazIu.jpg" TargetMode="External" /><Relationship Id="rId142" Type="http://schemas.openxmlformats.org/officeDocument/2006/relationships/hyperlink" Target="https://pbs.twimg.com/media/EENUk92WwAUazIu.jpg" TargetMode="External" /><Relationship Id="rId143" Type="http://schemas.openxmlformats.org/officeDocument/2006/relationships/hyperlink" Target="https://pbs.twimg.com/media/EENUk92WwAUazIu.jpg" TargetMode="External" /><Relationship Id="rId144" Type="http://schemas.openxmlformats.org/officeDocument/2006/relationships/hyperlink" Target="https://pbs.twimg.com/media/EEHs340U0AAkQdV.png" TargetMode="External" /><Relationship Id="rId145" Type="http://schemas.openxmlformats.org/officeDocument/2006/relationships/hyperlink" Target="https://pbs.twimg.com/media/EENMvJSXkAca4aq.jpg" TargetMode="External" /><Relationship Id="rId146" Type="http://schemas.openxmlformats.org/officeDocument/2006/relationships/hyperlink" Target="https://pbs.twimg.com/media/EERSSL8XUAE1tmA.jpg" TargetMode="External" /><Relationship Id="rId147" Type="http://schemas.openxmlformats.org/officeDocument/2006/relationships/hyperlink" Target="https://pbs.twimg.com/tweet_video_thumb/EEVTCEeUwAEcLH8.jpg" TargetMode="External" /><Relationship Id="rId148" Type="http://schemas.openxmlformats.org/officeDocument/2006/relationships/hyperlink" Target="https://pbs.twimg.com/tweet_video_thumb/EEVTCEeUwAEcLH8.jpg" TargetMode="External" /><Relationship Id="rId149" Type="http://schemas.openxmlformats.org/officeDocument/2006/relationships/hyperlink" Target="https://pbs.twimg.com/media/EDmqlbKW4AA8arQ.jpg" TargetMode="External" /><Relationship Id="rId150" Type="http://schemas.openxmlformats.org/officeDocument/2006/relationships/hyperlink" Target="https://pbs.twimg.com/media/EEwCGeaXsAArFO-.jpg" TargetMode="External" /><Relationship Id="rId151" Type="http://schemas.openxmlformats.org/officeDocument/2006/relationships/hyperlink" Target="https://pbs.twimg.com/tweet_video_thumb/EEQbPEnWsAEY5l0.jpg" TargetMode="External" /><Relationship Id="rId152" Type="http://schemas.openxmlformats.org/officeDocument/2006/relationships/hyperlink" Target="https://pbs.twimg.com/tweet_video_thumb/EEVYwmmU8AE46CV.jpg" TargetMode="External" /><Relationship Id="rId153" Type="http://schemas.openxmlformats.org/officeDocument/2006/relationships/hyperlink" Target="https://pbs.twimg.com/tweet_video_thumb/EEk8K98XkAUQP8w.jpg" TargetMode="External" /><Relationship Id="rId154" Type="http://schemas.openxmlformats.org/officeDocument/2006/relationships/hyperlink" Target="https://pbs.twimg.com/tweet_video_thumb/EEp8B7JX4AEY6Au.jpg" TargetMode="External" /><Relationship Id="rId155" Type="http://schemas.openxmlformats.org/officeDocument/2006/relationships/hyperlink" Target="https://pbs.twimg.com/media/EEvWSDcWsAAaG1V.png" TargetMode="External" /><Relationship Id="rId156" Type="http://schemas.openxmlformats.org/officeDocument/2006/relationships/hyperlink" Target="https://pbs.twimg.com/tweet_video_thumb/EEQbPEnWsAEY5l0.jpg" TargetMode="External" /><Relationship Id="rId157" Type="http://schemas.openxmlformats.org/officeDocument/2006/relationships/hyperlink" Target="https://pbs.twimg.com/tweet_video_thumb/EEVYwmmU8AE46CV.jpg" TargetMode="External" /><Relationship Id="rId158" Type="http://schemas.openxmlformats.org/officeDocument/2006/relationships/hyperlink" Target="https://pbs.twimg.com/tweet_video_thumb/EEk8K98XkAUQP8w.jpg" TargetMode="External" /><Relationship Id="rId159" Type="http://schemas.openxmlformats.org/officeDocument/2006/relationships/hyperlink" Target="https://pbs.twimg.com/tweet_video_thumb/EEp8B7JX4AEY6Au.jpg" TargetMode="External" /><Relationship Id="rId160" Type="http://schemas.openxmlformats.org/officeDocument/2006/relationships/hyperlink" Target="https://pbs.twimg.com/media/EEwCGeaXsAArFO-.jpg" TargetMode="External" /><Relationship Id="rId161" Type="http://schemas.openxmlformats.org/officeDocument/2006/relationships/hyperlink" Target="https://pbs.twimg.com/media/EEHPygIU4AA7FNQ.jpg" TargetMode="External" /><Relationship Id="rId162" Type="http://schemas.openxmlformats.org/officeDocument/2006/relationships/hyperlink" Target="https://pbs.twimg.com/media/EEINcrAU4AAW0u3.jpg" TargetMode="External" /><Relationship Id="rId163" Type="http://schemas.openxmlformats.org/officeDocument/2006/relationships/hyperlink" Target="https://pbs.twimg.com/tweet_video_thumb/EELEs93WsAU6dRu.jpg" TargetMode="External" /><Relationship Id="rId164" Type="http://schemas.openxmlformats.org/officeDocument/2006/relationships/hyperlink" Target="https://pbs.twimg.com/media/EENgGHdXUAAB_k8.jpg" TargetMode="External" /><Relationship Id="rId165" Type="http://schemas.openxmlformats.org/officeDocument/2006/relationships/hyperlink" Target="https://pbs.twimg.com/tweet_video_thumb/EESarPNXUAAoVBH.jpg" TargetMode="External" /><Relationship Id="rId166" Type="http://schemas.openxmlformats.org/officeDocument/2006/relationships/hyperlink" Target="http://pbs.twimg.com/profile_images/1050596818680070146/PHDpyAa-_normal.jpg" TargetMode="External" /><Relationship Id="rId167" Type="http://schemas.openxmlformats.org/officeDocument/2006/relationships/hyperlink" Target="http://pbs.twimg.com/profile_images/1050596818680070146/PHDpyAa-_normal.jpg" TargetMode="External" /><Relationship Id="rId168" Type="http://schemas.openxmlformats.org/officeDocument/2006/relationships/hyperlink" Target="http://pbs.twimg.com/profile_images/1050596818680070146/PHDpyAa-_normal.jpg" TargetMode="External" /><Relationship Id="rId169" Type="http://schemas.openxmlformats.org/officeDocument/2006/relationships/hyperlink" Target="http://pbs.twimg.com/profile_images/1050596818680070146/PHDpyAa-_normal.jpg" TargetMode="External" /><Relationship Id="rId170" Type="http://schemas.openxmlformats.org/officeDocument/2006/relationships/hyperlink" Target="https://pbs.twimg.com/media/DtYUneMVsAEMBsm.jpg" TargetMode="External" /><Relationship Id="rId171" Type="http://schemas.openxmlformats.org/officeDocument/2006/relationships/hyperlink" Target="https://pbs.twimg.com/media/DtYUneMVsAEMBsm.jpg" TargetMode="External" /><Relationship Id="rId172" Type="http://schemas.openxmlformats.org/officeDocument/2006/relationships/hyperlink" Target="https://pbs.twimg.com/media/DtYUneMVsAEMBsm.jpg" TargetMode="External" /><Relationship Id="rId173" Type="http://schemas.openxmlformats.org/officeDocument/2006/relationships/hyperlink" Target="https://pbs.twimg.com/media/DtYUneMVsAEMBsm.jpg" TargetMode="External" /><Relationship Id="rId174" Type="http://schemas.openxmlformats.org/officeDocument/2006/relationships/hyperlink" Target="https://pbs.twimg.com/media/DtYUneMVsAEMBsm.jpg" TargetMode="External" /><Relationship Id="rId175" Type="http://schemas.openxmlformats.org/officeDocument/2006/relationships/hyperlink" Target="https://pbs.twimg.com/media/DtYUneMVsAEMBsm.jpg" TargetMode="External" /><Relationship Id="rId176" Type="http://schemas.openxmlformats.org/officeDocument/2006/relationships/hyperlink" Target="https://pbs.twimg.com/media/DtYUneMVsAEMBsm.jpg" TargetMode="External" /><Relationship Id="rId177" Type="http://schemas.openxmlformats.org/officeDocument/2006/relationships/hyperlink" Target="https://pbs.twimg.com/media/DtYUneMVsAEMBsm.jpg" TargetMode="External" /><Relationship Id="rId178" Type="http://schemas.openxmlformats.org/officeDocument/2006/relationships/hyperlink" Target="https://pbs.twimg.com/media/DtYUneMVsAEMBsm.jpg" TargetMode="External" /><Relationship Id="rId179" Type="http://schemas.openxmlformats.org/officeDocument/2006/relationships/hyperlink" Target="https://pbs.twimg.com/media/DtYUneMVsAEMBsm.jpg" TargetMode="External" /><Relationship Id="rId180" Type="http://schemas.openxmlformats.org/officeDocument/2006/relationships/hyperlink" Target="http://pbs.twimg.com/profile_images/1166595373005254661/dS5K5lHw_normal.jpg" TargetMode="External" /><Relationship Id="rId181" Type="http://schemas.openxmlformats.org/officeDocument/2006/relationships/hyperlink" Target="http://pbs.twimg.com/profile_images/1166595373005254661/dS5K5lHw_normal.jpg" TargetMode="External" /><Relationship Id="rId182" Type="http://schemas.openxmlformats.org/officeDocument/2006/relationships/hyperlink" Target="http://pbs.twimg.com/profile_images/1151195884970901504/Hh2xXse9_normal.jpg" TargetMode="External" /><Relationship Id="rId183" Type="http://schemas.openxmlformats.org/officeDocument/2006/relationships/hyperlink" Target="http://pbs.twimg.com/profile_images/1151195884970901504/Hh2xXse9_normal.jpg" TargetMode="External" /><Relationship Id="rId184" Type="http://schemas.openxmlformats.org/officeDocument/2006/relationships/hyperlink" Target="http://pbs.twimg.com/profile_images/815787967889293312/ftYlpUcK_normal.jpg" TargetMode="External" /><Relationship Id="rId185" Type="http://schemas.openxmlformats.org/officeDocument/2006/relationships/hyperlink" Target="http://pbs.twimg.com/profile_images/815787967889293312/ftYlpUcK_normal.jpg" TargetMode="External" /><Relationship Id="rId186" Type="http://schemas.openxmlformats.org/officeDocument/2006/relationships/hyperlink" Target="http://pbs.twimg.com/profile_images/565031954983047168/Yf1r7ply_normal.jpeg" TargetMode="External" /><Relationship Id="rId187" Type="http://schemas.openxmlformats.org/officeDocument/2006/relationships/hyperlink" Target="http://pbs.twimg.com/profile_images/565031954983047168/Yf1r7ply_normal.jpeg" TargetMode="External" /><Relationship Id="rId188" Type="http://schemas.openxmlformats.org/officeDocument/2006/relationships/hyperlink" Target="http://pbs.twimg.com/profile_images/1087512959318814721/-SJbor6f_normal.jpg" TargetMode="External" /><Relationship Id="rId189" Type="http://schemas.openxmlformats.org/officeDocument/2006/relationships/hyperlink" Target="http://pbs.twimg.com/profile_images/1087512959318814721/-SJbor6f_normal.jpg" TargetMode="External" /><Relationship Id="rId190" Type="http://schemas.openxmlformats.org/officeDocument/2006/relationships/hyperlink" Target="http://pbs.twimg.com/profile_images/1050596818680070146/PHDpyAa-_normal.jpg" TargetMode="External" /><Relationship Id="rId191" Type="http://schemas.openxmlformats.org/officeDocument/2006/relationships/hyperlink" Target="http://pbs.twimg.com/profile_images/1050596818680070146/PHDpyAa-_normal.jpg" TargetMode="External" /><Relationship Id="rId192" Type="http://schemas.openxmlformats.org/officeDocument/2006/relationships/hyperlink" Target="http://pbs.twimg.com/profile_images/1016305463288324096/romUBCiP_normal.jpg" TargetMode="External" /><Relationship Id="rId193" Type="http://schemas.openxmlformats.org/officeDocument/2006/relationships/hyperlink" Target="http://pbs.twimg.com/profile_images/1016305463288324096/romUBCiP_normal.jpg" TargetMode="External" /><Relationship Id="rId194" Type="http://schemas.openxmlformats.org/officeDocument/2006/relationships/hyperlink" Target="http://pbs.twimg.com/profile_images/705731910409035776/S95aHT2A_normal.jpg" TargetMode="External" /><Relationship Id="rId195" Type="http://schemas.openxmlformats.org/officeDocument/2006/relationships/hyperlink" Target="http://pbs.twimg.com/profile_images/705731910409035776/S95aHT2A_normal.jpg" TargetMode="External" /><Relationship Id="rId196" Type="http://schemas.openxmlformats.org/officeDocument/2006/relationships/hyperlink" Target="http://pbs.twimg.com/profile_images/705731910409035776/S95aHT2A_normal.jpg" TargetMode="External" /><Relationship Id="rId197" Type="http://schemas.openxmlformats.org/officeDocument/2006/relationships/hyperlink" Target="http://pbs.twimg.com/profile_images/705731910409035776/S95aHT2A_normal.jpg" TargetMode="External" /><Relationship Id="rId198" Type="http://schemas.openxmlformats.org/officeDocument/2006/relationships/hyperlink" Target="http://pbs.twimg.com/profile_images/705731910409035776/S95aHT2A_normal.jpg" TargetMode="External" /><Relationship Id="rId199" Type="http://schemas.openxmlformats.org/officeDocument/2006/relationships/hyperlink" Target="http://pbs.twimg.com/profile_images/976173097706491904/kB8epqAX_normal.jpg" TargetMode="External" /><Relationship Id="rId200" Type="http://schemas.openxmlformats.org/officeDocument/2006/relationships/hyperlink" Target="http://pbs.twimg.com/profile_images/976173097706491904/kB8epqAX_normal.jpg" TargetMode="External" /><Relationship Id="rId201" Type="http://schemas.openxmlformats.org/officeDocument/2006/relationships/hyperlink" Target="http://pbs.twimg.com/profile_images/976173097706491904/kB8epqAX_normal.jpg" TargetMode="External" /><Relationship Id="rId202" Type="http://schemas.openxmlformats.org/officeDocument/2006/relationships/hyperlink" Target="http://pbs.twimg.com/profile_images/976173097706491904/kB8epqAX_normal.jpg" TargetMode="External" /><Relationship Id="rId203" Type="http://schemas.openxmlformats.org/officeDocument/2006/relationships/hyperlink" Target="http://pbs.twimg.com/profile_images/976173097706491904/kB8epqAX_normal.jpg" TargetMode="External" /><Relationship Id="rId204" Type="http://schemas.openxmlformats.org/officeDocument/2006/relationships/hyperlink" Target="http://pbs.twimg.com/profile_images/976173097706491904/kB8epqAX_normal.jpg" TargetMode="External" /><Relationship Id="rId205" Type="http://schemas.openxmlformats.org/officeDocument/2006/relationships/hyperlink" Target="http://pbs.twimg.com/profile_images/976173097706491904/kB8epqAX_normal.jpg" TargetMode="External" /><Relationship Id="rId206" Type="http://schemas.openxmlformats.org/officeDocument/2006/relationships/hyperlink" Target="http://pbs.twimg.com/profile_images/976173097706491904/kB8epqAX_normal.jpg" TargetMode="External" /><Relationship Id="rId207" Type="http://schemas.openxmlformats.org/officeDocument/2006/relationships/hyperlink" Target="http://pbs.twimg.com/profile_images/976173097706491904/kB8epqAX_normal.jpg" TargetMode="External" /><Relationship Id="rId208" Type="http://schemas.openxmlformats.org/officeDocument/2006/relationships/hyperlink" Target="http://pbs.twimg.com/profile_images/976173097706491904/kB8epqAX_normal.jpg" TargetMode="External" /><Relationship Id="rId209" Type="http://schemas.openxmlformats.org/officeDocument/2006/relationships/hyperlink" Target="http://pbs.twimg.com/profile_images/976173097706491904/kB8epqAX_normal.jpg" TargetMode="External" /><Relationship Id="rId210" Type="http://schemas.openxmlformats.org/officeDocument/2006/relationships/hyperlink" Target="http://pbs.twimg.com/profile_images/976173097706491904/kB8epqAX_normal.jpg" TargetMode="External" /><Relationship Id="rId211" Type="http://schemas.openxmlformats.org/officeDocument/2006/relationships/hyperlink" Target="http://pbs.twimg.com/profile_images/976173097706491904/kB8epqAX_normal.jpg" TargetMode="External" /><Relationship Id="rId212" Type="http://schemas.openxmlformats.org/officeDocument/2006/relationships/hyperlink" Target="http://pbs.twimg.com/profile_images/976173097706491904/kB8epqAX_normal.jpg" TargetMode="External" /><Relationship Id="rId213" Type="http://schemas.openxmlformats.org/officeDocument/2006/relationships/hyperlink" Target="http://pbs.twimg.com/profile_images/976173097706491904/kB8epqAX_normal.jpg" TargetMode="External" /><Relationship Id="rId214" Type="http://schemas.openxmlformats.org/officeDocument/2006/relationships/hyperlink" Target="http://pbs.twimg.com/profile_images/976173097706491904/kB8epqAX_normal.jpg" TargetMode="External" /><Relationship Id="rId215" Type="http://schemas.openxmlformats.org/officeDocument/2006/relationships/hyperlink" Target="http://pbs.twimg.com/profile_images/976173097706491904/kB8epqAX_normal.jpg" TargetMode="External" /><Relationship Id="rId216" Type="http://schemas.openxmlformats.org/officeDocument/2006/relationships/hyperlink" Target="http://pbs.twimg.com/profile_images/976173097706491904/kB8epqAX_normal.jpg" TargetMode="External" /><Relationship Id="rId217" Type="http://schemas.openxmlformats.org/officeDocument/2006/relationships/hyperlink" Target="http://pbs.twimg.com/profile_images/1153760998614020097/FBiiCPDb_normal.jpg" TargetMode="External" /><Relationship Id="rId218" Type="http://schemas.openxmlformats.org/officeDocument/2006/relationships/hyperlink" Target="http://pbs.twimg.com/profile_images/1131529420651606016/wCmKjpzh_normal.png" TargetMode="External" /><Relationship Id="rId219" Type="http://schemas.openxmlformats.org/officeDocument/2006/relationships/hyperlink" Target="http://pbs.twimg.com/profile_images/1131529420651606016/wCmKjpzh_normal.png" TargetMode="External" /><Relationship Id="rId220" Type="http://schemas.openxmlformats.org/officeDocument/2006/relationships/hyperlink" Target="http://pbs.twimg.com/profile_images/1131529420651606016/wCmKjpzh_normal.png" TargetMode="External" /><Relationship Id="rId221" Type="http://schemas.openxmlformats.org/officeDocument/2006/relationships/hyperlink" Target="http://pbs.twimg.com/profile_images/993808033972146176/gZ4lKNg8_normal.jpg" TargetMode="External" /><Relationship Id="rId222" Type="http://schemas.openxmlformats.org/officeDocument/2006/relationships/hyperlink" Target="http://pbs.twimg.com/profile_images/993808033972146176/gZ4lKNg8_normal.jpg" TargetMode="External" /><Relationship Id="rId223" Type="http://schemas.openxmlformats.org/officeDocument/2006/relationships/hyperlink" Target="http://pbs.twimg.com/profile_images/993808033972146176/gZ4lKNg8_normal.jpg" TargetMode="External" /><Relationship Id="rId224" Type="http://schemas.openxmlformats.org/officeDocument/2006/relationships/hyperlink" Target="http://pbs.twimg.com/profile_images/993808033972146176/gZ4lKNg8_normal.jpg" TargetMode="External" /><Relationship Id="rId225" Type="http://schemas.openxmlformats.org/officeDocument/2006/relationships/hyperlink" Target="http://pbs.twimg.com/profile_images/1140648183317614592/Qszi8dmx_normal.png" TargetMode="External" /><Relationship Id="rId226" Type="http://schemas.openxmlformats.org/officeDocument/2006/relationships/hyperlink" Target="http://pbs.twimg.com/profile_images/976173097706491904/kB8epqAX_normal.jpg" TargetMode="External" /><Relationship Id="rId227" Type="http://schemas.openxmlformats.org/officeDocument/2006/relationships/hyperlink" Target="http://pbs.twimg.com/profile_images/976173097706491904/kB8epqAX_normal.jpg" TargetMode="External" /><Relationship Id="rId228" Type="http://schemas.openxmlformats.org/officeDocument/2006/relationships/hyperlink" Target="http://pbs.twimg.com/profile_images/1140648183317614592/Qszi8dmx_normal.png" TargetMode="External" /><Relationship Id="rId229" Type="http://schemas.openxmlformats.org/officeDocument/2006/relationships/hyperlink" Target="http://pbs.twimg.com/profile_images/976173097706491904/kB8epqAX_normal.jpg" TargetMode="External" /><Relationship Id="rId230" Type="http://schemas.openxmlformats.org/officeDocument/2006/relationships/hyperlink" Target="http://pbs.twimg.com/profile_images/976173097706491904/kB8epqAX_normal.jpg" TargetMode="External" /><Relationship Id="rId231" Type="http://schemas.openxmlformats.org/officeDocument/2006/relationships/hyperlink" Target="http://pbs.twimg.com/profile_images/976173097706491904/kB8epqAX_normal.jpg" TargetMode="External" /><Relationship Id="rId232" Type="http://schemas.openxmlformats.org/officeDocument/2006/relationships/hyperlink" Target="http://pbs.twimg.com/profile_images/976173097706491904/kB8epqAX_normal.jpg" TargetMode="External" /><Relationship Id="rId233" Type="http://schemas.openxmlformats.org/officeDocument/2006/relationships/hyperlink" Target="http://pbs.twimg.com/profile_images/1140648183317614592/Qszi8dmx_normal.png" TargetMode="External" /><Relationship Id="rId234" Type="http://schemas.openxmlformats.org/officeDocument/2006/relationships/hyperlink" Target="http://pbs.twimg.com/profile_images/1152858327937888258/YIfh7X4J_normal.jpg" TargetMode="External" /><Relationship Id="rId235" Type="http://schemas.openxmlformats.org/officeDocument/2006/relationships/hyperlink" Target="http://pbs.twimg.com/profile_images/433083757831389184/WrrjJzNl_normal.jpeg" TargetMode="External" /><Relationship Id="rId236" Type="http://schemas.openxmlformats.org/officeDocument/2006/relationships/hyperlink" Target="http://pbs.twimg.com/profile_images/433083757831389184/WrrjJzNl_normal.jpeg" TargetMode="External" /><Relationship Id="rId237" Type="http://schemas.openxmlformats.org/officeDocument/2006/relationships/hyperlink" Target="http://pbs.twimg.com/profile_images/927258127338233860/nAiNQR8g_normal.jpg" TargetMode="External" /><Relationship Id="rId238" Type="http://schemas.openxmlformats.org/officeDocument/2006/relationships/hyperlink" Target="http://pbs.twimg.com/profile_images/927258127338233860/nAiNQR8g_normal.jpg" TargetMode="External" /><Relationship Id="rId239" Type="http://schemas.openxmlformats.org/officeDocument/2006/relationships/hyperlink" Target="http://pbs.twimg.com/profile_images/1090235215614803968/IvNFTIOQ_normal.jpg" TargetMode="External" /><Relationship Id="rId240" Type="http://schemas.openxmlformats.org/officeDocument/2006/relationships/hyperlink" Target="http://pbs.twimg.com/profile_images/1090235215614803968/IvNFTIOQ_normal.jpg" TargetMode="External" /><Relationship Id="rId241" Type="http://schemas.openxmlformats.org/officeDocument/2006/relationships/hyperlink" Target="http://pbs.twimg.com/profile_images/1101255537264594945/OcaLjE0m_normal.jpg" TargetMode="External" /><Relationship Id="rId242" Type="http://schemas.openxmlformats.org/officeDocument/2006/relationships/hyperlink" Target="http://pbs.twimg.com/profile_images/1101255537264594945/OcaLjE0m_normal.jpg" TargetMode="External" /><Relationship Id="rId243" Type="http://schemas.openxmlformats.org/officeDocument/2006/relationships/hyperlink" Target="http://pbs.twimg.com/profile_images/1101255537264594945/OcaLjE0m_normal.jpg" TargetMode="External" /><Relationship Id="rId244" Type="http://schemas.openxmlformats.org/officeDocument/2006/relationships/hyperlink" Target="http://pbs.twimg.com/profile_images/378800000572546455/b31485d6162d8967f1eb89d2312bb1b6_normal.jpeg" TargetMode="External" /><Relationship Id="rId245" Type="http://schemas.openxmlformats.org/officeDocument/2006/relationships/hyperlink" Target="http://pbs.twimg.com/profile_images/718006093096624128/ZS6umbKE_normal.jpg" TargetMode="External" /><Relationship Id="rId246" Type="http://schemas.openxmlformats.org/officeDocument/2006/relationships/hyperlink" Target="http://pbs.twimg.com/profile_images/718006093096624128/ZS6umbKE_normal.jpg" TargetMode="External" /><Relationship Id="rId247" Type="http://schemas.openxmlformats.org/officeDocument/2006/relationships/hyperlink" Target="http://pbs.twimg.com/profile_images/718006093096624128/ZS6umbKE_normal.jpg" TargetMode="External" /><Relationship Id="rId248" Type="http://schemas.openxmlformats.org/officeDocument/2006/relationships/hyperlink" Target="http://pbs.twimg.com/profile_images/718006093096624128/ZS6umbKE_normal.jpg" TargetMode="External" /><Relationship Id="rId249" Type="http://schemas.openxmlformats.org/officeDocument/2006/relationships/hyperlink" Target="http://pbs.twimg.com/profile_images/718006093096624128/ZS6umbKE_normal.jpg" TargetMode="External" /><Relationship Id="rId250" Type="http://schemas.openxmlformats.org/officeDocument/2006/relationships/hyperlink" Target="http://pbs.twimg.com/profile_images/718006093096624128/ZS6umbKE_normal.jpg" TargetMode="External" /><Relationship Id="rId251" Type="http://schemas.openxmlformats.org/officeDocument/2006/relationships/hyperlink" Target="http://pbs.twimg.com/profile_images/718006093096624128/ZS6umbKE_normal.jpg" TargetMode="External" /><Relationship Id="rId252" Type="http://schemas.openxmlformats.org/officeDocument/2006/relationships/hyperlink" Target="http://pbs.twimg.com/profile_images/718006093096624128/ZS6umbKE_normal.jpg" TargetMode="External" /><Relationship Id="rId253" Type="http://schemas.openxmlformats.org/officeDocument/2006/relationships/hyperlink" Target="http://pbs.twimg.com/profile_images/718006093096624128/ZS6umbKE_normal.jpg" TargetMode="External" /><Relationship Id="rId254" Type="http://schemas.openxmlformats.org/officeDocument/2006/relationships/hyperlink" Target="https://pbs.twimg.com/ext_tw_video_thumb/1172814594282274816/pu/img/hv-mLvB2uhRG7nqP.jpg" TargetMode="External" /><Relationship Id="rId255" Type="http://schemas.openxmlformats.org/officeDocument/2006/relationships/hyperlink" Target="https://pbs.twimg.com/ext_tw_video_thumb/1172814594282274816/pu/img/hv-mLvB2uhRG7nqP.jpg" TargetMode="External" /><Relationship Id="rId256" Type="http://schemas.openxmlformats.org/officeDocument/2006/relationships/hyperlink" Target="https://pbs.twimg.com/ext_tw_video_thumb/1172814594282274816/pu/img/hv-mLvB2uhRG7nqP.jpg" TargetMode="External" /><Relationship Id="rId257" Type="http://schemas.openxmlformats.org/officeDocument/2006/relationships/hyperlink" Target="https://pbs.twimg.com/ext_tw_video_thumb/1172814594282274816/pu/img/hv-mLvB2uhRG7nqP.jpg" TargetMode="External" /><Relationship Id="rId258" Type="http://schemas.openxmlformats.org/officeDocument/2006/relationships/hyperlink" Target="https://pbs.twimg.com/ext_tw_video_thumb/1172814594282274816/pu/img/hv-mLvB2uhRG7nqP.jpg" TargetMode="External" /><Relationship Id="rId259" Type="http://schemas.openxmlformats.org/officeDocument/2006/relationships/hyperlink" Target="https://pbs.twimg.com/ext_tw_video_thumb/1172814594282274816/pu/img/hv-mLvB2uhRG7nqP.jpg" TargetMode="External" /><Relationship Id="rId260" Type="http://schemas.openxmlformats.org/officeDocument/2006/relationships/hyperlink" Target="https://pbs.twimg.com/ext_tw_video_thumb/1172814594282274816/pu/img/hv-mLvB2uhRG7nqP.jpg" TargetMode="External" /><Relationship Id="rId261" Type="http://schemas.openxmlformats.org/officeDocument/2006/relationships/hyperlink" Target="https://pbs.twimg.com/ext_tw_video_thumb/1172814594282274816/pu/img/hv-mLvB2uhRG7nqP.jpg" TargetMode="External" /><Relationship Id="rId262" Type="http://schemas.openxmlformats.org/officeDocument/2006/relationships/hyperlink" Target="https://pbs.twimg.com/ext_tw_video_thumb/1172814594282274816/pu/img/hv-mLvB2uhRG7nqP.jpg" TargetMode="External" /><Relationship Id="rId263" Type="http://schemas.openxmlformats.org/officeDocument/2006/relationships/hyperlink" Target="https://pbs.twimg.com/ext_tw_video_thumb/1172814594282274816/pu/img/hv-mLvB2uhRG7nqP.jpg" TargetMode="External" /><Relationship Id="rId264" Type="http://schemas.openxmlformats.org/officeDocument/2006/relationships/hyperlink" Target="https://pbs.twimg.com/ext_tw_video_thumb/1172814594282274816/pu/img/hv-mLvB2uhRG7nqP.jpg" TargetMode="External" /><Relationship Id="rId265" Type="http://schemas.openxmlformats.org/officeDocument/2006/relationships/hyperlink" Target="https://pbs.twimg.com/media/DtYUneMVsAEMBsm.jpg" TargetMode="External" /><Relationship Id="rId266" Type="http://schemas.openxmlformats.org/officeDocument/2006/relationships/hyperlink" Target="http://pbs.twimg.com/profile_images/1117824737005191168/XlRjNpOY_normal.png" TargetMode="External" /><Relationship Id="rId267" Type="http://schemas.openxmlformats.org/officeDocument/2006/relationships/hyperlink" Target="https://pbs.twimg.com/media/DtYUneMVsAEMBsm.jpg" TargetMode="External" /><Relationship Id="rId268" Type="http://schemas.openxmlformats.org/officeDocument/2006/relationships/hyperlink" Target="http://pbs.twimg.com/profile_images/1117824737005191168/XlRjNpOY_normal.png" TargetMode="External" /><Relationship Id="rId269" Type="http://schemas.openxmlformats.org/officeDocument/2006/relationships/hyperlink" Target="https://pbs.twimg.com/media/DtYUneMVsAEMBsm.jpg" TargetMode="External" /><Relationship Id="rId270" Type="http://schemas.openxmlformats.org/officeDocument/2006/relationships/hyperlink" Target="http://pbs.twimg.com/profile_images/1117824737005191168/XlRjNpOY_normal.png" TargetMode="External" /><Relationship Id="rId271" Type="http://schemas.openxmlformats.org/officeDocument/2006/relationships/hyperlink" Target="http://pbs.twimg.com/profile_images/900781205322379264/oqYFGVdj_normal.jpg" TargetMode="External" /><Relationship Id="rId272" Type="http://schemas.openxmlformats.org/officeDocument/2006/relationships/hyperlink" Target="http://pbs.twimg.com/profile_images/900781205322379264/oqYFGVdj_normal.jpg" TargetMode="External" /><Relationship Id="rId273" Type="http://schemas.openxmlformats.org/officeDocument/2006/relationships/hyperlink" Target="http://pbs.twimg.com/profile_images/900781205322379264/oqYFGVdj_normal.jpg" TargetMode="External" /><Relationship Id="rId274" Type="http://schemas.openxmlformats.org/officeDocument/2006/relationships/hyperlink" Target="http://pbs.twimg.com/profile_images/1065318224961695745/-sOmMMKx_normal.jpg" TargetMode="External" /><Relationship Id="rId275" Type="http://schemas.openxmlformats.org/officeDocument/2006/relationships/hyperlink" Target="http://pbs.twimg.com/profile_images/1065318224961695745/-sOmMMKx_normal.jpg" TargetMode="External" /><Relationship Id="rId276" Type="http://schemas.openxmlformats.org/officeDocument/2006/relationships/hyperlink" Target="http://pbs.twimg.com/profile_images/1065318224961695745/-sOmMMKx_normal.jpg" TargetMode="External" /><Relationship Id="rId277" Type="http://schemas.openxmlformats.org/officeDocument/2006/relationships/hyperlink" Target="https://pbs.twimg.com/media/EDmqlbKW4AA8arQ.jpg" TargetMode="External" /><Relationship Id="rId278" Type="http://schemas.openxmlformats.org/officeDocument/2006/relationships/hyperlink" Target="https://pbs.twimg.com/media/EEwCGeaXsAArFO-.jpg" TargetMode="External" /><Relationship Id="rId279" Type="http://schemas.openxmlformats.org/officeDocument/2006/relationships/hyperlink" Target="http://pbs.twimg.com/profile_images/1143503379915825153/QBozubV-_normal.jpg" TargetMode="External" /><Relationship Id="rId280" Type="http://schemas.openxmlformats.org/officeDocument/2006/relationships/hyperlink" Target="http://pbs.twimg.com/profile_images/1143503379915825153/QBozubV-_normal.jpg" TargetMode="External" /><Relationship Id="rId281" Type="http://schemas.openxmlformats.org/officeDocument/2006/relationships/hyperlink" Target="http://pbs.twimg.com/profile_images/1143503379915825153/QBozubV-_normal.jpg" TargetMode="External" /><Relationship Id="rId282" Type="http://schemas.openxmlformats.org/officeDocument/2006/relationships/hyperlink" Target="http://pbs.twimg.com/profile_images/1143503379915825153/QBozubV-_normal.jpg" TargetMode="External" /><Relationship Id="rId283" Type="http://schemas.openxmlformats.org/officeDocument/2006/relationships/hyperlink" Target="http://pbs.twimg.com/profile_images/1143503379915825153/QBozubV-_normal.jpg" TargetMode="External" /><Relationship Id="rId284" Type="http://schemas.openxmlformats.org/officeDocument/2006/relationships/hyperlink" Target="http://pbs.twimg.com/profile_images/1143503379915825153/QBozubV-_normal.jpg" TargetMode="External" /><Relationship Id="rId285" Type="http://schemas.openxmlformats.org/officeDocument/2006/relationships/hyperlink" Target="http://pbs.twimg.com/profile_images/1143503379915825153/QBozubV-_normal.jpg" TargetMode="External" /><Relationship Id="rId286" Type="http://schemas.openxmlformats.org/officeDocument/2006/relationships/hyperlink" Target="http://pbs.twimg.com/profile_images/1143510337855131648/d3-pznBy_normal.png" TargetMode="External" /><Relationship Id="rId287" Type="http://schemas.openxmlformats.org/officeDocument/2006/relationships/hyperlink" Target="http://pbs.twimg.com/profile_images/1143503379915825153/QBozubV-_normal.jpg" TargetMode="External" /><Relationship Id="rId288" Type="http://schemas.openxmlformats.org/officeDocument/2006/relationships/hyperlink" Target="http://pbs.twimg.com/profile_images/1143510337855131648/d3-pznBy_normal.png" TargetMode="External" /><Relationship Id="rId289" Type="http://schemas.openxmlformats.org/officeDocument/2006/relationships/hyperlink" Target="http://pbs.twimg.com/profile_images/1143503379915825153/QBozubV-_normal.jpg" TargetMode="External" /><Relationship Id="rId290" Type="http://schemas.openxmlformats.org/officeDocument/2006/relationships/hyperlink" Target="http://pbs.twimg.com/profile_images/1143510337855131648/d3-pznBy_normal.png" TargetMode="External" /><Relationship Id="rId291" Type="http://schemas.openxmlformats.org/officeDocument/2006/relationships/hyperlink" Target="http://pbs.twimg.com/profile_images/1050596818680070146/PHDpyAa-_normal.jpg" TargetMode="External" /><Relationship Id="rId292" Type="http://schemas.openxmlformats.org/officeDocument/2006/relationships/hyperlink" Target="http://pbs.twimg.com/profile_images/1050596818680070146/PHDpyAa-_normal.jpg" TargetMode="External" /><Relationship Id="rId293" Type="http://schemas.openxmlformats.org/officeDocument/2006/relationships/hyperlink" Target="http://pbs.twimg.com/profile_images/1143503379915825153/QBozubV-_normal.jpg" TargetMode="External" /><Relationship Id="rId294" Type="http://schemas.openxmlformats.org/officeDocument/2006/relationships/hyperlink" Target="http://pbs.twimg.com/profile_images/1143510337855131648/d3-pznBy_normal.png" TargetMode="External" /><Relationship Id="rId295" Type="http://schemas.openxmlformats.org/officeDocument/2006/relationships/hyperlink" Target="https://pbs.twimg.com/media/EDs3pL2XYAARQdv.jpg" TargetMode="External" /><Relationship Id="rId296" Type="http://schemas.openxmlformats.org/officeDocument/2006/relationships/hyperlink" Target="http://pbs.twimg.com/profile_images/1143510337855131648/d3-pznBy_normal.png" TargetMode="External" /><Relationship Id="rId297" Type="http://schemas.openxmlformats.org/officeDocument/2006/relationships/hyperlink" Target="http://pbs.twimg.com/profile_images/993808033972146176/gZ4lKNg8_normal.jpg" TargetMode="External" /><Relationship Id="rId298" Type="http://schemas.openxmlformats.org/officeDocument/2006/relationships/hyperlink" Target="http://pbs.twimg.com/profile_images/993808033972146176/gZ4lKNg8_normal.jpg" TargetMode="External" /><Relationship Id="rId299" Type="http://schemas.openxmlformats.org/officeDocument/2006/relationships/hyperlink" Target="http://pbs.twimg.com/profile_images/993808033972146176/gZ4lKNg8_normal.jpg" TargetMode="External" /><Relationship Id="rId300" Type="http://schemas.openxmlformats.org/officeDocument/2006/relationships/hyperlink" Target="http://pbs.twimg.com/profile_images/993808033972146176/gZ4lKNg8_normal.jpg" TargetMode="External" /><Relationship Id="rId301" Type="http://schemas.openxmlformats.org/officeDocument/2006/relationships/hyperlink" Target="http://pbs.twimg.com/profile_images/1143510337855131648/d3-pznBy_normal.png" TargetMode="External" /><Relationship Id="rId302" Type="http://schemas.openxmlformats.org/officeDocument/2006/relationships/hyperlink" Target="http://pbs.twimg.com/profile_images/476970692312068096/QFJwz1GQ_normal.jpeg" TargetMode="External" /><Relationship Id="rId303" Type="http://schemas.openxmlformats.org/officeDocument/2006/relationships/hyperlink" Target="http://pbs.twimg.com/profile_images/1143510337855131648/d3-pznBy_normal.png" TargetMode="External" /><Relationship Id="rId304" Type="http://schemas.openxmlformats.org/officeDocument/2006/relationships/hyperlink" Target="https://pbs.twimg.com/media/EENUk92WwAUazIu.jpg" TargetMode="External" /><Relationship Id="rId305" Type="http://schemas.openxmlformats.org/officeDocument/2006/relationships/hyperlink" Target="http://pbs.twimg.com/profile_images/1143510337855131648/d3-pznBy_normal.png" TargetMode="External" /><Relationship Id="rId306" Type="http://schemas.openxmlformats.org/officeDocument/2006/relationships/hyperlink" Target="https://pbs.twimg.com/media/EENUk92WwAUazIu.jpg" TargetMode="External" /><Relationship Id="rId307" Type="http://schemas.openxmlformats.org/officeDocument/2006/relationships/hyperlink" Target="http://pbs.twimg.com/profile_images/1143510337855131648/d3-pznBy_normal.png" TargetMode="External" /><Relationship Id="rId308" Type="http://schemas.openxmlformats.org/officeDocument/2006/relationships/hyperlink" Target="https://pbs.twimg.com/media/EENUk92WwAUazIu.jpg" TargetMode="External" /><Relationship Id="rId309" Type="http://schemas.openxmlformats.org/officeDocument/2006/relationships/hyperlink" Target="http://pbs.twimg.com/profile_images/1143510337855131648/d3-pznBy_normal.png" TargetMode="External" /><Relationship Id="rId310" Type="http://schemas.openxmlformats.org/officeDocument/2006/relationships/hyperlink" Target="http://pbs.twimg.com/profile_images/1143510337855131648/d3-pznBy_normal.png" TargetMode="External" /><Relationship Id="rId311" Type="http://schemas.openxmlformats.org/officeDocument/2006/relationships/hyperlink" Target="http://pbs.twimg.com/profile_images/1040333604637888512/RV9Od6Md_normal.jpg" TargetMode="External" /><Relationship Id="rId312" Type="http://schemas.openxmlformats.org/officeDocument/2006/relationships/hyperlink" Target="http://pbs.twimg.com/profile_images/1059778591519580160/WO9I1cr4_normal.jpg" TargetMode="External" /><Relationship Id="rId313" Type="http://schemas.openxmlformats.org/officeDocument/2006/relationships/hyperlink" Target="https://pbs.twimg.com/media/EEHs340U0AAkQdV.png" TargetMode="External" /><Relationship Id="rId314" Type="http://schemas.openxmlformats.org/officeDocument/2006/relationships/hyperlink" Target="https://pbs.twimg.com/media/EENMvJSXkAca4aq.jpg" TargetMode="External" /><Relationship Id="rId315" Type="http://schemas.openxmlformats.org/officeDocument/2006/relationships/hyperlink" Target="https://pbs.twimg.com/media/EERSSL8XUAE1tmA.jpg" TargetMode="External" /><Relationship Id="rId316" Type="http://schemas.openxmlformats.org/officeDocument/2006/relationships/hyperlink" Target="http://pbs.twimg.com/profile_images/1143510337855131648/d3-pznBy_normal.png" TargetMode="External" /><Relationship Id="rId317" Type="http://schemas.openxmlformats.org/officeDocument/2006/relationships/hyperlink" Target="http://pbs.twimg.com/profile_images/872194655743598593/1nYuxnvN_normal.jpg" TargetMode="External" /><Relationship Id="rId318" Type="http://schemas.openxmlformats.org/officeDocument/2006/relationships/hyperlink" Target="http://pbs.twimg.com/profile_images/872194655743598593/1nYuxnvN_normal.jpg" TargetMode="External" /><Relationship Id="rId319" Type="http://schemas.openxmlformats.org/officeDocument/2006/relationships/hyperlink" Target="http://pbs.twimg.com/profile_images/1143503379915825153/QBozubV-_normal.jpg" TargetMode="External" /><Relationship Id="rId320" Type="http://schemas.openxmlformats.org/officeDocument/2006/relationships/hyperlink" Target="http://pbs.twimg.com/profile_images/1143510337855131648/d3-pznBy_normal.png" TargetMode="External" /><Relationship Id="rId321" Type="http://schemas.openxmlformats.org/officeDocument/2006/relationships/hyperlink" Target="https://pbs.twimg.com/tweet_video_thumb/EEVTCEeUwAEcLH8.jpg" TargetMode="External" /><Relationship Id="rId322" Type="http://schemas.openxmlformats.org/officeDocument/2006/relationships/hyperlink" Target="https://pbs.twimg.com/tweet_video_thumb/EEVTCEeUwAEcLH8.jpg" TargetMode="External" /><Relationship Id="rId323" Type="http://schemas.openxmlformats.org/officeDocument/2006/relationships/hyperlink" Target="http://pbs.twimg.com/profile_images/1040333604637888512/RV9Od6Md_normal.jpg" TargetMode="External" /><Relationship Id="rId324" Type="http://schemas.openxmlformats.org/officeDocument/2006/relationships/hyperlink" Target="http://pbs.twimg.com/profile_images/1040333604637888512/RV9Od6Md_normal.jpg" TargetMode="External" /><Relationship Id="rId325" Type="http://schemas.openxmlformats.org/officeDocument/2006/relationships/hyperlink" Target="http://pbs.twimg.com/profile_images/1040333604637888512/RV9Od6Md_normal.jpg" TargetMode="External" /><Relationship Id="rId326" Type="http://schemas.openxmlformats.org/officeDocument/2006/relationships/hyperlink" Target="http://pbs.twimg.com/profile_images/1143510337855131648/d3-pznBy_normal.png" TargetMode="External" /><Relationship Id="rId327" Type="http://schemas.openxmlformats.org/officeDocument/2006/relationships/hyperlink" Target="http://pbs.twimg.com/profile_images/1143510337855131648/d3-pznBy_normal.png" TargetMode="External" /><Relationship Id="rId328" Type="http://schemas.openxmlformats.org/officeDocument/2006/relationships/hyperlink" Target="http://pbs.twimg.com/profile_images/1143510337855131648/d3-pznBy_normal.png" TargetMode="External" /><Relationship Id="rId329" Type="http://schemas.openxmlformats.org/officeDocument/2006/relationships/hyperlink" Target="http://pbs.twimg.com/profile_images/880126809949351937/XRPTkh9Z_normal.jpg" TargetMode="External" /><Relationship Id="rId330" Type="http://schemas.openxmlformats.org/officeDocument/2006/relationships/hyperlink" Target="http://pbs.twimg.com/profile_images/1143510337855131648/d3-pznBy_normal.png" TargetMode="External" /><Relationship Id="rId331" Type="http://schemas.openxmlformats.org/officeDocument/2006/relationships/hyperlink" Target="http://pbs.twimg.com/profile_images/880126809949351937/XRPTkh9Z_normal.jpg" TargetMode="External" /><Relationship Id="rId332" Type="http://schemas.openxmlformats.org/officeDocument/2006/relationships/hyperlink" Target="http://pbs.twimg.com/profile_images/1143510337855131648/d3-pznBy_normal.png" TargetMode="External" /><Relationship Id="rId333" Type="http://schemas.openxmlformats.org/officeDocument/2006/relationships/hyperlink" Target="http://pbs.twimg.com/profile_images/880126809949351937/XRPTkh9Z_normal.jpg" TargetMode="External" /><Relationship Id="rId334" Type="http://schemas.openxmlformats.org/officeDocument/2006/relationships/hyperlink" Target="http://pbs.twimg.com/profile_images/1143510337855131648/d3-pznBy_normal.png" TargetMode="External" /><Relationship Id="rId335" Type="http://schemas.openxmlformats.org/officeDocument/2006/relationships/hyperlink" Target="http://pbs.twimg.com/profile_images/749894558654291968/5_-H9hjN_normal.jpg" TargetMode="External" /><Relationship Id="rId336" Type="http://schemas.openxmlformats.org/officeDocument/2006/relationships/hyperlink" Target="http://pbs.twimg.com/profile_images/749894558654291968/5_-H9hjN_normal.jpg" TargetMode="External" /><Relationship Id="rId337" Type="http://schemas.openxmlformats.org/officeDocument/2006/relationships/hyperlink" Target="http://pbs.twimg.com/profile_images/1076220754377785344/Tr2-c6c3_normal.jpg" TargetMode="External" /><Relationship Id="rId338" Type="http://schemas.openxmlformats.org/officeDocument/2006/relationships/hyperlink" Target="https://pbs.twimg.com/media/EDmqlbKW4AA8arQ.jpg" TargetMode="External" /><Relationship Id="rId339" Type="http://schemas.openxmlformats.org/officeDocument/2006/relationships/hyperlink" Target="https://pbs.twimg.com/media/EEwCGeaXsAArFO-.jpg" TargetMode="External" /><Relationship Id="rId340" Type="http://schemas.openxmlformats.org/officeDocument/2006/relationships/hyperlink" Target="https://pbs.twimg.com/tweet_video_thumb/EEQbPEnWsAEY5l0.jpg" TargetMode="External" /><Relationship Id="rId341" Type="http://schemas.openxmlformats.org/officeDocument/2006/relationships/hyperlink" Target="https://pbs.twimg.com/tweet_video_thumb/EEVYwmmU8AE46CV.jpg" TargetMode="External" /><Relationship Id="rId342" Type="http://schemas.openxmlformats.org/officeDocument/2006/relationships/hyperlink" Target="https://pbs.twimg.com/tweet_video_thumb/EEk8K98XkAUQP8w.jpg" TargetMode="External" /><Relationship Id="rId343" Type="http://schemas.openxmlformats.org/officeDocument/2006/relationships/hyperlink" Target="https://pbs.twimg.com/tweet_video_thumb/EEp8B7JX4AEY6Au.jpg" TargetMode="External" /><Relationship Id="rId344" Type="http://schemas.openxmlformats.org/officeDocument/2006/relationships/hyperlink" Target="http://pbs.twimg.com/profile_images/1143503379915825153/QBozubV-_normal.jpg" TargetMode="External" /><Relationship Id="rId345" Type="http://schemas.openxmlformats.org/officeDocument/2006/relationships/hyperlink" Target="http://pbs.twimg.com/profile_images/1143503379915825153/QBozubV-_normal.jpg" TargetMode="External" /><Relationship Id="rId346" Type="http://schemas.openxmlformats.org/officeDocument/2006/relationships/hyperlink" Target="http://pbs.twimg.com/profile_images/1143503379915825153/QBozubV-_normal.jpg" TargetMode="External" /><Relationship Id="rId347" Type="http://schemas.openxmlformats.org/officeDocument/2006/relationships/hyperlink" Target="https://pbs.twimg.com/media/EEvWSDcWsAAaG1V.png" TargetMode="External" /><Relationship Id="rId348" Type="http://schemas.openxmlformats.org/officeDocument/2006/relationships/hyperlink" Target="http://pbs.twimg.com/profile_images/1143503379915825153/QBozubV-_normal.jpg" TargetMode="External" /><Relationship Id="rId349" Type="http://schemas.openxmlformats.org/officeDocument/2006/relationships/hyperlink" Target="http://pbs.twimg.com/profile_images/1143503379915825153/QBozubV-_normal.jpg" TargetMode="External" /><Relationship Id="rId350" Type="http://schemas.openxmlformats.org/officeDocument/2006/relationships/hyperlink" Target="http://pbs.twimg.com/profile_images/1143503379915825153/QBozubV-_normal.jpg" TargetMode="External" /><Relationship Id="rId351" Type="http://schemas.openxmlformats.org/officeDocument/2006/relationships/hyperlink" Target="http://pbs.twimg.com/profile_images/1143503379915825153/QBozubV-_normal.jpg" TargetMode="External" /><Relationship Id="rId352" Type="http://schemas.openxmlformats.org/officeDocument/2006/relationships/hyperlink" Target="http://pbs.twimg.com/profile_images/1143510337855131648/d3-pznBy_normal.png" TargetMode="External" /><Relationship Id="rId353" Type="http://schemas.openxmlformats.org/officeDocument/2006/relationships/hyperlink" Target="http://pbs.twimg.com/profile_images/1143510337855131648/d3-pznBy_normal.png" TargetMode="External" /><Relationship Id="rId354" Type="http://schemas.openxmlformats.org/officeDocument/2006/relationships/hyperlink" Target="http://pbs.twimg.com/profile_images/1143510337855131648/d3-pznBy_normal.png" TargetMode="External" /><Relationship Id="rId355" Type="http://schemas.openxmlformats.org/officeDocument/2006/relationships/hyperlink" Target="http://pbs.twimg.com/profile_images/1143510337855131648/d3-pznBy_normal.png" TargetMode="External" /><Relationship Id="rId356" Type="http://schemas.openxmlformats.org/officeDocument/2006/relationships/hyperlink" Target="https://pbs.twimg.com/tweet_video_thumb/EEQbPEnWsAEY5l0.jpg" TargetMode="External" /><Relationship Id="rId357" Type="http://schemas.openxmlformats.org/officeDocument/2006/relationships/hyperlink" Target="https://pbs.twimg.com/tweet_video_thumb/EEVYwmmU8AE46CV.jpg" TargetMode="External" /><Relationship Id="rId358" Type="http://schemas.openxmlformats.org/officeDocument/2006/relationships/hyperlink" Target="https://pbs.twimg.com/tweet_video_thumb/EEk8K98XkAUQP8w.jpg" TargetMode="External" /><Relationship Id="rId359" Type="http://schemas.openxmlformats.org/officeDocument/2006/relationships/hyperlink" Target="https://pbs.twimg.com/tweet_video_thumb/EEp8B7JX4AEY6Au.jpg" TargetMode="External" /><Relationship Id="rId360" Type="http://schemas.openxmlformats.org/officeDocument/2006/relationships/hyperlink" Target="http://pbs.twimg.com/profile_images/1143510337855131648/d3-pznBy_normal.png" TargetMode="External" /><Relationship Id="rId361" Type="http://schemas.openxmlformats.org/officeDocument/2006/relationships/hyperlink" Target="http://pbs.twimg.com/profile_images/1143510337855131648/d3-pznBy_normal.png" TargetMode="External" /><Relationship Id="rId362" Type="http://schemas.openxmlformats.org/officeDocument/2006/relationships/hyperlink" Target="http://pbs.twimg.com/profile_images/1143510337855131648/d3-pznBy_normal.png" TargetMode="External" /><Relationship Id="rId363" Type="http://schemas.openxmlformats.org/officeDocument/2006/relationships/hyperlink" Target="http://pbs.twimg.com/profile_images/1143510337855131648/d3-pznBy_normal.png" TargetMode="External" /><Relationship Id="rId364" Type="http://schemas.openxmlformats.org/officeDocument/2006/relationships/hyperlink" Target="http://pbs.twimg.com/profile_images/1143510337855131648/d3-pznBy_normal.png" TargetMode="External" /><Relationship Id="rId365" Type="http://schemas.openxmlformats.org/officeDocument/2006/relationships/hyperlink" Target="http://pbs.twimg.com/profile_images/1076220754377785344/Tr2-c6c3_normal.jpg" TargetMode="External" /><Relationship Id="rId366" Type="http://schemas.openxmlformats.org/officeDocument/2006/relationships/hyperlink" Target="http://pbs.twimg.com/profile_images/1076220754377785344/Tr2-c6c3_normal.jpg" TargetMode="External" /><Relationship Id="rId367" Type="http://schemas.openxmlformats.org/officeDocument/2006/relationships/hyperlink" Target="https://pbs.twimg.com/media/EEwCGeaXsAArFO-.jpg" TargetMode="External" /><Relationship Id="rId368" Type="http://schemas.openxmlformats.org/officeDocument/2006/relationships/hyperlink" Target="http://pbs.twimg.com/profile_images/1143510337855131648/d3-pznBy_normal.png" TargetMode="External" /><Relationship Id="rId369" Type="http://schemas.openxmlformats.org/officeDocument/2006/relationships/hyperlink" Target="http://pbs.twimg.com/profile_images/1143510337855131648/d3-pznBy_normal.png" TargetMode="External" /><Relationship Id="rId370" Type="http://schemas.openxmlformats.org/officeDocument/2006/relationships/hyperlink" Target="http://pbs.twimg.com/profile_images/1076220754377785344/Tr2-c6c3_normal.jpg" TargetMode="External" /><Relationship Id="rId371" Type="http://schemas.openxmlformats.org/officeDocument/2006/relationships/hyperlink" Target="http://pbs.twimg.com/profile_images/1076220754377785344/Tr2-c6c3_normal.jpg" TargetMode="External" /><Relationship Id="rId372" Type="http://schemas.openxmlformats.org/officeDocument/2006/relationships/hyperlink" Target="http://pbs.twimg.com/profile_images/1076220754377785344/Tr2-c6c3_normal.jpg" TargetMode="External" /><Relationship Id="rId373" Type="http://schemas.openxmlformats.org/officeDocument/2006/relationships/hyperlink" Target="http://pbs.twimg.com/profile_images/1133734259364061184/A8Bne0XR_normal.png" TargetMode="External" /><Relationship Id="rId374" Type="http://schemas.openxmlformats.org/officeDocument/2006/relationships/hyperlink" Target="http://pbs.twimg.com/profile_images/2538946114/xiveugt78rc97y1dasxf_normal.jpeg" TargetMode="External" /><Relationship Id="rId375" Type="http://schemas.openxmlformats.org/officeDocument/2006/relationships/hyperlink" Target="http://pbs.twimg.com/profile_images/2538946114/xiveugt78rc97y1dasxf_normal.jpeg" TargetMode="External" /><Relationship Id="rId376" Type="http://schemas.openxmlformats.org/officeDocument/2006/relationships/hyperlink" Target="http://pbs.twimg.com/profile_images/1133734259364061184/A8Bne0XR_normal.png" TargetMode="External" /><Relationship Id="rId377" Type="http://schemas.openxmlformats.org/officeDocument/2006/relationships/hyperlink" Target="http://pbs.twimg.com/profile_images/1133734259364061184/A8Bne0XR_normal.png" TargetMode="External" /><Relationship Id="rId378" Type="http://schemas.openxmlformats.org/officeDocument/2006/relationships/hyperlink" Target="http://pbs.twimg.com/profile_images/2538946114/xiveugt78rc97y1dasxf_normal.jpeg" TargetMode="External" /><Relationship Id="rId379" Type="http://schemas.openxmlformats.org/officeDocument/2006/relationships/hyperlink" Target="http://pbs.twimg.com/profile_images/2538946114/xiveugt78rc97y1dasxf_normal.jpeg" TargetMode="External" /><Relationship Id="rId380" Type="http://schemas.openxmlformats.org/officeDocument/2006/relationships/hyperlink" Target="http://pbs.twimg.com/profile_images/1133734259364061184/A8Bne0XR_normal.png" TargetMode="External" /><Relationship Id="rId381" Type="http://schemas.openxmlformats.org/officeDocument/2006/relationships/hyperlink" Target="http://pbs.twimg.com/profile_images/1133734259364061184/A8Bne0XR_normal.png" TargetMode="External" /><Relationship Id="rId382" Type="http://schemas.openxmlformats.org/officeDocument/2006/relationships/hyperlink" Target="http://pbs.twimg.com/profile_images/2538946114/xiveugt78rc97y1dasxf_normal.jpeg" TargetMode="External" /><Relationship Id="rId383" Type="http://schemas.openxmlformats.org/officeDocument/2006/relationships/hyperlink" Target="http://pbs.twimg.com/profile_images/2538946114/xiveugt78rc97y1dasxf_normal.jpeg" TargetMode="External" /><Relationship Id="rId384" Type="http://schemas.openxmlformats.org/officeDocument/2006/relationships/hyperlink" Target="http://pbs.twimg.com/profile_images/1133734259364061184/A8Bne0XR_normal.png" TargetMode="External" /><Relationship Id="rId385" Type="http://schemas.openxmlformats.org/officeDocument/2006/relationships/hyperlink" Target="http://pbs.twimg.com/profile_images/1133734259364061184/A8Bne0XR_normal.png" TargetMode="External" /><Relationship Id="rId386" Type="http://schemas.openxmlformats.org/officeDocument/2006/relationships/hyperlink" Target="http://pbs.twimg.com/profile_images/2538946114/xiveugt78rc97y1dasxf_normal.jpeg" TargetMode="External" /><Relationship Id="rId387" Type="http://schemas.openxmlformats.org/officeDocument/2006/relationships/hyperlink" Target="http://pbs.twimg.com/profile_images/2538946114/xiveugt78rc97y1dasxf_normal.jpeg" TargetMode="External" /><Relationship Id="rId388" Type="http://schemas.openxmlformats.org/officeDocument/2006/relationships/hyperlink" Target="http://pbs.twimg.com/profile_images/1133734259364061184/A8Bne0XR_normal.png" TargetMode="External" /><Relationship Id="rId389" Type="http://schemas.openxmlformats.org/officeDocument/2006/relationships/hyperlink" Target="http://pbs.twimg.com/profile_images/1133734259364061184/A8Bne0XR_normal.png" TargetMode="External" /><Relationship Id="rId390" Type="http://schemas.openxmlformats.org/officeDocument/2006/relationships/hyperlink" Target="http://pbs.twimg.com/profile_images/1133734259364061184/A8Bne0XR_normal.png" TargetMode="External" /><Relationship Id="rId391" Type="http://schemas.openxmlformats.org/officeDocument/2006/relationships/hyperlink" Target="http://pbs.twimg.com/profile_images/2538946114/xiveugt78rc97y1dasxf_normal.jpeg" TargetMode="External" /><Relationship Id="rId392" Type="http://schemas.openxmlformats.org/officeDocument/2006/relationships/hyperlink" Target="http://pbs.twimg.com/profile_images/2538946114/xiveugt78rc97y1dasxf_normal.jpeg" TargetMode="External" /><Relationship Id="rId393" Type="http://schemas.openxmlformats.org/officeDocument/2006/relationships/hyperlink" Target="http://pbs.twimg.com/profile_images/2538946114/xiveugt78rc97y1dasxf_normal.jpeg" TargetMode="External" /><Relationship Id="rId394" Type="http://schemas.openxmlformats.org/officeDocument/2006/relationships/hyperlink" Target="http://pbs.twimg.com/profile_images/2538946114/xiveugt78rc97y1dasxf_normal.jpeg" TargetMode="External" /><Relationship Id="rId395" Type="http://schemas.openxmlformats.org/officeDocument/2006/relationships/hyperlink" Target="http://pbs.twimg.com/profile_images/1095427147727101953/wtVvLqWK_normal.png" TargetMode="External" /><Relationship Id="rId396" Type="http://schemas.openxmlformats.org/officeDocument/2006/relationships/hyperlink" Target="http://pbs.twimg.com/profile_images/1095427147727101953/wtVvLqWK_normal.png" TargetMode="External" /><Relationship Id="rId397" Type="http://schemas.openxmlformats.org/officeDocument/2006/relationships/hyperlink" Target="http://pbs.twimg.com/profile_images/1095427147727101953/wtVvLqWK_normal.png" TargetMode="External" /><Relationship Id="rId398" Type="http://schemas.openxmlformats.org/officeDocument/2006/relationships/hyperlink" Target="http://pbs.twimg.com/profile_images/1095427147727101953/wtVvLqWK_normal.png" TargetMode="External" /><Relationship Id="rId399" Type="http://schemas.openxmlformats.org/officeDocument/2006/relationships/hyperlink" Target="http://pbs.twimg.com/profile_images/1027339975099072512/2z4Youov_normal.jpg" TargetMode="External" /><Relationship Id="rId400" Type="http://schemas.openxmlformats.org/officeDocument/2006/relationships/hyperlink" Target="http://pbs.twimg.com/profile_images/1027339975099072512/2z4Youov_normal.jpg" TargetMode="External" /><Relationship Id="rId401" Type="http://schemas.openxmlformats.org/officeDocument/2006/relationships/hyperlink" Target="http://pbs.twimg.com/profile_images/1027339975099072512/2z4Youov_normal.jpg" TargetMode="External" /><Relationship Id="rId402" Type="http://schemas.openxmlformats.org/officeDocument/2006/relationships/hyperlink" Target="http://pbs.twimg.com/profile_images/1027339975099072512/2z4Youov_normal.jpg" TargetMode="External" /><Relationship Id="rId403" Type="http://schemas.openxmlformats.org/officeDocument/2006/relationships/hyperlink" Target="http://pbs.twimg.com/profile_images/553798860217528320/L8ckMSEn_normal.jpeg" TargetMode="External" /><Relationship Id="rId404" Type="http://schemas.openxmlformats.org/officeDocument/2006/relationships/hyperlink" Target="http://pbs.twimg.com/profile_images/1121106747182211073/ByReakPN_normal.png" TargetMode="External" /><Relationship Id="rId405" Type="http://schemas.openxmlformats.org/officeDocument/2006/relationships/hyperlink" Target="http://pbs.twimg.com/profile_images/1143510337855131648/d3-pznBy_normal.png" TargetMode="External" /><Relationship Id="rId406" Type="http://schemas.openxmlformats.org/officeDocument/2006/relationships/hyperlink" Target="http://pbs.twimg.com/profile_images/1143510337855131648/d3-pznBy_normal.png" TargetMode="External" /><Relationship Id="rId407" Type="http://schemas.openxmlformats.org/officeDocument/2006/relationships/hyperlink" Target="http://pbs.twimg.com/profile_images/1143510337855131648/d3-pznBy_normal.png" TargetMode="External" /><Relationship Id="rId408" Type="http://schemas.openxmlformats.org/officeDocument/2006/relationships/hyperlink" Target="https://pbs.twimg.com/media/EEHPygIU4AA7FNQ.jpg" TargetMode="External" /><Relationship Id="rId409" Type="http://schemas.openxmlformats.org/officeDocument/2006/relationships/hyperlink" Target="https://pbs.twimg.com/media/EEINcrAU4AAW0u3.jpg" TargetMode="External" /><Relationship Id="rId410" Type="http://schemas.openxmlformats.org/officeDocument/2006/relationships/hyperlink" Target="https://pbs.twimg.com/tweet_video_thumb/EELEs93WsAU6dRu.jpg" TargetMode="External" /><Relationship Id="rId411" Type="http://schemas.openxmlformats.org/officeDocument/2006/relationships/hyperlink" Target="https://pbs.twimg.com/media/EENgGHdXUAAB_k8.jpg" TargetMode="External" /><Relationship Id="rId412" Type="http://schemas.openxmlformats.org/officeDocument/2006/relationships/hyperlink" Target="http://pbs.twimg.com/profile_images/1143510337855131648/d3-pznBy_normal.png" TargetMode="External" /><Relationship Id="rId413" Type="http://schemas.openxmlformats.org/officeDocument/2006/relationships/hyperlink" Target="https://pbs.twimg.com/tweet_video_thumb/EESarPNXUAAoVBH.jpg" TargetMode="External" /><Relationship Id="rId414" Type="http://schemas.openxmlformats.org/officeDocument/2006/relationships/hyperlink" Target="http://pbs.twimg.com/profile_images/1143510337855131648/d3-pznBy_normal.png" TargetMode="External" /><Relationship Id="rId415" Type="http://schemas.openxmlformats.org/officeDocument/2006/relationships/hyperlink" Target="http://pbs.twimg.com/profile_images/553798860217528320/L8ckMSEn_normal.jpeg" TargetMode="External" /><Relationship Id="rId416" Type="http://schemas.openxmlformats.org/officeDocument/2006/relationships/hyperlink" Target="http://pbs.twimg.com/profile_images/1121106747182211073/ByReakPN_normal.png" TargetMode="External" /><Relationship Id="rId417" Type="http://schemas.openxmlformats.org/officeDocument/2006/relationships/hyperlink" Target="http://pbs.twimg.com/profile_images/553798860217528320/L8ckMSEn_normal.jpeg" TargetMode="External" /><Relationship Id="rId418" Type="http://schemas.openxmlformats.org/officeDocument/2006/relationships/hyperlink" Target="http://pbs.twimg.com/profile_images/1121106747182211073/ByReakPN_normal.png" TargetMode="External" /><Relationship Id="rId419" Type="http://schemas.openxmlformats.org/officeDocument/2006/relationships/hyperlink" Target="http://pbs.twimg.com/profile_images/553798860217528320/L8ckMSEn_normal.jpeg" TargetMode="External" /><Relationship Id="rId420" Type="http://schemas.openxmlformats.org/officeDocument/2006/relationships/hyperlink" Target="http://pbs.twimg.com/profile_images/1121106747182211073/ByReakPN_normal.png" TargetMode="External" /><Relationship Id="rId421" Type="http://schemas.openxmlformats.org/officeDocument/2006/relationships/hyperlink" Target="http://pbs.twimg.com/profile_images/1121106747182211073/ByReakPN_normal.png" TargetMode="External" /><Relationship Id="rId422" Type="http://schemas.openxmlformats.org/officeDocument/2006/relationships/hyperlink" Target="https://twitter.com/#!/britopian/status/1169391661602037760" TargetMode="External" /><Relationship Id="rId423" Type="http://schemas.openxmlformats.org/officeDocument/2006/relationships/hyperlink" Target="https://twitter.com/#!/britopian/status/1169391661602037760" TargetMode="External" /><Relationship Id="rId424" Type="http://schemas.openxmlformats.org/officeDocument/2006/relationships/hyperlink" Target="https://twitter.com/#!/britopian/status/1161709625554505728" TargetMode="External" /><Relationship Id="rId425" Type="http://schemas.openxmlformats.org/officeDocument/2006/relationships/hyperlink" Target="https://twitter.com/#!/britopian/status/1161709625554505728" TargetMode="External" /><Relationship Id="rId426" Type="http://schemas.openxmlformats.org/officeDocument/2006/relationships/hyperlink" Target="https://twitter.com/#!/kimwhitler/status/1069064656294166528" TargetMode="External" /><Relationship Id="rId427" Type="http://schemas.openxmlformats.org/officeDocument/2006/relationships/hyperlink" Target="https://twitter.com/#!/kimwhitler/status/1069064656294166528" TargetMode="External" /><Relationship Id="rId428" Type="http://schemas.openxmlformats.org/officeDocument/2006/relationships/hyperlink" Target="https://twitter.com/#!/kimwhitler/status/1069064656294166528" TargetMode="External" /><Relationship Id="rId429" Type="http://schemas.openxmlformats.org/officeDocument/2006/relationships/hyperlink" Target="https://twitter.com/#!/kimwhitler/status/1069064656294166528" TargetMode="External" /><Relationship Id="rId430" Type="http://schemas.openxmlformats.org/officeDocument/2006/relationships/hyperlink" Target="https://twitter.com/#!/kimwhitler/status/1069064656294166528" TargetMode="External" /><Relationship Id="rId431" Type="http://schemas.openxmlformats.org/officeDocument/2006/relationships/hyperlink" Target="https://twitter.com/#!/kimwhitler/status/1069064656294166528" TargetMode="External" /><Relationship Id="rId432" Type="http://schemas.openxmlformats.org/officeDocument/2006/relationships/hyperlink" Target="https://twitter.com/#!/kimwhitler/status/1069064656294166528" TargetMode="External" /><Relationship Id="rId433" Type="http://schemas.openxmlformats.org/officeDocument/2006/relationships/hyperlink" Target="https://twitter.com/#!/kimwhitler/status/1069064656294166528" TargetMode="External" /><Relationship Id="rId434" Type="http://schemas.openxmlformats.org/officeDocument/2006/relationships/hyperlink" Target="https://twitter.com/#!/kimwhitler/status/1069064656294166528" TargetMode="External" /><Relationship Id="rId435" Type="http://schemas.openxmlformats.org/officeDocument/2006/relationships/hyperlink" Target="https://twitter.com/#!/kimwhitler/status/1069064656294166528" TargetMode="External" /><Relationship Id="rId436" Type="http://schemas.openxmlformats.org/officeDocument/2006/relationships/hyperlink" Target="https://twitter.com/#!/ohjaaaasmine/status/1169416219654414336" TargetMode="External" /><Relationship Id="rId437" Type="http://schemas.openxmlformats.org/officeDocument/2006/relationships/hyperlink" Target="https://twitter.com/#!/ohjaaaasmine/status/1169416219654414336" TargetMode="External" /><Relationship Id="rId438" Type="http://schemas.openxmlformats.org/officeDocument/2006/relationships/hyperlink" Target="https://twitter.com/#!/daniiiogier/status/1169427118276505600" TargetMode="External" /><Relationship Id="rId439" Type="http://schemas.openxmlformats.org/officeDocument/2006/relationships/hyperlink" Target="https://twitter.com/#!/daniiiogier/status/1169427118276505600" TargetMode="External" /><Relationship Id="rId440" Type="http://schemas.openxmlformats.org/officeDocument/2006/relationships/hyperlink" Target="https://twitter.com/#!/mrbbagym/status/1169436169622323200" TargetMode="External" /><Relationship Id="rId441" Type="http://schemas.openxmlformats.org/officeDocument/2006/relationships/hyperlink" Target="https://twitter.com/#!/mrbbagym/status/1169436169622323200" TargetMode="External" /><Relationship Id="rId442" Type="http://schemas.openxmlformats.org/officeDocument/2006/relationships/hyperlink" Target="https://twitter.com/#!/puravchoksi/status/1169569365160685568" TargetMode="External" /><Relationship Id="rId443" Type="http://schemas.openxmlformats.org/officeDocument/2006/relationships/hyperlink" Target="https://twitter.com/#!/puravchoksi/status/1169569365160685568" TargetMode="External" /><Relationship Id="rId444" Type="http://schemas.openxmlformats.org/officeDocument/2006/relationships/hyperlink" Target="https://twitter.com/#!/_sergiovalencia/status/1169618644298452992" TargetMode="External" /><Relationship Id="rId445" Type="http://schemas.openxmlformats.org/officeDocument/2006/relationships/hyperlink" Target="https://twitter.com/#!/_sergiovalencia/status/1169618644298452992" TargetMode="External" /><Relationship Id="rId446" Type="http://schemas.openxmlformats.org/officeDocument/2006/relationships/hyperlink" Target="https://twitter.com/#!/britopian/status/1169391661602037760" TargetMode="External" /><Relationship Id="rId447" Type="http://schemas.openxmlformats.org/officeDocument/2006/relationships/hyperlink" Target="https://twitter.com/#!/britopian/status/1161709625554505728" TargetMode="External" /><Relationship Id="rId448" Type="http://schemas.openxmlformats.org/officeDocument/2006/relationships/hyperlink" Target="https://twitter.com/#!/audienseco/status/1169559456813932546" TargetMode="External" /><Relationship Id="rId449" Type="http://schemas.openxmlformats.org/officeDocument/2006/relationships/hyperlink" Target="https://twitter.com/#!/audienseco/status/1169559456813932546" TargetMode="External" /><Relationship Id="rId450" Type="http://schemas.openxmlformats.org/officeDocument/2006/relationships/hyperlink" Target="https://twitter.com/#!/bellitarubita/status/1170237954276696065" TargetMode="External" /><Relationship Id="rId451" Type="http://schemas.openxmlformats.org/officeDocument/2006/relationships/hyperlink" Target="https://twitter.com/#!/bellitarubita/status/1170237233762316288" TargetMode="External" /><Relationship Id="rId452" Type="http://schemas.openxmlformats.org/officeDocument/2006/relationships/hyperlink" Target="https://twitter.com/#!/bellitarubita/status/1170237233762316288" TargetMode="External" /><Relationship Id="rId453" Type="http://schemas.openxmlformats.org/officeDocument/2006/relationships/hyperlink" Target="https://twitter.com/#!/bellitarubita/status/1170237954276696065" TargetMode="External" /><Relationship Id="rId454" Type="http://schemas.openxmlformats.org/officeDocument/2006/relationships/hyperlink" Target="https://twitter.com/#!/bellitarubita/status/1170237954276696065" TargetMode="External" /><Relationship Id="rId455" Type="http://schemas.openxmlformats.org/officeDocument/2006/relationships/hyperlink" Target="https://twitter.com/#!/venturefizz/status/1169962783150157824" TargetMode="External" /><Relationship Id="rId456" Type="http://schemas.openxmlformats.org/officeDocument/2006/relationships/hyperlink" Target="https://twitter.com/#!/venturefizz/status/1171061448933556224" TargetMode="External" /><Relationship Id="rId457" Type="http://schemas.openxmlformats.org/officeDocument/2006/relationships/hyperlink" Target="https://twitter.com/#!/venturefizz/status/1169962783150157824" TargetMode="External" /><Relationship Id="rId458" Type="http://schemas.openxmlformats.org/officeDocument/2006/relationships/hyperlink" Target="https://twitter.com/#!/venturefizz/status/1171061448933556224" TargetMode="External" /><Relationship Id="rId459" Type="http://schemas.openxmlformats.org/officeDocument/2006/relationships/hyperlink" Target="https://twitter.com/#!/venturefizz/status/1169962783150157824" TargetMode="External" /><Relationship Id="rId460" Type="http://schemas.openxmlformats.org/officeDocument/2006/relationships/hyperlink" Target="https://twitter.com/#!/venturefizz/status/1171061448933556224" TargetMode="External" /><Relationship Id="rId461" Type="http://schemas.openxmlformats.org/officeDocument/2006/relationships/hyperlink" Target="https://twitter.com/#!/venturefizz/status/1169962783150157824" TargetMode="External" /><Relationship Id="rId462" Type="http://schemas.openxmlformats.org/officeDocument/2006/relationships/hyperlink" Target="https://twitter.com/#!/venturefizz/status/1171061448933556224" TargetMode="External" /><Relationship Id="rId463" Type="http://schemas.openxmlformats.org/officeDocument/2006/relationships/hyperlink" Target="https://twitter.com/#!/venturefizz/status/1169962783150157824" TargetMode="External" /><Relationship Id="rId464" Type="http://schemas.openxmlformats.org/officeDocument/2006/relationships/hyperlink" Target="https://twitter.com/#!/venturefizz/status/1171061448933556224" TargetMode="External" /><Relationship Id="rId465" Type="http://schemas.openxmlformats.org/officeDocument/2006/relationships/hyperlink" Target="https://twitter.com/#!/venturefizz/status/1169962783150157824" TargetMode="External" /><Relationship Id="rId466" Type="http://schemas.openxmlformats.org/officeDocument/2006/relationships/hyperlink" Target="https://twitter.com/#!/venturefizz/status/1171061448933556224" TargetMode="External" /><Relationship Id="rId467" Type="http://schemas.openxmlformats.org/officeDocument/2006/relationships/hyperlink" Target="https://twitter.com/#!/venturefizz/status/1169962783150157824" TargetMode="External" /><Relationship Id="rId468" Type="http://schemas.openxmlformats.org/officeDocument/2006/relationships/hyperlink" Target="https://twitter.com/#!/venturefizz/status/1171061448933556224" TargetMode="External" /><Relationship Id="rId469" Type="http://schemas.openxmlformats.org/officeDocument/2006/relationships/hyperlink" Target="https://twitter.com/#!/venturefizz/status/1169962783150157824" TargetMode="External" /><Relationship Id="rId470" Type="http://schemas.openxmlformats.org/officeDocument/2006/relationships/hyperlink" Target="https://twitter.com/#!/venturefizz/status/1171061448933556224" TargetMode="External" /><Relationship Id="rId471" Type="http://schemas.openxmlformats.org/officeDocument/2006/relationships/hyperlink" Target="https://twitter.com/#!/venturefizz/status/1169962783150157824" TargetMode="External" /><Relationship Id="rId472" Type="http://schemas.openxmlformats.org/officeDocument/2006/relationships/hyperlink" Target="https://twitter.com/#!/venturefizz/status/1171061448933556224" TargetMode="External" /><Relationship Id="rId473" Type="http://schemas.openxmlformats.org/officeDocument/2006/relationships/hyperlink" Target="https://twitter.com/#!/dvergano/status/1171076521374736384" TargetMode="External" /><Relationship Id="rId474" Type="http://schemas.openxmlformats.org/officeDocument/2006/relationships/hyperlink" Target="https://twitter.com/#!/mattliptak/status/1171129443936604161" TargetMode="External" /><Relationship Id="rId475" Type="http://schemas.openxmlformats.org/officeDocument/2006/relationships/hyperlink" Target="https://twitter.com/#!/mattliptak/status/1171129443936604161" TargetMode="External" /><Relationship Id="rId476" Type="http://schemas.openxmlformats.org/officeDocument/2006/relationships/hyperlink" Target="https://twitter.com/#!/mattliptak/status/1171129443936604161" TargetMode="External" /><Relationship Id="rId477" Type="http://schemas.openxmlformats.org/officeDocument/2006/relationships/hyperlink" Target="https://twitter.com/#!/content_matthew/status/1171354839189741568" TargetMode="External" /><Relationship Id="rId478" Type="http://schemas.openxmlformats.org/officeDocument/2006/relationships/hyperlink" Target="https://twitter.com/#!/content_matthew/status/1171354839189741568" TargetMode="External" /><Relationship Id="rId479" Type="http://schemas.openxmlformats.org/officeDocument/2006/relationships/hyperlink" Target="https://twitter.com/#!/content_matthew/status/1171354839189741568" TargetMode="External" /><Relationship Id="rId480" Type="http://schemas.openxmlformats.org/officeDocument/2006/relationships/hyperlink" Target="https://twitter.com/#!/content_matthew/status/1171354839189741568" TargetMode="External" /><Relationship Id="rId481" Type="http://schemas.openxmlformats.org/officeDocument/2006/relationships/hyperlink" Target="https://twitter.com/#!/workbar/status/1171557836008165378" TargetMode="External" /><Relationship Id="rId482" Type="http://schemas.openxmlformats.org/officeDocument/2006/relationships/hyperlink" Target="https://twitter.com/#!/venturefizz/status/1169962783150157824" TargetMode="External" /><Relationship Id="rId483" Type="http://schemas.openxmlformats.org/officeDocument/2006/relationships/hyperlink" Target="https://twitter.com/#!/venturefizz/status/1171061448933556224" TargetMode="External" /><Relationship Id="rId484" Type="http://schemas.openxmlformats.org/officeDocument/2006/relationships/hyperlink" Target="https://twitter.com/#!/workbar/status/1171557836008165378" TargetMode="External" /><Relationship Id="rId485" Type="http://schemas.openxmlformats.org/officeDocument/2006/relationships/hyperlink" Target="https://twitter.com/#!/venturefizz/status/1169962783150157824" TargetMode="External" /><Relationship Id="rId486" Type="http://schemas.openxmlformats.org/officeDocument/2006/relationships/hyperlink" Target="https://twitter.com/#!/venturefizz/status/1169962783150157824" TargetMode="External" /><Relationship Id="rId487" Type="http://schemas.openxmlformats.org/officeDocument/2006/relationships/hyperlink" Target="https://twitter.com/#!/venturefizz/status/1171061448933556224" TargetMode="External" /><Relationship Id="rId488" Type="http://schemas.openxmlformats.org/officeDocument/2006/relationships/hyperlink" Target="https://twitter.com/#!/venturefizz/status/1171061448933556224" TargetMode="External" /><Relationship Id="rId489" Type="http://schemas.openxmlformats.org/officeDocument/2006/relationships/hyperlink" Target="https://twitter.com/#!/workbar/status/1171557836008165378" TargetMode="External" /><Relationship Id="rId490" Type="http://schemas.openxmlformats.org/officeDocument/2006/relationships/hyperlink" Target="https://twitter.com/#!/myactivebrain/status/1171600105230798848" TargetMode="External" /><Relationship Id="rId491" Type="http://schemas.openxmlformats.org/officeDocument/2006/relationships/hyperlink" Target="https://twitter.com/#!/jnervi3/status/1171773451658510337" TargetMode="External" /><Relationship Id="rId492" Type="http://schemas.openxmlformats.org/officeDocument/2006/relationships/hyperlink" Target="https://twitter.com/#!/jnervi3/status/1171773451658510337" TargetMode="External" /><Relationship Id="rId493" Type="http://schemas.openxmlformats.org/officeDocument/2006/relationships/hyperlink" Target="https://twitter.com/#!/ingaroma/status/1171874070960336896" TargetMode="External" /><Relationship Id="rId494" Type="http://schemas.openxmlformats.org/officeDocument/2006/relationships/hyperlink" Target="https://twitter.com/#!/ingaroma/status/1171874070960336896" TargetMode="External" /><Relationship Id="rId495" Type="http://schemas.openxmlformats.org/officeDocument/2006/relationships/hyperlink" Target="https://twitter.com/#!/digimarketingwf/status/1171881437487882241" TargetMode="External" /><Relationship Id="rId496" Type="http://schemas.openxmlformats.org/officeDocument/2006/relationships/hyperlink" Target="https://twitter.com/#!/digimarketingwf/status/1171881437487882241" TargetMode="External" /><Relationship Id="rId497" Type="http://schemas.openxmlformats.org/officeDocument/2006/relationships/hyperlink" Target="https://twitter.com/#!/marketingtobe/status/1172196921370447873" TargetMode="External" /><Relationship Id="rId498" Type="http://schemas.openxmlformats.org/officeDocument/2006/relationships/hyperlink" Target="https://twitter.com/#!/marketingtobe/status/1172196921370447873" TargetMode="External" /><Relationship Id="rId499" Type="http://schemas.openxmlformats.org/officeDocument/2006/relationships/hyperlink" Target="https://twitter.com/#!/marketingtobe/status/1172196921370447873" TargetMode="External" /><Relationship Id="rId500" Type="http://schemas.openxmlformats.org/officeDocument/2006/relationships/hyperlink" Target="https://twitter.com/#!/pablofunes/status/1172289793998409729" TargetMode="External" /><Relationship Id="rId501" Type="http://schemas.openxmlformats.org/officeDocument/2006/relationships/hyperlink" Target="https://twitter.com/#!/uct_src/status/1172813489368379393" TargetMode="External" /><Relationship Id="rId502" Type="http://schemas.openxmlformats.org/officeDocument/2006/relationships/hyperlink" Target="https://twitter.com/#!/uct_src/status/1172813489368379393" TargetMode="External" /><Relationship Id="rId503" Type="http://schemas.openxmlformats.org/officeDocument/2006/relationships/hyperlink" Target="https://twitter.com/#!/uct_src/status/1172813489368379393" TargetMode="External" /><Relationship Id="rId504" Type="http://schemas.openxmlformats.org/officeDocument/2006/relationships/hyperlink" Target="https://twitter.com/#!/uct_src/status/1172813489368379393" TargetMode="External" /><Relationship Id="rId505" Type="http://schemas.openxmlformats.org/officeDocument/2006/relationships/hyperlink" Target="https://twitter.com/#!/uct_src/status/1172813489368379393" TargetMode="External" /><Relationship Id="rId506" Type="http://schemas.openxmlformats.org/officeDocument/2006/relationships/hyperlink" Target="https://twitter.com/#!/uct_src/status/1172813489368379393" TargetMode="External" /><Relationship Id="rId507" Type="http://schemas.openxmlformats.org/officeDocument/2006/relationships/hyperlink" Target="https://twitter.com/#!/uct_src/status/1172813489368379393" TargetMode="External" /><Relationship Id="rId508" Type="http://schemas.openxmlformats.org/officeDocument/2006/relationships/hyperlink" Target="https://twitter.com/#!/uct_src/status/1172813489368379393" TargetMode="External" /><Relationship Id="rId509" Type="http://schemas.openxmlformats.org/officeDocument/2006/relationships/hyperlink" Target="https://twitter.com/#!/uct_src/status/1172813489368379393" TargetMode="External" /><Relationship Id="rId510" Type="http://schemas.openxmlformats.org/officeDocument/2006/relationships/hyperlink" Target="https://twitter.com/#!/dancangwe/status/1172814747382812677" TargetMode="External" /><Relationship Id="rId511" Type="http://schemas.openxmlformats.org/officeDocument/2006/relationships/hyperlink" Target="https://twitter.com/#!/dancangwe/status/1172814747382812677" TargetMode="External" /><Relationship Id="rId512" Type="http://schemas.openxmlformats.org/officeDocument/2006/relationships/hyperlink" Target="https://twitter.com/#!/dancangwe/status/1172814747382812677" TargetMode="External" /><Relationship Id="rId513" Type="http://schemas.openxmlformats.org/officeDocument/2006/relationships/hyperlink" Target="https://twitter.com/#!/dancangwe/status/1172814747382812677" TargetMode="External" /><Relationship Id="rId514" Type="http://schemas.openxmlformats.org/officeDocument/2006/relationships/hyperlink" Target="https://twitter.com/#!/dancangwe/status/1172814747382812677" TargetMode="External" /><Relationship Id="rId515" Type="http://schemas.openxmlformats.org/officeDocument/2006/relationships/hyperlink" Target="https://twitter.com/#!/dancangwe/status/1172814747382812677" TargetMode="External" /><Relationship Id="rId516" Type="http://schemas.openxmlformats.org/officeDocument/2006/relationships/hyperlink" Target="https://twitter.com/#!/dancangwe/status/1172814747382812677" TargetMode="External" /><Relationship Id="rId517" Type="http://schemas.openxmlformats.org/officeDocument/2006/relationships/hyperlink" Target="https://twitter.com/#!/dancangwe/status/1172814747382812677" TargetMode="External" /><Relationship Id="rId518" Type="http://schemas.openxmlformats.org/officeDocument/2006/relationships/hyperlink" Target="https://twitter.com/#!/dancangwe/status/1172814747382812677" TargetMode="External" /><Relationship Id="rId519" Type="http://schemas.openxmlformats.org/officeDocument/2006/relationships/hyperlink" Target="https://twitter.com/#!/dancangwe/status/1172814747382812677" TargetMode="External" /><Relationship Id="rId520" Type="http://schemas.openxmlformats.org/officeDocument/2006/relationships/hyperlink" Target="https://twitter.com/#!/dancangwe/status/1172814747382812677" TargetMode="External" /><Relationship Id="rId521" Type="http://schemas.openxmlformats.org/officeDocument/2006/relationships/hyperlink" Target="https://twitter.com/#!/kimwhitler/status/1069064656294166528" TargetMode="External" /><Relationship Id="rId522" Type="http://schemas.openxmlformats.org/officeDocument/2006/relationships/hyperlink" Target="https://twitter.com/#!/knightsbridge_e/status/1173949133591326722" TargetMode="External" /><Relationship Id="rId523" Type="http://schemas.openxmlformats.org/officeDocument/2006/relationships/hyperlink" Target="https://twitter.com/#!/kimwhitler/status/1069064656294166528" TargetMode="External" /><Relationship Id="rId524" Type="http://schemas.openxmlformats.org/officeDocument/2006/relationships/hyperlink" Target="https://twitter.com/#!/knightsbridge_e/status/1173949133591326722" TargetMode="External" /><Relationship Id="rId525" Type="http://schemas.openxmlformats.org/officeDocument/2006/relationships/hyperlink" Target="https://twitter.com/#!/kimwhitler/status/1069064656294166528" TargetMode="External" /><Relationship Id="rId526" Type="http://schemas.openxmlformats.org/officeDocument/2006/relationships/hyperlink" Target="https://twitter.com/#!/knightsbridge_e/status/1173949133591326722" TargetMode="External" /><Relationship Id="rId527" Type="http://schemas.openxmlformats.org/officeDocument/2006/relationships/hyperlink" Target="https://twitter.com/#!/kelvinjonck/status/1174224195917680643" TargetMode="External" /><Relationship Id="rId528" Type="http://schemas.openxmlformats.org/officeDocument/2006/relationships/hyperlink" Target="https://twitter.com/#!/kelvinjonck/status/1174224195917680643" TargetMode="External" /><Relationship Id="rId529" Type="http://schemas.openxmlformats.org/officeDocument/2006/relationships/hyperlink" Target="https://twitter.com/#!/kelvinjonck/status/1174224195917680643" TargetMode="External" /><Relationship Id="rId530" Type="http://schemas.openxmlformats.org/officeDocument/2006/relationships/hyperlink" Target="https://twitter.com/#!/mhteapot/status/1174232788201070593" TargetMode="External" /><Relationship Id="rId531" Type="http://schemas.openxmlformats.org/officeDocument/2006/relationships/hyperlink" Target="https://twitter.com/#!/mhteapot/status/1174232788201070593" TargetMode="External" /><Relationship Id="rId532" Type="http://schemas.openxmlformats.org/officeDocument/2006/relationships/hyperlink" Target="https://twitter.com/#!/mhteapot/status/1174232788201070593" TargetMode="External" /><Relationship Id="rId533" Type="http://schemas.openxmlformats.org/officeDocument/2006/relationships/hyperlink" Target="https://twitter.com/#!/partechpartners/status/1169153139431358467" TargetMode="External" /><Relationship Id="rId534" Type="http://schemas.openxmlformats.org/officeDocument/2006/relationships/hyperlink" Target="https://twitter.com/#!/partechpartners/status/1174315914822651905" TargetMode="External" /><Relationship Id="rId535" Type="http://schemas.openxmlformats.org/officeDocument/2006/relationships/hyperlink" Target="https://twitter.com/#!/brandwatch/status/1169558117652340736" TargetMode="External" /><Relationship Id="rId536" Type="http://schemas.openxmlformats.org/officeDocument/2006/relationships/hyperlink" Target="https://twitter.com/#!/brandwatch/status/1169558117652340736" TargetMode="External" /><Relationship Id="rId537" Type="http://schemas.openxmlformats.org/officeDocument/2006/relationships/hyperlink" Target="https://twitter.com/#!/brandwatch/status/1169558117652340736" TargetMode="External" /><Relationship Id="rId538" Type="http://schemas.openxmlformats.org/officeDocument/2006/relationships/hyperlink" Target="https://twitter.com/#!/brandwatch/status/1169558117652340736" TargetMode="External" /><Relationship Id="rId539" Type="http://schemas.openxmlformats.org/officeDocument/2006/relationships/hyperlink" Target="https://twitter.com/#!/brandwatch/status/1169558117652340736" TargetMode="External" /><Relationship Id="rId540" Type="http://schemas.openxmlformats.org/officeDocument/2006/relationships/hyperlink" Target="https://twitter.com/#!/brandwatch/status/1169558117652340736" TargetMode="External" /><Relationship Id="rId541" Type="http://schemas.openxmlformats.org/officeDocument/2006/relationships/hyperlink" Target="https://twitter.com/#!/brandwatch/status/1169558117652340736" TargetMode="External" /><Relationship Id="rId542" Type="http://schemas.openxmlformats.org/officeDocument/2006/relationships/hyperlink" Target="https://twitter.com/#!/crimsonhexagon/status/1169565605319598080" TargetMode="External" /><Relationship Id="rId543" Type="http://schemas.openxmlformats.org/officeDocument/2006/relationships/hyperlink" Target="https://twitter.com/#!/brandwatch/status/1169558117652340736" TargetMode="External" /><Relationship Id="rId544" Type="http://schemas.openxmlformats.org/officeDocument/2006/relationships/hyperlink" Target="https://twitter.com/#!/crimsonhexagon/status/1169565605319598080" TargetMode="External" /><Relationship Id="rId545" Type="http://schemas.openxmlformats.org/officeDocument/2006/relationships/hyperlink" Target="https://twitter.com/#!/brandwatch/status/1169558117652340736" TargetMode="External" /><Relationship Id="rId546" Type="http://schemas.openxmlformats.org/officeDocument/2006/relationships/hyperlink" Target="https://twitter.com/#!/crimsonhexagon/status/1169565605319598080" TargetMode="External" /><Relationship Id="rId547" Type="http://schemas.openxmlformats.org/officeDocument/2006/relationships/hyperlink" Target="https://twitter.com/#!/britopian/status/1169391661602037760" TargetMode="External" /><Relationship Id="rId548" Type="http://schemas.openxmlformats.org/officeDocument/2006/relationships/hyperlink" Target="https://twitter.com/#!/britopian/status/1161709625554505728" TargetMode="External" /><Relationship Id="rId549" Type="http://schemas.openxmlformats.org/officeDocument/2006/relationships/hyperlink" Target="https://twitter.com/#!/brandwatch/status/1169545205068050433" TargetMode="External" /><Relationship Id="rId550" Type="http://schemas.openxmlformats.org/officeDocument/2006/relationships/hyperlink" Target="https://twitter.com/#!/crimsonhexagon/status/1169589749633470468" TargetMode="External" /><Relationship Id="rId551" Type="http://schemas.openxmlformats.org/officeDocument/2006/relationships/hyperlink" Target="https://twitter.com/#!/digitalbrighton/status/1169589724383723520" TargetMode="External" /><Relationship Id="rId552" Type="http://schemas.openxmlformats.org/officeDocument/2006/relationships/hyperlink" Target="https://twitter.com/#!/crimsonhexagon/status/1169637008488243200" TargetMode="External" /><Relationship Id="rId553" Type="http://schemas.openxmlformats.org/officeDocument/2006/relationships/hyperlink" Target="https://twitter.com/#!/content_matthew/status/1171354839189741568" TargetMode="External" /><Relationship Id="rId554" Type="http://schemas.openxmlformats.org/officeDocument/2006/relationships/hyperlink" Target="https://twitter.com/#!/content_matthew/status/1171354839189741568" TargetMode="External" /><Relationship Id="rId555" Type="http://schemas.openxmlformats.org/officeDocument/2006/relationships/hyperlink" Target="https://twitter.com/#!/content_matthew/status/1171363456035033088" TargetMode="External" /><Relationship Id="rId556" Type="http://schemas.openxmlformats.org/officeDocument/2006/relationships/hyperlink" Target="https://twitter.com/#!/content_matthew/status/1171363456035033088" TargetMode="External" /><Relationship Id="rId557" Type="http://schemas.openxmlformats.org/officeDocument/2006/relationships/hyperlink" Target="https://twitter.com/#!/crimsonhexagon/status/1171360893298458625" TargetMode="External" /><Relationship Id="rId558" Type="http://schemas.openxmlformats.org/officeDocument/2006/relationships/hyperlink" Target="https://twitter.com/#!/hannieteee/status/1171749030923251713" TargetMode="External" /><Relationship Id="rId559" Type="http://schemas.openxmlformats.org/officeDocument/2006/relationships/hyperlink" Target="https://twitter.com/#!/crimsonhexagon/status/1171814641296728065" TargetMode="External" /><Relationship Id="rId560" Type="http://schemas.openxmlformats.org/officeDocument/2006/relationships/hyperlink" Target="https://twitter.com/#!/rodson68/status/1171873331928281088" TargetMode="External" /><Relationship Id="rId561" Type="http://schemas.openxmlformats.org/officeDocument/2006/relationships/hyperlink" Target="https://twitter.com/#!/crimsonhexagon/status/1171883738730512385" TargetMode="External" /><Relationship Id="rId562" Type="http://schemas.openxmlformats.org/officeDocument/2006/relationships/hyperlink" Target="https://twitter.com/#!/rodson68/status/1171873331928281088" TargetMode="External" /><Relationship Id="rId563" Type="http://schemas.openxmlformats.org/officeDocument/2006/relationships/hyperlink" Target="https://twitter.com/#!/crimsonhexagon/status/1171883738730512385" TargetMode="External" /><Relationship Id="rId564" Type="http://schemas.openxmlformats.org/officeDocument/2006/relationships/hyperlink" Target="https://twitter.com/#!/rodson68/status/1171873331928281088" TargetMode="External" /><Relationship Id="rId565" Type="http://schemas.openxmlformats.org/officeDocument/2006/relationships/hyperlink" Target="https://twitter.com/#!/crimsonhexagon/status/1171883738730512385" TargetMode="External" /><Relationship Id="rId566" Type="http://schemas.openxmlformats.org/officeDocument/2006/relationships/hyperlink" Target="https://twitter.com/#!/crimsonhexagon/status/1171883738730512385" TargetMode="External" /><Relationship Id="rId567" Type="http://schemas.openxmlformats.org/officeDocument/2006/relationships/hyperlink" Target="https://twitter.com/#!/willmcinnes/status/1171744081661370368" TargetMode="External" /><Relationship Id="rId568" Type="http://schemas.openxmlformats.org/officeDocument/2006/relationships/hyperlink" Target="https://twitter.com/#!/dmexco/status/1172153935215374338" TargetMode="External" /><Relationship Id="rId569" Type="http://schemas.openxmlformats.org/officeDocument/2006/relationships/hyperlink" Target="https://twitter.com/#!/crimsonhexagon/status/1171477829092950022" TargetMode="External" /><Relationship Id="rId570" Type="http://schemas.openxmlformats.org/officeDocument/2006/relationships/hyperlink" Target="https://twitter.com/#!/crimsonhexagon/status/1171864705729736706" TargetMode="External" /><Relationship Id="rId571" Type="http://schemas.openxmlformats.org/officeDocument/2006/relationships/hyperlink" Target="https://twitter.com/#!/crimsonhexagon/status/1172152284916137984" TargetMode="External" /><Relationship Id="rId572" Type="http://schemas.openxmlformats.org/officeDocument/2006/relationships/hyperlink" Target="https://twitter.com/#!/crimsonhexagon/status/1172152463060869120" TargetMode="External" /><Relationship Id="rId573" Type="http://schemas.openxmlformats.org/officeDocument/2006/relationships/hyperlink" Target="https://twitter.com/#!/kkellyro/status/1172097294113628162" TargetMode="External" /><Relationship Id="rId574" Type="http://schemas.openxmlformats.org/officeDocument/2006/relationships/hyperlink" Target="https://twitter.com/#!/kkellyro/status/1172097294113628162" TargetMode="External" /><Relationship Id="rId575" Type="http://schemas.openxmlformats.org/officeDocument/2006/relationships/hyperlink" Target="https://twitter.com/#!/brandwatch/status/1172097701531586561" TargetMode="External" /><Relationship Id="rId576" Type="http://schemas.openxmlformats.org/officeDocument/2006/relationships/hyperlink" Target="https://twitter.com/#!/crimsonhexagon/status/1172160345034698752" TargetMode="External" /><Relationship Id="rId577" Type="http://schemas.openxmlformats.org/officeDocument/2006/relationships/hyperlink" Target="https://twitter.com/#!/bw_react/status/1172434598313123840" TargetMode="External" /><Relationship Id="rId578" Type="http://schemas.openxmlformats.org/officeDocument/2006/relationships/hyperlink" Target="https://twitter.com/#!/crimsonhexagon/status/1172468175797198848" TargetMode="External" /><Relationship Id="rId579" Type="http://schemas.openxmlformats.org/officeDocument/2006/relationships/hyperlink" Target="https://twitter.com/#!/willmcinnes/status/1172225154228858880" TargetMode="External" /><Relationship Id="rId580" Type="http://schemas.openxmlformats.org/officeDocument/2006/relationships/hyperlink" Target="https://twitter.com/#!/willmcinnes/status/1173951207515262976" TargetMode="External" /><Relationship Id="rId581" Type="http://schemas.openxmlformats.org/officeDocument/2006/relationships/hyperlink" Target="https://twitter.com/#!/willmcinnes/status/1171744081661370368" TargetMode="External" /><Relationship Id="rId582" Type="http://schemas.openxmlformats.org/officeDocument/2006/relationships/hyperlink" Target="https://twitter.com/#!/crimsonhexagon/status/1172227555870629888" TargetMode="External" /><Relationship Id="rId583" Type="http://schemas.openxmlformats.org/officeDocument/2006/relationships/hyperlink" Target="https://twitter.com/#!/crimsonhexagon/status/1173951524449509376" TargetMode="External" /><Relationship Id="rId584" Type="http://schemas.openxmlformats.org/officeDocument/2006/relationships/hyperlink" Target="https://twitter.com/#!/crimsonhexagon/status/1173986359922626568" TargetMode="External" /><Relationship Id="rId585" Type="http://schemas.openxmlformats.org/officeDocument/2006/relationships/hyperlink" Target="https://twitter.com/#!/officialpartner/status/1174331435479683073" TargetMode="External" /><Relationship Id="rId586" Type="http://schemas.openxmlformats.org/officeDocument/2006/relationships/hyperlink" Target="https://twitter.com/#!/crimsonhexagon/status/1174331558750314502" TargetMode="External" /><Relationship Id="rId587" Type="http://schemas.openxmlformats.org/officeDocument/2006/relationships/hyperlink" Target="https://twitter.com/#!/officialpartner/status/1174331435479683073" TargetMode="External" /><Relationship Id="rId588" Type="http://schemas.openxmlformats.org/officeDocument/2006/relationships/hyperlink" Target="https://twitter.com/#!/crimsonhexagon/status/1174331558750314502" TargetMode="External" /><Relationship Id="rId589" Type="http://schemas.openxmlformats.org/officeDocument/2006/relationships/hyperlink" Target="https://twitter.com/#!/officialpartner/status/1174331435479683073" TargetMode="External" /><Relationship Id="rId590" Type="http://schemas.openxmlformats.org/officeDocument/2006/relationships/hyperlink" Target="https://twitter.com/#!/crimsonhexagon/status/1174331558750314502" TargetMode="External" /><Relationship Id="rId591" Type="http://schemas.openxmlformats.org/officeDocument/2006/relationships/hyperlink" Target="https://twitter.com/#!/youknow_digital/status/1174183769965813762" TargetMode="External" /><Relationship Id="rId592" Type="http://schemas.openxmlformats.org/officeDocument/2006/relationships/hyperlink" Target="https://twitter.com/#!/youknow_digital/status/1174183769965813762" TargetMode="External" /><Relationship Id="rId593" Type="http://schemas.openxmlformats.org/officeDocument/2006/relationships/hyperlink" Target="https://twitter.com/#!/thesimetcalfe/status/1174197641292521472" TargetMode="External" /><Relationship Id="rId594" Type="http://schemas.openxmlformats.org/officeDocument/2006/relationships/hyperlink" Target="https://twitter.com/#!/partechpartners/status/1169153139431358467" TargetMode="External" /><Relationship Id="rId595" Type="http://schemas.openxmlformats.org/officeDocument/2006/relationships/hyperlink" Target="https://twitter.com/#!/partechpartners/status/1174315914822651905" TargetMode="External" /><Relationship Id="rId596" Type="http://schemas.openxmlformats.org/officeDocument/2006/relationships/hyperlink" Target="https://twitter.com/#!/brandwatch/status/1172091774304772096" TargetMode="External" /><Relationship Id="rId597" Type="http://schemas.openxmlformats.org/officeDocument/2006/relationships/hyperlink" Target="https://twitter.com/#!/brandwatch/status/1172440907615879168" TargetMode="External" /><Relationship Id="rId598" Type="http://schemas.openxmlformats.org/officeDocument/2006/relationships/hyperlink" Target="https://twitter.com/#!/brandwatch/status/1173535366902624256" TargetMode="External" /><Relationship Id="rId599" Type="http://schemas.openxmlformats.org/officeDocument/2006/relationships/hyperlink" Target="https://twitter.com/#!/brandwatch/status/1173887358422458370" TargetMode="External" /><Relationship Id="rId600" Type="http://schemas.openxmlformats.org/officeDocument/2006/relationships/hyperlink" Target="https://twitter.com/#!/brandwatch/status/1173946011594698752" TargetMode="External" /><Relationship Id="rId601" Type="http://schemas.openxmlformats.org/officeDocument/2006/relationships/hyperlink" Target="https://twitter.com/#!/brandwatch/status/1173964837552107520" TargetMode="External" /><Relationship Id="rId602" Type="http://schemas.openxmlformats.org/officeDocument/2006/relationships/hyperlink" Target="https://twitter.com/#!/brandwatch/status/1173946706171482113" TargetMode="External" /><Relationship Id="rId603" Type="http://schemas.openxmlformats.org/officeDocument/2006/relationships/hyperlink" Target="https://twitter.com/#!/brandwatch/status/1174267749578805250" TargetMode="External" /><Relationship Id="rId604" Type="http://schemas.openxmlformats.org/officeDocument/2006/relationships/hyperlink" Target="https://twitter.com/#!/brandwatch/status/1169545205068050433" TargetMode="External" /><Relationship Id="rId605" Type="http://schemas.openxmlformats.org/officeDocument/2006/relationships/hyperlink" Target="https://twitter.com/#!/brandwatch/status/1171796071716179968" TargetMode="External" /><Relationship Id="rId606" Type="http://schemas.openxmlformats.org/officeDocument/2006/relationships/hyperlink" Target="https://twitter.com/#!/brandwatch/status/1174316029763346432" TargetMode="External" /><Relationship Id="rId607" Type="http://schemas.openxmlformats.org/officeDocument/2006/relationships/hyperlink" Target="https://twitter.com/#!/brandwatch/status/1174316029763346432" TargetMode="External" /><Relationship Id="rId608" Type="http://schemas.openxmlformats.org/officeDocument/2006/relationships/hyperlink" Target="https://twitter.com/#!/crimsonhexagon/status/1169565605319598080" TargetMode="External" /><Relationship Id="rId609" Type="http://schemas.openxmlformats.org/officeDocument/2006/relationships/hyperlink" Target="https://twitter.com/#!/crimsonhexagon/status/1169966120721428480" TargetMode="External" /><Relationship Id="rId610" Type="http://schemas.openxmlformats.org/officeDocument/2006/relationships/hyperlink" Target="https://twitter.com/#!/crimsonhexagon/status/1171360893298458625" TargetMode="External" /><Relationship Id="rId611" Type="http://schemas.openxmlformats.org/officeDocument/2006/relationships/hyperlink" Target="https://twitter.com/#!/crimsonhexagon/status/1171814641296728065" TargetMode="External" /><Relationship Id="rId612" Type="http://schemas.openxmlformats.org/officeDocument/2006/relationships/hyperlink" Target="https://twitter.com/#!/crimsonhexagon/status/1172097671299047424" TargetMode="External" /><Relationship Id="rId613" Type="http://schemas.openxmlformats.org/officeDocument/2006/relationships/hyperlink" Target="https://twitter.com/#!/crimsonhexagon/status/1172465083462639617" TargetMode="External" /><Relationship Id="rId614" Type="http://schemas.openxmlformats.org/officeDocument/2006/relationships/hyperlink" Target="https://twitter.com/#!/crimsonhexagon/status/1173606239907004416" TargetMode="External" /><Relationship Id="rId615" Type="http://schemas.openxmlformats.org/officeDocument/2006/relationships/hyperlink" Target="https://twitter.com/#!/crimsonhexagon/status/1173887771775307776" TargetMode="External" /><Relationship Id="rId616" Type="http://schemas.openxmlformats.org/officeDocument/2006/relationships/hyperlink" Target="https://twitter.com/#!/crimsonhexagon/status/1173949334775304193" TargetMode="External" /><Relationship Id="rId617" Type="http://schemas.openxmlformats.org/officeDocument/2006/relationships/hyperlink" Target="https://twitter.com/#!/crimsonhexagon/status/1173965038064979976" TargetMode="External" /><Relationship Id="rId618" Type="http://schemas.openxmlformats.org/officeDocument/2006/relationships/hyperlink" Target="https://twitter.com/#!/crimsonhexagon/status/1174011110753820674" TargetMode="External" /><Relationship Id="rId619" Type="http://schemas.openxmlformats.org/officeDocument/2006/relationships/hyperlink" Target="https://twitter.com/#!/crimsonhexagon/status/1174267916705050624" TargetMode="External" /><Relationship Id="rId620" Type="http://schemas.openxmlformats.org/officeDocument/2006/relationships/hyperlink" Target="https://twitter.com/#!/crimsonhexagon/status/1174333213914869760" TargetMode="External" /><Relationship Id="rId621" Type="http://schemas.openxmlformats.org/officeDocument/2006/relationships/hyperlink" Target="https://twitter.com/#!/thesimetcalfe/status/1174197641292521472" TargetMode="External" /><Relationship Id="rId622" Type="http://schemas.openxmlformats.org/officeDocument/2006/relationships/hyperlink" Target="https://twitter.com/#!/thesimetcalfe/status/1174367782974218240" TargetMode="External" /><Relationship Id="rId623" Type="http://schemas.openxmlformats.org/officeDocument/2006/relationships/hyperlink" Target="https://twitter.com/#!/partechpartners/status/1174315914822651905" TargetMode="External" /><Relationship Id="rId624" Type="http://schemas.openxmlformats.org/officeDocument/2006/relationships/hyperlink" Target="https://twitter.com/#!/crimsonhexagon/status/1169966120721428480" TargetMode="External" /><Relationship Id="rId625" Type="http://schemas.openxmlformats.org/officeDocument/2006/relationships/hyperlink" Target="https://twitter.com/#!/crimsonhexagon/status/1174333213914869760" TargetMode="External" /><Relationship Id="rId626" Type="http://schemas.openxmlformats.org/officeDocument/2006/relationships/hyperlink" Target="https://twitter.com/#!/thesimetcalfe/status/1174367782974218240" TargetMode="External" /><Relationship Id="rId627" Type="http://schemas.openxmlformats.org/officeDocument/2006/relationships/hyperlink" Target="https://twitter.com/#!/thesimetcalfe/status/1174197641292521472" TargetMode="External" /><Relationship Id="rId628" Type="http://schemas.openxmlformats.org/officeDocument/2006/relationships/hyperlink" Target="https://twitter.com/#!/thesimetcalfe/status/1174367782974218240" TargetMode="External" /><Relationship Id="rId629" Type="http://schemas.openxmlformats.org/officeDocument/2006/relationships/hyperlink" Target="https://twitter.com/#!/generativist/status/1174409675636240384" TargetMode="External" /><Relationship Id="rId630" Type="http://schemas.openxmlformats.org/officeDocument/2006/relationships/hyperlink" Target="https://twitter.com/#!/igorbrigadir/status/1174409416109694976" TargetMode="External" /><Relationship Id="rId631" Type="http://schemas.openxmlformats.org/officeDocument/2006/relationships/hyperlink" Target="https://twitter.com/#!/igorbrigadir/status/1174411498929696771" TargetMode="External" /><Relationship Id="rId632" Type="http://schemas.openxmlformats.org/officeDocument/2006/relationships/hyperlink" Target="https://twitter.com/#!/generativist/status/1174409675636240384" TargetMode="External" /><Relationship Id="rId633" Type="http://schemas.openxmlformats.org/officeDocument/2006/relationships/hyperlink" Target="https://twitter.com/#!/generativist/status/1174409684083593217" TargetMode="External" /><Relationship Id="rId634" Type="http://schemas.openxmlformats.org/officeDocument/2006/relationships/hyperlink" Target="https://twitter.com/#!/igorbrigadir/status/1174409416109694976" TargetMode="External" /><Relationship Id="rId635" Type="http://schemas.openxmlformats.org/officeDocument/2006/relationships/hyperlink" Target="https://twitter.com/#!/igorbrigadir/status/1174411498929696771" TargetMode="External" /><Relationship Id="rId636" Type="http://schemas.openxmlformats.org/officeDocument/2006/relationships/hyperlink" Target="https://twitter.com/#!/generativist/status/1174409675636240384" TargetMode="External" /><Relationship Id="rId637" Type="http://schemas.openxmlformats.org/officeDocument/2006/relationships/hyperlink" Target="https://twitter.com/#!/generativist/status/1174409684083593217" TargetMode="External" /><Relationship Id="rId638" Type="http://schemas.openxmlformats.org/officeDocument/2006/relationships/hyperlink" Target="https://twitter.com/#!/igorbrigadir/status/1174409416109694976" TargetMode="External" /><Relationship Id="rId639" Type="http://schemas.openxmlformats.org/officeDocument/2006/relationships/hyperlink" Target="https://twitter.com/#!/igorbrigadir/status/1174411498929696771" TargetMode="External" /><Relationship Id="rId640" Type="http://schemas.openxmlformats.org/officeDocument/2006/relationships/hyperlink" Target="https://twitter.com/#!/generativist/status/1174409675636240384" TargetMode="External" /><Relationship Id="rId641" Type="http://schemas.openxmlformats.org/officeDocument/2006/relationships/hyperlink" Target="https://twitter.com/#!/generativist/status/1174409684083593217" TargetMode="External" /><Relationship Id="rId642" Type="http://schemas.openxmlformats.org/officeDocument/2006/relationships/hyperlink" Target="https://twitter.com/#!/igorbrigadir/status/1174409416109694976" TargetMode="External" /><Relationship Id="rId643" Type="http://schemas.openxmlformats.org/officeDocument/2006/relationships/hyperlink" Target="https://twitter.com/#!/igorbrigadir/status/1174411498929696771" TargetMode="External" /><Relationship Id="rId644" Type="http://schemas.openxmlformats.org/officeDocument/2006/relationships/hyperlink" Target="https://twitter.com/#!/generativist/status/1174409675636240384" TargetMode="External" /><Relationship Id="rId645" Type="http://schemas.openxmlformats.org/officeDocument/2006/relationships/hyperlink" Target="https://twitter.com/#!/generativist/status/1174409675636240384" TargetMode="External" /><Relationship Id="rId646" Type="http://schemas.openxmlformats.org/officeDocument/2006/relationships/hyperlink" Target="https://twitter.com/#!/generativist/status/1174409684083593217" TargetMode="External" /><Relationship Id="rId647" Type="http://schemas.openxmlformats.org/officeDocument/2006/relationships/hyperlink" Target="https://twitter.com/#!/igorbrigadir/status/1174409416109694976" TargetMode="External" /><Relationship Id="rId648" Type="http://schemas.openxmlformats.org/officeDocument/2006/relationships/hyperlink" Target="https://twitter.com/#!/igorbrigadir/status/1174411498929696771" TargetMode="External" /><Relationship Id="rId649" Type="http://schemas.openxmlformats.org/officeDocument/2006/relationships/hyperlink" Target="https://twitter.com/#!/igorbrigadir/status/1174409416109694976" TargetMode="External" /><Relationship Id="rId650" Type="http://schemas.openxmlformats.org/officeDocument/2006/relationships/hyperlink" Target="https://twitter.com/#!/igorbrigadir/status/1174411498929696771" TargetMode="External" /><Relationship Id="rId651" Type="http://schemas.openxmlformats.org/officeDocument/2006/relationships/hyperlink" Target="https://twitter.com/#!/ashley2h2o/status/1174413168816398337" TargetMode="External" /><Relationship Id="rId652" Type="http://schemas.openxmlformats.org/officeDocument/2006/relationships/hyperlink" Target="https://twitter.com/#!/ashley2h2o/status/1174413168816398337" TargetMode="External" /><Relationship Id="rId653" Type="http://schemas.openxmlformats.org/officeDocument/2006/relationships/hyperlink" Target="https://twitter.com/#!/ashley2h2o/status/1174413168816398337" TargetMode="External" /><Relationship Id="rId654" Type="http://schemas.openxmlformats.org/officeDocument/2006/relationships/hyperlink" Target="https://twitter.com/#!/ashley2h2o/status/1174413168816398337" TargetMode="External" /><Relationship Id="rId655" Type="http://schemas.openxmlformats.org/officeDocument/2006/relationships/hyperlink" Target="https://twitter.com/#!/kate_conway4/status/1174413561227071493" TargetMode="External" /><Relationship Id="rId656" Type="http://schemas.openxmlformats.org/officeDocument/2006/relationships/hyperlink" Target="https://twitter.com/#!/kate_conway4/status/1174413561227071493" TargetMode="External" /><Relationship Id="rId657" Type="http://schemas.openxmlformats.org/officeDocument/2006/relationships/hyperlink" Target="https://twitter.com/#!/kate_conway4/status/1174413561227071493" TargetMode="External" /><Relationship Id="rId658" Type="http://schemas.openxmlformats.org/officeDocument/2006/relationships/hyperlink" Target="https://twitter.com/#!/kate_conway4/status/1174413561227071493" TargetMode="External" /><Relationship Id="rId659" Type="http://schemas.openxmlformats.org/officeDocument/2006/relationships/hyperlink" Target="https://twitter.com/#!/ryanmwallace/status/1174412526525845504" TargetMode="External" /><Relationship Id="rId660" Type="http://schemas.openxmlformats.org/officeDocument/2006/relationships/hyperlink" Target="https://twitter.com/#!/lizspollock/status/1174417423249883136" TargetMode="External" /><Relationship Id="rId661" Type="http://schemas.openxmlformats.org/officeDocument/2006/relationships/hyperlink" Target="https://twitter.com/#!/crimsonhexagon/status/1170057157796143105" TargetMode="External" /><Relationship Id="rId662" Type="http://schemas.openxmlformats.org/officeDocument/2006/relationships/hyperlink" Target="https://twitter.com/#!/crimsonhexagon/status/1171075885493100544" TargetMode="External" /><Relationship Id="rId663" Type="http://schemas.openxmlformats.org/officeDocument/2006/relationships/hyperlink" Target="https://twitter.com/#!/crimsonhexagon/status/1171094879298052099" TargetMode="External" /><Relationship Id="rId664" Type="http://schemas.openxmlformats.org/officeDocument/2006/relationships/hyperlink" Target="https://twitter.com/#!/crimsonhexagon/status/1171445856337190914" TargetMode="External" /><Relationship Id="rId665" Type="http://schemas.openxmlformats.org/officeDocument/2006/relationships/hyperlink" Target="https://twitter.com/#!/crimsonhexagon/status/1171513653788467201" TargetMode="External" /><Relationship Id="rId666" Type="http://schemas.openxmlformats.org/officeDocument/2006/relationships/hyperlink" Target="https://twitter.com/#!/crimsonhexagon/status/1171715258894958592" TargetMode="External" /><Relationship Id="rId667" Type="http://schemas.openxmlformats.org/officeDocument/2006/relationships/hyperlink" Target="https://twitter.com/#!/crimsonhexagon/status/1171885990492946434" TargetMode="External" /><Relationship Id="rId668" Type="http://schemas.openxmlformats.org/officeDocument/2006/relationships/hyperlink" Target="https://twitter.com/#!/crimsonhexagon/status/1172189631007342594" TargetMode="External" /><Relationship Id="rId669" Type="http://schemas.openxmlformats.org/officeDocument/2006/relationships/hyperlink" Target="https://twitter.com/#!/crimsonhexagon/status/1172231915878977539" TargetMode="External" /><Relationship Id="rId670" Type="http://schemas.openxmlformats.org/officeDocument/2006/relationships/hyperlink" Target="https://twitter.com/#!/crimsonhexagon/status/1173677936710443008" TargetMode="External" /><Relationship Id="rId671" Type="http://schemas.openxmlformats.org/officeDocument/2006/relationships/hyperlink" Target="https://twitter.com/#!/ryanmwallace/status/1174412526525845504" TargetMode="External" /><Relationship Id="rId672" Type="http://schemas.openxmlformats.org/officeDocument/2006/relationships/hyperlink" Target="https://twitter.com/#!/lizspollock/status/1174417423249883136" TargetMode="External" /><Relationship Id="rId673" Type="http://schemas.openxmlformats.org/officeDocument/2006/relationships/hyperlink" Target="https://twitter.com/#!/ryanmwallace/status/1174412526525845504" TargetMode="External" /><Relationship Id="rId674" Type="http://schemas.openxmlformats.org/officeDocument/2006/relationships/hyperlink" Target="https://twitter.com/#!/lizspollock/status/1174417423249883136" TargetMode="External" /><Relationship Id="rId675" Type="http://schemas.openxmlformats.org/officeDocument/2006/relationships/hyperlink" Target="https://twitter.com/#!/ryanmwallace/status/1174412526525845504" TargetMode="External" /><Relationship Id="rId676" Type="http://schemas.openxmlformats.org/officeDocument/2006/relationships/hyperlink" Target="https://twitter.com/#!/lizspollock/status/1174417423249883136" TargetMode="External" /><Relationship Id="rId677" Type="http://schemas.openxmlformats.org/officeDocument/2006/relationships/hyperlink" Target="https://twitter.com/#!/lizspollock/status/1174417423249883136" TargetMode="External" /><Relationship Id="rId678" Type="http://schemas.openxmlformats.org/officeDocument/2006/relationships/hyperlink" Target="https://api.twitter.com/1.1/geo/id/e872bcd2497287a7.json" TargetMode="External" /><Relationship Id="rId679" Type="http://schemas.openxmlformats.org/officeDocument/2006/relationships/hyperlink" Target="https://api.twitter.com/1.1/geo/id/e872bcd2497287a7.json" TargetMode="External" /><Relationship Id="rId680" Type="http://schemas.openxmlformats.org/officeDocument/2006/relationships/hyperlink" Target="https://api.twitter.com/1.1/geo/id/e872bcd2497287a7.json" TargetMode="External" /><Relationship Id="rId681" Type="http://schemas.openxmlformats.org/officeDocument/2006/relationships/hyperlink" Target="https://api.twitter.com/1.1/geo/id/e872bcd2497287a7.json" TargetMode="External" /><Relationship Id="rId682" Type="http://schemas.openxmlformats.org/officeDocument/2006/relationships/comments" Target="../comments1.xml" /><Relationship Id="rId683" Type="http://schemas.openxmlformats.org/officeDocument/2006/relationships/vmlDrawing" Target="../drawings/vmlDrawing1.vml" /><Relationship Id="rId684" Type="http://schemas.openxmlformats.org/officeDocument/2006/relationships/table" Target="../tables/table1.xml" /><Relationship Id="rId68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Adweek/status/1161706040234336257" TargetMode="External" /><Relationship Id="rId2" Type="http://schemas.openxmlformats.org/officeDocument/2006/relationships/hyperlink" Target="https://www.forbes.com/sites/kimberlywhitler/2018/12/01/annual-predictions-for-marketers-from-ai-to-politics-to-augmented-intelligence-to-orchestration/#329b61de5dd2" TargetMode="External" /><Relationship Id="rId3" Type="http://schemas.openxmlformats.org/officeDocument/2006/relationships/hyperlink" Target="https://venturefizz.com/career-forward-hottest-jobs-boston-tech?utm_content=bufferba280&amp;utm_medium=social&amp;utm_source=twitter.com&amp;utm_campaign=buffer" TargetMode="External" /><Relationship Id="rId4" Type="http://schemas.openxmlformats.org/officeDocument/2006/relationships/hyperlink" Target="https://venturefizz.com/career-forward-hottest-jobs-boston-tech?utm_content=bufferee013&amp;utm_medium=social&amp;utm_source=twitter.com&amp;utm_campaign=buffer" TargetMode="External" /><Relationship Id="rId5" Type="http://schemas.openxmlformats.org/officeDocument/2006/relationships/hyperlink" Target="https://twitter.com/CrimsonHexagon/status/1171075885493100544" TargetMode="External" /><Relationship Id="rId6" Type="http://schemas.openxmlformats.org/officeDocument/2006/relationships/hyperlink" Target="https://www.forbes.com/sites/kimberlywhitler/2018/12/01/annual-predictions-for-marketers-from-ai-to-politics-to-augmented-intelligence-to-orchestration/#329b61de5dd2" TargetMode="External" /><Relationship Id="rId7" Type="http://schemas.openxmlformats.org/officeDocument/2006/relationships/hyperlink" Target="https://www.forbes.com/sites/kimberlywhitler/2018/12/01/annual-predictions-for-marketers-from-ai-to-politics-to-augmented-intelligence-to-orchestration/#329b61de5dd2" TargetMode="External" /><Relationship Id="rId8" Type="http://schemas.openxmlformats.org/officeDocument/2006/relationships/hyperlink" Target="https://www.businessinsider.com/how-swedens-oatly-came-to-dominate-the-oak-drink-market-2019-8?IR=T" TargetMode="External" /><Relationship Id="rId9" Type="http://schemas.openxmlformats.org/officeDocument/2006/relationships/hyperlink" Target="https://www.brandwatch.com/blog/introducing-brandwatch-consumer-research/" TargetMode="External" /><Relationship Id="rId10" Type="http://schemas.openxmlformats.org/officeDocument/2006/relationships/hyperlink" Target="https://www.brandwatch.com/blog/top-most-instagram-followers/?utm_source=twitter&amp;utm_medium=owned_social&amp;utm_term=blog&amp;utm_campaign=marketing" TargetMode="External" /><Relationship Id="rId11" Type="http://schemas.openxmlformats.org/officeDocument/2006/relationships/hyperlink" Target="https://medium.com/brighton-digital-festival/bdf19-grassroots-awards-open-call-a6225820a0d2" TargetMode="External" /><Relationship Id="rId12" Type="http://schemas.openxmlformats.org/officeDocument/2006/relationships/hyperlink" Target="https://www.brandwatch.com/the-social-index/alcohol" TargetMode="External" /><Relationship Id="rId13" Type="http://schemas.openxmlformats.org/officeDocument/2006/relationships/hyperlink" Target="https://twitter.com/Brandwatch/status/1171710124278374410" TargetMode="External" /><Relationship Id="rId14" Type="http://schemas.openxmlformats.org/officeDocument/2006/relationships/hyperlink" Target="https://twitter.com/Brandwatch/status/1171710124278374410" TargetMode="External" /><Relationship Id="rId15" Type="http://schemas.openxmlformats.org/officeDocument/2006/relationships/hyperlink" Target="https://twitter.com/Brandwatch/status/1172091774304772096" TargetMode="External" /><Relationship Id="rId16" Type="http://schemas.openxmlformats.org/officeDocument/2006/relationships/hyperlink" Target="https://twitter.com/the_chrismc/status/1172219265753202695" TargetMode="External" /><Relationship Id="rId17" Type="http://schemas.openxmlformats.org/officeDocument/2006/relationships/hyperlink" Target="https://twitter.com/Brandwatch/status/1173946011594698752" TargetMode="External" /><Relationship Id="rId18" Type="http://schemas.openxmlformats.org/officeDocument/2006/relationships/hyperlink" Target="https://twitter.com/the_chrismc/status/1172219265753202695" TargetMode="External" /><Relationship Id="rId19" Type="http://schemas.openxmlformats.org/officeDocument/2006/relationships/hyperlink" Target="https://www.youtube.com/watch?v=3TrlPJOSmnM" TargetMode="External" /><Relationship Id="rId20" Type="http://schemas.openxmlformats.org/officeDocument/2006/relationships/hyperlink" Target="https://blog.twitter.com/en_us/topics/company/2019/unicef-bts-friendshipday0.html?utm_source=Unicef%20Friendship%20Day&amp;utm_medium=Tweet&amp;utm_campaign=officialpartner" TargetMode="External" /><Relationship Id="rId21" Type="http://schemas.openxmlformats.org/officeDocument/2006/relationships/hyperlink" Target="https://www.youtube.com/watch?v=3TrlPJOSmnM&amp;feature=youtu.be" TargetMode="External" /><Relationship Id="rId22" Type="http://schemas.openxmlformats.org/officeDocument/2006/relationships/hyperlink" Target="https://www.youtube.com/watch?v=3TrlPJOSmnM" TargetMode="External" /><Relationship Id="rId23" Type="http://schemas.openxmlformats.org/officeDocument/2006/relationships/hyperlink" Target="https://www.brandwatch.com/blog/5-cool-things-brandwatch-consumer-research/?utm_source=twitter&amp;utm_medium=owned_social&amp;utm_term=blog&amp;utm_campaign=marketing" TargetMode="External" /><Relationship Id="rId24" Type="http://schemas.openxmlformats.org/officeDocument/2006/relationships/hyperlink" Target="https://www.brandwatch.com/webinars/consumer-fit/?utm_source=twitter&amp;utm_medium=owned_social&amp;utm_term=blog&amp;utm_campaign=marketing" TargetMode="External" /><Relationship Id="rId25" Type="http://schemas.openxmlformats.org/officeDocument/2006/relationships/hyperlink" Target="https://www.brandwatch.com/reports/plastic-waste/?utm_source=twitter&amp;utm_medium=owned_social&amp;utm_term=report&amp;utm_campaign=marketing" TargetMode="External" /><Relationship Id="rId26" Type="http://schemas.openxmlformats.org/officeDocument/2006/relationships/hyperlink" Target="https://www.youtube.com/watch?v=3TrlPJOSmnM" TargetMode="External" /><Relationship Id="rId27" Type="http://schemas.openxmlformats.org/officeDocument/2006/relationships/hyperlink" Target="https://www.brandwatch.com/blog/5-cool-things-brandwatch-consumer-research/?utm_source=twitter&amp;utm_medium=owned_social&amp;utm_term=blog&amp;utm_campaign=marketing" TargetMode="External" /><Relationship Id="rId28" Type="http://schemas.openxmlformats.org/officeDocument/2006/relationships/hyperlink" Target="https://developer.twitter.com/en/premium-apis.html" TargetMode="External" /><Relationship Id="rId29" Type="http://schemas.openxmlformats.org/officeDocument/2006/relationships/hyperlink" Target="https://github.com/igorbrigadir?tab=projects" TargetMode="External" /><Relationship Id="rId30" Type="http://schemas.openxmlformats.org/officeDocument/2006/relationships/hyperlink" Target="https://www.pancommunications.com/news-item/pan-communications-named-medium-pr-firm-of-the-year-at-pr-news-platinum-pr-awards/" TargetMode="External" /><Relationship Id="rId31" Type="http://schemas.openxmlformats.org/officeDocument/2006/relationships/hyperlink" Target="https://www.pancommunications.com/news-item/pan-communications-named-medium-pr-firm-of-the-year-at-pr-news-platinum-pr-awards/" TargetMode="External" /><Relationship Id="rId32" Type="http://schemas.openxmlformats.org/officeDocument/2006/relationships/hyperlink" Target="https://www.pancommunications.com/news-item/pan-communications-named-medium-pr-firm-of-the-year-at-pr-news-platinum-pr-awards/" TargetMode="External" /><Relationship Id="rId33" Type="http://schemas.openxmlformats.org/officeDocument/2006/relationships/hyperlink" Target="https://www.brandwatch.com/blog/react-end-of-the-world/?utm_source=twitter&amp;utm_medium=social&amp;utm_campaign=react-end-of-the-world" TargetMode="External" /><Relationship Id="rId34" Type="http://schemas.openxmlformats.org/officeDocument/2006/relationships/hyperlink" Target="https://www.brandwatch.com/blog/interview-hamish-morgan/?utm_source=twitter&amp;utm_medium=social&amp;utm_campaign=interview-hamish-morgan" TargetMode="External" /><Relationship Id="rId35" Type="http://schemas.openxmlformats.org/officeDocument/2006/relationships/hyperlink" Target="https://www.brandwatch.com/blog/interview-katie-atwell/?utm_source=twitter&amp;utm_medium=social&amp;utm_campaign=interview-katie-atwell" TargetMode="External" /><Relationship Id="rId36" Type="http://schemas.openxmlformats.org/officeDocument/2006/relationships/hyperlink" Target="https://www.brandwatch.com/blog/now-you-know-london-2019-3-things-to-get-excited-about/?utm_source=twitter&amp;utm_medium=social&amp;utm_campaign=now-you-know-london-2019-3-things-to-get-excited-about" TargetMode="External" /><Relationship Id="rId37" Type="http://schemas.openxmlformats.org/officeDocument/2006/relationships/hyperlink" Target="https://pbs.twimg.com/media/DtYUneMVsAEMBsm.jpg" TargetMode="External" /><Relationship Id="rId38" Type="http://schemas.openxmlformats.org/officeDocument/2006/relationships/hyperlink" Target="https://pbs.twimg.com/ext_tw_video_thumb/1172814594282274816/pu/img/hv-mLvB2uhRG7nqP.jpg" TargetMode="External" /><Relationship Id="rId39" Type="http://schemas.openxmlformats.org/officeDocument/2006/relationships/hyperlink" Target="https://pbs.twimg.com/media/EDmqlbKW4AA8arQ.jpg" TargetMode="External" /><Relationship Id="rId40" Type="http://schemas.openxmlformats.org/officeDocument/2006/relationships/hyperlink" Target="https://pbs.twimg.com/media/EEwCGeaXsAArFO-.jpg" TargetMode="External" /><Relationship Id="rId41" Type="http://schemas.openxmlformats.org/officeDocument/2006/relationships/hyperlink" Target="https://pbs.twimg.com/media/EDs3pL2XYAARQdv.jpg" TargetMode="External" /><Relationship Id="rId42" Type="http://schemas.openxmlformats.org/officeDocument/2006/relationships/hyperlink" Target="https://pbs.twimg.com/media/EENUk92WwAUazIu.jpg" TargetMode="External" /><Relationship Id="rId43" Type="http://schemas.openxmlformats.org/officeDocument/2006/relationships/hyperlink" Target="https://pbs.twimg.com/media/EEHs340U0AAkQdV.png" TargetMode="External" /><Relationship Id="rId44" Type="http://schemas.openxmlformats.org/officeDocument/2006/relationships/hyperlink" Target="https://pbs.twimg.com/media/EENMvJSXkAca4aq.jpg" TargetMode="External" /><Relationship Id="rId45" Type="http://schemas.openxmlformats.org/officeDocument/2006/relationships/hyperlink" Target="https://pbs.twimg.com/media/EERSSL8XUAE1tmA.jpg" TargetMode="External" /><Relationship Id="rId46" Type="http://schemas.openxmlformats.org/officeDocument/2006/relationships/hyperlink" Target="https://pbs.twimg.com/tweet_video_thumb/EEVTCEeUwAEcLH8.jpg" TargetMode="External" /><Relationship Id="rId47" Type="http://schemas.openxmlformats.org/officeDocument/2006/relationships/hyperlink" Target="https://pbs.twimg.com/tweet_video_thumb/EEVTCEeUwAEcLH8.jpg" TargetMode="External" /><Relationship Id="rId48" Type="http://schemas.openxmlformats.org/officeDocument/2006/relationships/hyperlink" Target="https://pbs.twimg.com/tweet_video_thumb/EEQbPEnWsAEY5l0.jpg" TargetMode="External" /><Relationship Id="rId49" Type="http://schemas.openxmlformats.org/officeDocument/2006/relationships/hyperlink" Target="https://pbs.twimg.com/tweet_video_thumb/EEVYwmmU8AE46CV.jpg" TargetMode="External" /><Relationship Id="rId50" Type="http://schemas.openxmlformats.org/officeDocument/2006/relationships/hyperlink" Target="https://pbs.twimg.com/tweet_video_thumb/EEk8K98XkAUQP8w.jpg" TargetMode="External" /><Relationship Id="rId51" Type="http://schemas.openxmlformats.org/officeDocument/2006/relationships/hyperlink" Target="https://pbs.twimg.com/tweet_video_thumb/EEp8B7JX4AEY6Au.jpg" TargetMode="External" /><Relationship Id="rId52" Type="http://schemas.openxmlformats.org/officeDocument/2006/relationships/hyperlink" Target="https://pbs.twimg.com/media/EEvWSDcWsAAaG1V.png" TargetMode="External" /><Relationship Id="rId53" Type="http://schemas.openxmlformats.org/officeDocument/2006/relationships/hyperlink" Target="https://pbs.twimg.com/tweet_video_thumb/EEQbPEnWsAEY5l0.jpg" TargetMode="External" /><Relationship Id="rId54" Type="http://schemas.openxmlformats.org/officeDocument/2006/relationships/hyperlink" Target="https://pbs.twimg.com/tweet_video_thumb/EEVYwmmU8AE46CV.jpg" TargetMode="External" /><Relationship Id="rId55" Type="http://schemas.openxmlformats.org/officeDocument/2006/relationships/hyperlink" Target="https://pbs.twimg.com/tweet_video_thumb/EEk8K98XkAUQP8w.jpg" TargetMode="External" /><Relationship Id="rId56" Type="http://schemas.openxmlformats.org/officeDocument/2006/relationships/hyperlink" Target="https://pbs.twimg.com/tweet_video_thumb/EEp8B7JX4AEY6Au.jpg" TargetMode="External" /><Relationship Id="rId57" Type="http://schemas.openxmlformats.org/officeDocument/2006/relationships/hyperlink" Target="https://pbs.twimg.com/media/EEHPygIU4AA7FNQ.jpg" TargetMode="External" /><Relationship Id="rId58" Type="http://schemas.openxmlformats.org/officeDocument/2006/relationships/hyperlink" Target="https://pbs.twimg.com/media/EEINcrAU4AAW0u3.jpg" TargetMode="External" /><Relationship Id="rId59" Type="http://schemas.openxmlformats.org/officeDocument/2006/relationships/hyperlink" Target="https://pbs.twimg.com/tweet_video_thumb/EELEs93WsAU6dRu.jpg" TargetMode="External" /><Relationship Id="rId60" Type="http://schemas.openxmlformats.org/officeDocument/2006/relationships/hyperlink" Target="https://pbs.twimg.com/media/EENgGHdXUAAB_k8.jpg" TargetMode="External" /><Relationship Id="rId61" Type="http://schemas.openxmlformats.org/officeDocument/2006/relationships/hyperlink" Target="https://pbs.twimg.com/tweet_video_thumb/EESarPNXUAAoVBH.jpg" TargetMode="External" /><Relationship Id="rId62" Type="http://schemas.openxmlformats.org/officeDocument/2006/relationships/hyperlink" Target="http://pbs.twimg.com/profile_images/1050596818680070146/PHDpyAa-_normal.jpg" TargetMode="External" /><Relationship Id="rId63" Type="http://schemas.openxmlformats.org/officeDocument/2006/relationships/hyperlink" Target="http://pbs.twimg.com/profile_images/1050596818680070146/PHDpyAa-_normal.jpg" TargetMode="External" /><Relationship Id="rId64" Type="http://schemas.openxmlformats.org/officeDocument/2006/relationships/hyperlink" Target="https://pbs.twimg.com/media/DtYUneMVsAEMBsm.jpg" TargetMode="External" /><Relationship Id="rId65" Type="http://schemas.openxmlformats.org/officeDocument/2006/relationships/hyperlink" Target="http://pbs.twimg.com/profile_images/1166595373005254661/dS5K5lHw_normal.jpg" TargetMode="External" /><Relationship Id="rId66" Type="http://schemas.openxmlformats.org/officeDocument/2006/relationships/hyperlink" Target="http://pbs.twimg.com/profile_images/1151195884970901504/Hh2xXse9_normal.jpg" TargetMode="External" /><Relationship Id="rId67" Type="http://schemas.openxmlformats.org/officeDocument/2006/relationships/hyperlink" Target="http://pbs.twimg.com/profile_images/815787967889293312/ftYlpUcK_normal.jpg" TargetMode="External" /><Relationship Id="rId68" Type="http://schemas.openxmlformats.org/officeDocument/2006/relationships/hyperlink" Target="http://pbs.twimg.com/profile_images/565031954983047168/Yf1r7ply_normal.jpeg" TargetMode="External" /><Relationship Id="rId69" Type="http://schemas.openxmlformats.org/officeDocument/2006/relationships/hyperlink" Target="http://pbs.twimg.com/profile_images/1087512959318814721/-SJbor6f_normal.jpg" TargetMode="External" /><Relationship Id="rId70" Type="http://schemas.openxmlformats.org/officeDocument/2006/relationships/hyperlink" Target="http://pbs.twimg.com/profile_images/1016305463288324096/romUBCiP_normal.jpg" TargetMode="External" /><Relationship Id="rId71" Type="http://schemas.openxmlformats.org/officeDocument/2006/relationships/hyperlink" Target="http://pbs.twimg.com/profile_images/705731910409035776/S95aHT2A_normal.jpg" TargetMode="External" /><Relationship Id="rId72" Type="http://schemas.openxmlformats.org/officeDocument/2006/relationships/hyperlink" Target="http://pbs.twimg.com/profile_images/705731910409035776/S95aHT2A_normal.jpg" TargetMode="External" /><Relationship Id="rId73" Type="http://schemas.openxmlformats.org/officeDocument/2006/relationships/hyperlink" Target="http://pbs.twimg.com/profile_images/976173097706491904/kB8epqAX_normal.jpg" TargetMode="External" /><Relationship Id="rId74" Type="http://schemas.openxmlformats.org/officeDocument/2006/relationships/hyperlink" Target="http://pbs.twimg.com/profile_images/976173097706491904/kB8epqAX_normal.jpg" TargetMode="External" /><Relationship Id="rId75" Type="http://schemas.openxmlformats.org/officeDocument/2006/relationships/hyperlink" Target="http://pbs.twimg.com/profile_images/1153760998614020097/FBiiCPDb_normal.jpg" TargetMode="External" /><Relationship Id="rId76" Type="http://schemas.openxmlformats.org/officeDocument/2006/relationships/hyperlink" Target="http://pbs.twimg.com/profile_images/1131529420651606016/wCmKjpzh_normal.png" TargetMode="External" /><Relationship Id="rId77" Type="http://schemas.openxmlformats.org/officeDocument/2006/relationships/hyperlink" Target="http://pbs.twimg.com/profile_images/993808033972146176/gZ4lKNg8_normal.jpg" TargetMode="External" /><Relationship Id="rId78" Type="http://schemas.openxmlformats.org/officeDocument/2006/relationships/hyperlink" Target="http://pbs.twimg.com/profile_images/1140648183317614592/Qszi8dmx_normal.png" TargetMode="External" /><Relationship Id="rId79" Type="http://schemas.openxmlformats.org/officeDocument/2006/relationships/hyperlink" Target="http://pbs.twimg.com/profile_images/1152858327937888258/YIfh7X4J_normal.jpg" TargetMode="External" /><Relationship Id="rId80" Type="http://schemas.openxmlformats.org/officeDocument/2006/relationships/hyperlink" Target="http://pbs.twimg.com/profile_images/433083757831389184/WrrjJzNl_normal.jpeg" TargetMode="External" /><Relationship Id="rId81" Type="http://schemas.openxmlformats.org/officeDocument/2006/relationships/hyperlink" Target="http://pbs.twimg.com/profile_images/927258127338233860/nAiNQR8g_normal.jpg" TargetMode="External" /><Relationship Id="rId82" Type="http://schemas.openxmlformats.org/officeDocument/2006/relationships/hyperlink" Target="http://pbs.twimg.com/profile_images/1090235215614803968/IvNFTIOQ_normal.jpg" TargetMode="External" /><Relationship Id="rId83" Type="http://schemas.openxmlformats.org/officeDocument/2006/relationships/hyperlink" Target="http://pbs.twimg.com/profile_images/1101255537264594945/OcaLjE0m_normal.jpg" TargetMode="External" /><Relationship Id="rId84" Type="http://schemas.openxmlformats.org/officeDocument/2006/relationships/hyperlink" Target="http://pbs.twimg.com/profile_images/378800000572546455/b31485d6162d8967f1eb89d2312bb1b6_normal.jpeg" TargetMode="External" /><Relationship Id="rId85" Type="http://schemas.openxmlformats.org/officeDocument/2006/relationships/hyperlink" Target="http://pbs.twimg.com/profile_images/718006093096624128/ZS6umbKE_normal.jpg" TargetMode="External" /><Relationship Id="rId86" Type="http://schemas.openxmlformats.org/officeDocument/2006/relationships/hyperlink" Target="https://pbs.twimg.com/ext_tw_video_thumb/1172814594282274816/pu/img/hv-mLvB2uhRG7nqP.jpg" TargetMode="External" /><Relationship Id="rId87" Type="http://schemas.openxmlformats.org/officeDocument/2006/relationships/hyperlink" Target="http://pbs.twimg.com/profile_images/1117824737005191168/XlRjNpOY_normal.png" TargetMode="External" /><Relationship Id="rId88" Type="http://schemas.openxmlformats.org/officeDocument/2006/relationships/hyperlink" Target="http://pbs.twimg.com/profile_images/900781205322379264/oqYFGVdj_normal.jpg" TargetMode="External" /><Relationship Id="rId89" Type="http://schemas.openxmlformats.org/officeDocument/2006/relationships/hyperlink" Target="http://pbs.twimg.com/profile_images/1065318224961695745/-sOmMMKx_normal.jpg" TargetMode="External" /><Relationship Id="rId90" Type="http://schemas.openxmlformats.org/officeDocument/2006/relationships/hyperlink" Target="https://pbs.twimg.com/media/EDmqlbKW4AA8arQ.jpg" TargetMode="External" /><Relationship Id="rId91" Type="http://schemas.openxmlformats.org/officeDocument/2006/relationships/hyperlink" Target="https://pbs.twimg.com/media/EEwCGeaXsAArFO-.jpg" TargetMode="External" /><Relationship Id="rId92" Type="http://schemas.openxmlformats.org/officeDocument/2006/relationships/hyperlink" Target="http://pbs.twimg.com/profile_images/1143503379915825153/QBozubV-_normal.jpg" TargetMode="External" /><Relationship Id="rId93" Type="http://schemas.openxmlformats.org/officeDocument/2006/relationships/hyperlink" Target="http://pbs.twimg.com/profile_images/1143510337855131648/d3-pznBy_normal.png" TargetMode="External" /><Relationship Id="rId94" Type="http://schemas.openxmlformats.org/officeDocument/2006/relationships/hyperlink" Target="http://pbs.twimg.com/profile_images/1143503379915825153/QBozubV-_normal.jpg" TargetMode="External" /><Relationship Id="rId95" Type="http://schemas.openxmlformats.org/officeDocument/2006/relationships/hyperlink" Target="http://pbs.twimg.com/profile_images/1143510337855131648/d3-pznBy_normal.png" TargetMode="External" /><Relationship Id="rId96" Type="http://schemas.openxmlformats.org/officeDocument/2006/relationships/hyperlink" Target="https://pbs.twimg.com/media/EDs3pL2XYAARQdv.jpg" TargetMode="External" /><Relationship Id="rId97" Type="http://schemas.openxmlformats.org/officeDocument/2006/relationships/hyperlink" Target="http://pbs.twimg.com/profile_images/1143510337855131648/d3-pznBy_normal.png" TargetMode="External" /><Relationship Id="rId98" Type="http://schemas.openxmlformats.org/officeDocument/2006/relationships/hyperlink" Target="http://pbs.twimg.com/profile_images/993808033972146176/gZ4lKNg8_normal.jpg" TargetMode="External" /><Relationship Id="rId99" Type="http://schemas.openxmlformats.org/officeDocument/2006/relationships/hyperlink" Target="http://pbs.twimg.com/profile_images/1143510337855131648/d3-pznBy_normal.png" TargetMode="External" /><Relationship Id="rId100" Type="http://schemas.openxmlformats.org/officeDocument/2006/relationships/hyperlink" Target="http://pbs.twimg.com/profile_images/476970692312068096/QFJwz1GQ_normal.jpeg" TargetMode="External" /><Relationship Id="rId101" Type="http://schemas.openxmlformats.org/officeDocument/2006/relationships/hyperlink" Target="http://pbs.twimg.com/profile_images/1143510337855131648/d3-pznBy_normal.png" TargetMode="External" /><Relationship Id="rId102" Type="http://schemas.openxmlformats.org/officeDocument/2006/relationships/hyperlink" Target="https://pbs.twimg.com/media/EENUk92WwAUazIu.jpg" TargetMode="External" /><Relationship Id="rId103" Type="http://schemas.openxmlformats.org/officeDocument/2006/relationships/hyperlink" Target="http://pbs.twimg.com/profile_images/1143510337855131648/d3-pznBy_normal.png" TargetMode="External" /><Relationship Id="rId104" Type="http://schemas.openxmlformats.org/officeDocument/2006/relationships/hyperlink" Target="http://pbs.twimg.com/profile_images/1040333604637888512/RV9Od6Md_normal.jpg" TargetMode="External" /><Relationship Id="rId105" Type="http://schemas.openxmlformats.org/officeDocument/2006/relationships/hyperlink" Target="http://pbs.twimg.com/profile_images/1059778591519580160/WO9I1cr4_normal.jpg" TargetMode="External" /><Relationship Id="rId106" Type="http://schemas.openxmlformats.org/officeDocument/2006/relationships/hyperlink" Target="https://pbs.twimg.com/media/EEHs340U0AAkQdV.png" TargetMode="External" /><Relationship Id="rId107" Type="http://schemas.openxmlformats.org/officeDocument/2006/relationships/hyperlink" Target="https://pbs.twimg.com/media/EENMvJSXkAca4aq.jpg" TargetMode="External" /><Relationship Id="rId108" Type="http://schemas.openxmlformats.org/officeDocument/2006/relationships/hyperlink" Target="https://pbs.twimg.com/media/EERSSL8XUAE1tmA.jpg" TargetMode="External" /><Relationship Id="rId109" Type="http://schemas.openxmlformats.org/officeDocument/2006/relationships/hyperlink" Target="http://pbs.twimg.com/profile_images/1143510337855131648/d3-pznBy_normal.png" TargetMode="External" /><Relationship Id="rId110" Type="http://schemas.openxmlformats.org/officeDocument/2006/relationships/hyperlink" Target="http://pbs.twimg.com/profile_images/872194655743598593/1nYuxnvN_normal.jpg" TargetMode="External" /><Relationship Id="rId111" Type="http://schemas.openxmlformats.org/officeDocument/2006/relationships/hyperlink" Target="http://pbs.twimg.com/profile_images/1143503379915825153/QBozubV-_normal.jpg" TargetMode="External" /><Relationship Id="rId112" Type="http://schemas.openxmlformats.org/officeDocument/2006/relationships/hyperlink" Target="http://pbs.twimg.com/profile_images/1143510337855131648/d3-pznBy_normal.png" TargetMode="External" /><Relationship Id="rId113" Type="http://schemas.openxmlformats.org/officeDocument/2006/relationships/hyperlink" Target="https://pbs.twimg.com/tweet_video_thumb/EEVTCEeUwAEcLH8.jpg" TargetMode="External" /><Relationship Id="rId114" Type="http://schemas.openxmlformats.org/officeDocument/2006/relationships/hyperlink" Target="https://pbs.twimg.com/tweet_video_thumb/EEVTCEeUwAEcLH8.jpg" TargetMode="External" /><Relationship Id="rId115" Type="http://schemas.openxmlformats.org/officeDocument/2006/relationships/hyperlink" Target="http://pbs.twimg.com/profile_images/1040333604637888512/RV9Od6Md_normal.jpg" TargetMode="External" /><Relationship Id="rId116" Type="http://schemas.openxmlformats.org/officeDocument/2006/relationships/hyperlink" Target="http://pbs.twimg.com/profile_images/1040333604637888512/RV9Od6Md_normal.jpg" TargetMode="External" /><Relationship Id="rId117" Type="http://schemas.openxmlformats.org/officeDocument/2006/relationships/hyperlink" Target="http://pbs.twimg.com/profile_images/1143510337855131648/d3-pznBy_normal.png" TargetMode="External" /><Relationship Id="rId118" Type="http://schemas.openxmlformats.org/officeDocument/2006/relationships/hyperlink" Target="http://pbs.twimg.com/profile_images/1143510337855131648/d3-pznBy_normal.png" TargetMode="External" /><Relationship Id="rId119" Type="http://schemas.openxmlformats.org/officeDocument/2006/relationships/hyperlink" Target="http://pbs.twimg.com/profile_images/1143510337855131648/d3-pznBy_normal.png" TargetMode="External" /><Relationship Id="rId120" Type="http://schemas.openxmlformats.org/officeDocument/2006/relationships/hyperlink" Target="http://pbs.twimg.com/profile_images/880126809949351937/XRPTkh9Z_normal.jpg" TargetMode="External" /><Relationship Id="rId121" Type="http://schemas.openxmlformats.org/officeDocument/2006/relationships/hyperlink" Target="http://pbs.twimg.com/profile_images/1143510337855131648/d3-pznBy_normal.png" TargetMode="External" /><Relationship Id="rId122" Type="http://schemas.openxmlformats.org/officeDocument/2006/relationships/hyperlink" Target="http://pbs.twimg.com/profile_images/749894558654291968/5_-H9hjN_normal.jpg" TargetMode="External" /><Relationship Id="rId123" Type="http://schemas.openxmlformats.org/officeDocument/2006/relationships/hyperlink" Target="http://pbs.twimg.com/profile_images/1076220754377785344/Tr2-c6c3_normal.jpg" TargetMode="External" /><Relationship Id="rId124" Type="http://schemas.openxmlformats.org/officeDocument/2006/relationships/hyperlink" Target="https://pbs.twimg.com/tweet_video_thumb/EEQbPEnWsAEY5l0.jpg" TargetMode="External" /><Relationship Id="rId125" Type="http://schemas.openxmlformats.org/officeDocument/2006/relationships/hyperlink" Target="https://pbs.twimg.com/tweet_video_thumb/EEVYwmmU8AE46CV.jpg" TargetMode="External" /><Relationship Id="rId126" Type="http://schemas.openxmlformats.org/officeDocument/2006/relationships/hyperlink" Target="https://pbs.twimg.com/tweet_video_thumb/EEk8K98XkAUQP8w.jpg" TargetMode="External" /><Relationship Id="rId127" Type="http://schemas.openxmlformats.org/officeDocument/2006/relationships/hyperlink" Target="https://pbs.twimg.com/tweet_video_thumb/EEp8B7JX4AEY6Au.jpg" TargetMode="External" /><Relationship Id="rId128" Type="http://schemas.openxmlformats.org/officeDocument/2006/relationships/hyperlink" Target="http://pbs.twimg.com/profile_images/1143503379915825153/QBozubV-_normal.jpg" TargetMode="External" /><Relationship Id="rId129" Type="http://schemas.openxmlformats.org/officeDocument/2006/relationships/hyperlink" Target="http://pbs.twimg.com/profile_images/1143503379915825153/QBozubV-_normal.jpg" TargetMode="External" /><Relationship Id="rId130" Type="http://schemas.openxmlformats.org/officeDocument/2006/relationships/hyperlink" Target="http://pbs.twimg.com/profile_images/1143503379915825153/QBozubV-_normal.jpg" TargetMode="External" /><Relationship Id="rId131" Type="http://schemas.openxmlformats.org/officeDocument/2006/relationships/hyperlink" Target="https://pbs.twimg.com/media/EEvWSDcWsAAaG1V.png" TargetMode="External" /><Relationship Id="rId132" Type="http://schemas.openxmlformats.org/officeDocument/2006/relationships/hyperlink" Target="http://pbs.twimg.com/profile_images/1143503379915825153/QBozubV-_normal.jpg" TargetMode="External" /><Relationship Id="rId133" Type="http://schemas.openxmlformats.org/officeDocument/2006/relationships/hyperlink" Target="http://pbs.twimg.com/profile_images/1143503379915825153/QBozubV-_normal.jpg" TargetMode="External" /><Relationship Id="rId134" Type="http://schemas.openxmlformats.org/officeDocument/2006/relationships/hyperlink" Target="http://pbs.twimg.com/profile_images/1143510337855131648/d3-pznBy_normal.png" TargetMode="External" /><Relationship Id="rId135" Type="http://schemas.openxmlformats.org/officeDocument/2006/relationships/hyperlink" Target="https://pbs.twimg.com/tweet_video_thumb/EEQbPEnWsAEY5l0.jpg" TargetMode="External" /><Relationship Id="rId136" Type="http://schemas.openxmlformats.org/officeDocument/2006/relationships/hyperlink" Target="https://pbs.twimg.com/tweet_video_thumb/EEVYwmmU8AE46CV.jpg" TargetMode="External" /><Relationship Id="rId137" Type="http://schemas.openxmlformats.org/officeDocument/2006/relationships/hyperlink" Target="https://pbs.twimg.com/tweet_video_thumb/EEk8K98XkAUQP8w.jpg" TargetMode="External" /><Relationship Id="rId138" Type="http://schemas.openxmlformats.org/officeDocument/2006/relationships/hyperlink" Target="https://pbs.twimg.com/tweet_video_thumb/EEp8B7JX4AEY6Au.jpg" TargetMode="External" /><Relationship Id="rId139" Type="http://schemas.openxmlformats.org/officeDocument/2006/relationships/hyperlink" Target="http://pbs.twimg.com/profile_images/1143510337855131648/d3-pznBy_normal.png" TargetMode="External" /><Relationship Id="rId140" Type="http://schemas.openxmlformats.org/officeDocument/2006/relationships/hyperlink" Target="http://pbs.twimg.com/profile_images/1143510337855131648/d3-pznBy_normal.png" TargetMode="External" /><Relationship Id="rId141" Type="http://schemas.openxmlformats.org/officeDocument/2006/relationships/hyperlink" Target="http://pbs.twimg.com/profile_images/1143510337855131648/d3-pznBy_normal.png" TargetMode="External" /><Relationship Id="rId142" Type="http://schemas.openxmlformats.org/officeDocument/2006/relationships/hyperlink" Target="http://pbs.twimg.com/profile_images/1143510337855131648/d3-pznBy_normal.png" TargetMode="External" /><Relationship Id="rId143" Type="http://schemas.openxmlformats.org/officeDocument/2006/relationships/hyperlink" Target="http://pbs.twimg.com/profile_images/1143510337855131648/d3-pznBy_normal.png" TargetMode="External" /><Relationship Id="rId144" Type="http://schemas.openxmlformats.org/officeDocument/2006/relationships/hyperlink" Target="http://pbs.twimg.com/profile_images/1076220754377785344/Tr2-c6c3_normal.jpg" TargetMode="External" /><Relationship Id="rId145" Type="http://schemas.openxmlformats.org/officeDocument/2006/relationships/hyperlink" Target="http://pbs.twimg.com/profile_images/1133734259364061184/A8Bne0XR_normal.png" TargetMode="External" /><Relationship Id="rId146" Type="http://schemas.openxmlformats.org/officeDocument/2006/relationships/hyperlink" Target="http://pbs.twimg.com/profile_images/2538946114/xiveugt78rc97y1dasxf_normal.jpeg" TargetMode="External" /><Relationship Id="rId147" Type="http://schemas.openxmlformats.org/officeDocument/2006/relationships/hyperlink" Target="http://pbs.twimg.com/profile_images/2538946114/xiveugt78rc97y1dasxf_normal.jpeg" TargetMode="External" /><Relationship Id="rId148" Type="http://schemas.openxmlformats.org/officeDocument/2006/relationships/hyperlink" Target="http://pbs.twimg.com/profile_images/1133734259364061184/A8Bne0XR_normal.png" TargetMode="External" /><Relationship Id="rId149" Type="http://schemas.openxmlformats.org/officeDocument/2006/relationships/hyperlink" Target="http://pbs.twimg.com/profile_images/1095427147727101953/wtVvLqWK_normal.png" TargetMode="External" /><Relationship Id="rId150" Type="http://schemas.openxmlformats.org/officeDocument/2006/relationships/hyperlink" Target="http://pbs.twimg.com/profile_images/1027339975099072512/2z4Youov_normal.jpg" TargetMode="External" /><Relationship Id="rId151" Type="http://schemas.openxmlformats.org/officeDocument/2006/relationships/hyperlink" Target="http://pbs.twimg.com/profile_images/553798860217528320/L8ckMSEn_normal.jpeg" TargetMode="External" /><Relationship Id="rId152" Type="http://schemas.openxmlformats.org/officeDocument/2006/relationships/hyperlink" Target="http://pbs.twimg.com/profile_images/1121106747182211073/ByReakPN_normal.png" TargetMode="External" /><Relationship Id="rId153" Type="http://schemas.openxmlformats.org/officeDocument/2006/relationships/hyperlink" Target="http://pbs.twimg.com/profile_images/1143510337855131648/d3-pznBy_normal.png" TargetMode="External" /><Relationship Id="rId154" Type="http://schemas.openxmlformats.org/officeDocument/2006/relationships/hyperlink" Target="http://pbs.twimg.com/profile_images/1143510337855131648/d3-pznBy_normal.png" TargetMode="External" /><Relationship Id="rId155" Type="http://schemas.openxmlformats.org/officeDocument/2006/relationships/hyperlink" Target="http://pbs.twimg.com/profile_images/1143510337855131648/d3-pznBy_normal.png" TargetMode="External" /><Relationship Id="rId156" Type="http://schemas.openxmlformats.org/officeDocument/2006/relationships/hyperlink" Target="https://pbs.twimg.com/media/EEHPygIU4AA7FNQ.jpg" TargetMode="External" /><Relationship Id="rId157" Type="http://schemas.openxmlformats.org/officeDocument/2006/relationships/hyperlink" Target="https://pbs.twimg.com/media/EEINcrAU4AAW0u3.jpg" TargetMode="External" /><Relationship Id="rId158" Type="http://schemas.openxmlformats.org/officeDocument/2006/relationships/hyperlink" Target="https://pbs.twimg.com/tweet_video_thumb/EELEs93WsAU6dRu.jpg" TargetMode="External" /><Relationship Id="rId159" Type="http://schemas.openxmlformats.org/officeDocument/2006/relationships/hyperlink" Target="https://pbs.twimg.com/media/EENgGHdXUAAB_k8.jpg" TargetMode="External" /><Relationship Id="rId160" Type="http://schemas.openxmlformats.org/officeDocument/2006/relationships/hyperlink" Target="http://pbs.twimg.com/profile_images/1143510337855131648/d3-pznBy_normal.png" TargetMode="External" /><Relationship Id="rId161" Type="http://schemas.openxmlformats.org/officeDocument/2006/relationships/hyperlink" Target="https://pbs.twimg.com/tweet_video_thumb/EESarPNXUAAoVBH.jpg" TargetMode="External" /><Relationship Id="rId162" Type="http://schemas.openxmlformats.org/officeDocument/2006/relationships/hyperlink" Target="http://pbs.twimg.com/profile_images/1143510337855131648/d3-pznBy_normal.png" TargetMode="External" /><Relationship Id="rId163" Type="http://schemas.openxmlformats.org/officeDocument/2006/relationships/hyperlink" Target="https://twitter.com/#!/britopian/status/1169391661602037760" TargetMode="External" /><Relationship Id="rId164" Type="http://schemas.openxmlformats.org/officeDocument/2006/relationships/hyperlink" Target="https://twitter.com/#!/britopian/status/1161709625554505728" TargetMode="External" /><Relationship Id="rId165" Type="http://schemas.openxmlformats.org/officeDocument/2006/relationships/hyperlink" Target="https://twitter.com/#!/kimwhitler/status/1069064656294166528" TargetMode="External" /><Relationship Id="rId166" Type="http://schemas.openxmlformats.org/officeDocument/2006/relationships/hyperlink" Target="https://twitter.com/#!/ohjaaaasmine/status/1169416219654414336" TargetMode="External" /><Relationship Id="rId167" Type="http://schemas.openxmlformats.org/officeDocument/2006/relationships/hyperlink" Target="https://twitter.com/#!/daniiiogier/status/1169427118276505600" TargetMode="External" /><Relationship Id="rId168" Type="http://schemas.openxmlformats.org/officeDocument/2006/relationships/hyperlink" Target="https://twitter.com/#!/mrbbagym/status/1169436169622323200" TargetMode="External" /><Relationship Id="rId169" Type="http://schemas.openxmlformats.org/officeDocument/2006/relationships/hyperlink" Target="https://twitter.com/#!/puravchoksi/status/1169569365160685568" TargetMode="External" /><Relationship Id="rId170" Type="http://schemas.openxmlformats.org/officeDocument/2006/relationships/hyperlink" Target="https://twitter.com/#!/_sergiovalencia/status/1169618644298452992" TargetMode="External" /><Relationship Id="rId171" Type="http://schemas.openxmlformats.org/officeDocument/2006/relationships/hyperlink" Target="https://twitter.com/#!/audienseco/status/1169559456813932546" TargetMode="External" /><Relationship Id="rId172" Type="http://schemas.openxmlformats.org/officeDocument/2006/relationships/hyperlink" Target="https://twitter.com/#!/bellitarubita/status/1170237954276696065" TargetMode="External" /><Relationship Id="rId173" Type="http://schemas.openxmlformats.org/officeDocument/2006/relationships/hyperlink" Target="https://twitter.com/#!/bellitarubita/status/1170237233762316288" TargetMode="External" /><Relationship Id="rId174" Type="http://schemas.openxmlformats.org/officeDocument/2006/relationships/hyperlink" Target="https://twitter.com/#!/venturefizz/status/1169962783150157824" TargetMode="External" /><Relationship Id="rId175" Type="http://schemas.openxmlformats.org/officeDocument/2006/relationships/hyperlink" Target="https://twitter.com/#!/venturefizz/status/1171061448933556224" TargetMode="External" /><Relationship Id="rId176" Type="http://schemas.openxmlformats.org/officeDocument/2006/relationships/hyperlink" Target="https://twitter.com/#!/dvergano/status/1171076521374736384" TargetMode="External" /><Relationship Id="rId177" Type="http://schemas.openxmlformats.org/officeDocument/2006/relationships/hyperlink" Target="https://twitter.com/#!/mattliptak/status/1171129443936604161" TargetMode="External" /><Relationship Id="rId178" Type="http://schemas.openxmlformats.org/officeDocument/2006/relationships/hyperlink" Target="https://twitter.com/#!/content_matthew/status/1171354839189741568" TargetMode="External" /><Relationship Id="rId179" Type="http://schemas.openxmlformats.org/officeDocument/2006/relationships/hyperlink" Target="https://twitter.com/#!/workbar/status/1171557836008165378" TargetMode="External" /><Relationship Id="rId180" Type="http://schemas.openxmlformats.org/officeDocument/2006/relationships/hyperlink" Target="https://twitter.com/#!/myactivebrain/status/1171600105230798848" TargetMode="External" /><Relationship Id="rId181" Type="http://schemas.openxmlformats.org/officeDocument/2006/relationships/hyperlink" Target="https://twitter.com/#!/jnervi3/status/1171773451658510337" TargetMode="External" /><Relationship Id="rId182" Type="http://schemas.openxmlformats.org/officeDocument/2006/relationships/hyperlink" Target="https://twitter.com/#!/ingaroma/status/1171874070960336896" TargetMode="External" /><Relationship Id="rId183" Type="http://schemas.openxmlformats.org/officeDocument/2006/relationships/hyperlink" Target="https://twitter.com/#!/digimarketingwf/status/1171881437487882241" TargetMode="External" /><Relationship Id="rId184" Type="http://schemas.openxmlformats.org/officeDocument/2006/relationships/hyperlink" Target="https://twitter.com/#!/marketingtobe/status/1172196921370447873" TargetMode="External" /><Relationship Id="rId185" Type="http://schemas.openxmlformats.org/officeDocument/2006/relationships/hyperlink" Target="https://twitter.com/#!/pablofunes/status/1172289793998409729" TargetMode="External" /><Relationship Id="rId186" Type="http://schemas.openxmlformats.org/officeDocument/2006/relationships/hyperlink" Target="https://twitter.com/#!/uct_src/status/1172813489368379393" TargetMode="External" /><Relationship Id="rId187" Type="http://schemas.openxmlformats.org/officeDocument/2006/relationships/hyperlink" Target="https://twitter.com/#!/dancangwe/status/1172814747382812677" TargetMode="External" /><Relationship Id="rId188" Type="http://schemas.openxmlformats.org/officeDocument/2006/relationships/hyperlink" Target="https://twitter.com/#!/knightsbridge_e/status/1173949133591326722" TargetMode="External" /><Relationship Id="rId189" Type="http://schemas.openxmlformats.org/officeDocument/2006/relationships/hyperlink" Target="https://twitter.com/#!/kelvinjonck/status/1174224195917680643" TargetMode="External" /><Relationship Id="rId190" Type="http://schemas.openxmlformats.org/officeDocument/2006/relationships/hyperlink" Target="https://twitter.com/#!/mhteapot/status/1174232788201070593" TargetMode="External" /><Relationship Id="rId191" Type="http://schemas.openxmlformats.org/officeDocument/2006/relationships/hyperlink" Target="https://twitter.com/#!/partechpartners/status/1169153139431358467" TargetMode="External" /><Relationship Id="rId192" Type="http://schemas.openxmlformats.org/officeDocument/2006/relationships/hyperlink" Target="https://twitter.com/#!/partechpartners/status/1174315914822651905" TargetMode="External" /><Relationship Id="rId193" Type="http://schemas.openxmlformats.org/officeDocument/2006/relationships/hyperlink" Target="https://twitter.com/#!/brandwatch/status/1169558117652340736" TargetMode="External" /><Relationship Id="rId194" Type="http://schemas.openxmlformats.org/officeDocument/2006/relationships/hyperlink" Target="https://twitter.com/#!/crimsonhexagon/status/1169565605319598080" TargetMode="External" /><Relationship Id="rId195" Type="http://schemas.openxmlformats.org/officeDocument/2006/relationships/hyperlink" Target="https://twitter.com/#!/brandwatch/status/1169545205068050433" TargetMode="External" /><Relationship Id="rId196" Type="http://schemas.openxmlformats.org/officeDocument/2006/relationships/hyperlink" Target="https://twitter.com/#!/crimsonhexagon/status/1169589749633470468" TargetMode="External" /><Relationship Id="rId197" Type="http://schemas.openxmlformats.org/officeDocument/2006/relationships/hyperlink" Target="https://twitter.com/#!/digitalbrighton/status/1169589724383723520" TargetMode="External" /><Relationship Id="rId198" Type="http://schemas.openxmlformats.org/officeDocument/2006/relationships/hyperlink" Target="https://twitter.com/#!/crimsonhexagon/status/1169637008488243200" TargetMode="External" /><Relationship Id="rId199" Type="http://schemas.openxmlformats.org/officeDocument/2006/relationships/hyperlink" Target="https://twitter.com/#!/content_matthew/status/1171363456035033088" TargetMode="External" /><Relationship Id="rId200" Type="http://schemas.openxmlformats.org/officeDocument/2006/relationships/hyperlink" Target="https://twitter.com/#!/crimsonhexagon/status/1171360893298458625" TargetMode="External" /><Relationship Id="rId201" Type="http://schemas.openxmlformats.org/officeDocument/2006/relationships/hyperlink" Target="https://twitter.com/#!/hannieteee/status/1171749030923251713" TargetMode="External" /><Relationship Id="rId202" Type="http://schemas.openxmlformats.org/officeDocument/2006/relationships/hyperlink" Target="https://twitter.com/#!/crimsonhexagon/status/1171814641296728065" TargetMode="External" /><Relationship Id="rId203" Type="http://schemas.openxmlformats.org/officeDocument/2006/relationships/hyperlink" Target="https://twitter.com/#!/rodson68/status/1171873331928281088" TargetMode="External" /><Relationship Id="rId204" Type="http://schemas.openxmlformats.org/officeDocument/2006/relationships/hyperlink" Target="https://twitter.com/#!/crimsonhexagon/status/1171883738730512385" TargetMode="External" /><Relationship Id="rId205" Type="http://schemas.openxmlformats.org/officeDocument/2006/relationships/hyperlink" Target="https://twitter.com/#!/willmcinnes/status/1171744081661370368" TargetMode="External" /><Relationship Id="rId206" Type="http://schemas.openxmlformats.org/officeDocument/2006/relationships/hyperlink" Target="https://twitter.com/#!/dmexco/status/1172153935215374338" TargetMode="External" /><Relationship Id="rId207" Type="http://schemas.openxmlformats.org/officeDocument/2006/relationships/hyperlink" Target="https://twitter.com/#!/crimsonhexagon/status/1171477829092950022" TargetMode="External" /><Relationship Id="rId208" Type="http://schemas.openxmlformats.org/officeDocument/2006/relationships/hyperlink" Target="https://twitter.com/#!/crimsonhexagon/status/1171864705729736706" TargetMode="External" /><Relationship Id="rId209" Type="http://schemas.openxmlformats.org/officeDocument/2006/relationships/hyperlink" Target="https://twitter.com/#!/crimsonhexagon/status/1172152284916137984" TargetMode="External" /><Relationship Id="rId210" Type="http://schemas.openxmlformats.org/officeDocument/2006/relationships/hyperlink" Target="https://twitter.com/#!/crimsonhexagon/status/1172152463060869120" TargetMode="External" /><Relationship Id="rId211" Type="http://schemas.openxmlformats.org/officeDocument/2006/relationships/hyperlink" Target="https://twitter.com/#!/kkellyro/status/1172097294113628162" TargetMode="External" /><Relationship Id="rId212" Type="http://schemas.openxmlformats.org/officeDocument/2006/relationships/hyperlink" Target="https://twitter.com/#!/brandwatch/status/1172097701531586561" TargetMode="External" /><Relationship Id="rId213" Type="http://schemas.openxmlformats.org/officeDocument/2006/relationships/hyperlink" Target="https://twitter.com/#!/crimsonhexagon/status/1172160345034698752" TargetMode="External" /><Relationship Id="rId214" Type="http://schemas.openxmlformats.org/officeDocument/2006/relationships/hyperlink" Target="https://twitter.com/#!/bw_react/status/1172434598313123840" TargetMode="External" /><Relationship Id="rId215" Type="http://schemas.openxmlformats.org/officeDocument/2006/relationships/hyperlink" Target="https://twitter.com/#!/crimsonhexagon/status/1172468175797198848" TargetMode="External" /><Relationship Id="rId216" Type="http://schemas.openxmlformats.org/officeDocument/2006/relationships/hyperlink" Target="https://twitter.com/#!/willmcinnes/status/1172225154228858880" TargetMode="External" /><Relationship Id="rId217" Type="http://schemas.openxmlformats.org/officeDocument/2006/relationships/hyperlink" Target="https://twitter.com/#!/willmcinnes/status/1173951207515262976" TargetMode="External" /><Relationship Id="rId218" Type="http://schemas.openxmlformats.org/officeDocument/2006/relationships/hyperlink" Target="https://twitter.com/#!/crimsonhexagon/status/1172227555870629888" TargetMode="External" /><Relationship Id="rId219" Type="http://schemas.openxmlformats.org/officeDocument/2006/relationships/hyperlink" Target="https://twitter.com/#!/crimsonhexagon/status/1173951524449509376" TargetMode="External" /><Relationship Id="rId220" Type="http://schemas.openxmlformats.org/officeDocument/2006/relationships/hyperlink" Target="https://twitter.com/#!/crimsonhexagon/status/1173986359922626568" TargetMode="External" /><Relationship Id="rId221" Type="http://schemas.openxmlformats.org/officeDocument/2006/relationships/hyperlink" Target="https://twitter.com/#!/officialpartner/status/1174331435479683073" TargetMode="External" /><Relationship Id="rId222" Type="http://schemas.openxmlformats.org/officeDocument/2006/relationships/hyperlink" Target="https://twitter.com/#!/crimsonhexagon/status/1174331558750314502" TargetMode="External" /><Relationship Id="rId223" Type="http://schemas.openxmlformats.org/officeDocument/2006/relationships/hyperlink" Target="https://twitter.com/#!/youknow_digital/status/1174183769965813762" TargetMode="External" /><Relationship Id="rId224" Type="http://schemas.openxmlformats.org/officeDocument/2006/relationships/hyperlink" Target="https://twitter.com/#!/thesimetcalfe/status/1174197641292521472" TargetMode="External" /><Relationship Id="rId225" Type="http://schemas.openxmlformats.org/officeDocument/2006/relationships/hyperlink" Target="https://twitter.com/#!/brandwatch/status/1172091774304772096" TargetMode="External" /><Relationship Id="rId226" Type="http://schemas.openxmlformats.org/officeDocument/2006/relationships/hyperlink" Target="https://twitter.com/#!/brandwatch/status/1172440907615879168" TargetMode="External" /><Relationship Id="rId227" Type="http://schemas.openxmlformats.org/officeDocument/2006/relationships/hyperlink" Target="https://twitter.com/#!/brandwatch/status/1173535366902624256" TargetMode="External" /><Relationship Id="rId228" Type="http://schemas.openxmlformats.org/officeDocument/2006/relationships/hyperlink" Target="https://twitter.com/#!/brandwatch/status/1173887358422458370" TargetMode="External" /><Relationship Id="rId229" Type="http://schemas.openxmlformats.org/officeDocument/2006/relationships/hyperlink" Target="https://twitter.com/#!/brandwatch/status/1173946011594698752" TargetMode="External" /><Relationship Id="rId230" Type="http://schemas.openxmlformats.org/officeDocument/2006/relationships/hyperlink" Target="https://twitter.com/#!/brandwatch/status/1173964837552107520" TargetMode="External" /><Relationship Id="rId231" Type="http://schemas.openxmlformats.org/officeDocument/2006/relationships/hyperlink" Target="https://twitter.com/#!/brandwatch/status/1173946706171482113" TargetMode="External" /><Relationship Id="rId232" Type="http://schemas.openxmlformats.org/officeDocument/2006/relationships/hyperlink" Target="https://twitter.com/#!/brandwatch/status/1174267749578805250" TargetMode="External" /><Relationship Id="rId233" Type="http://schemas.openxmlformats.org/officeDocument/2006/relationships/hyperlink" Target="https://twitter.com/#!/brandwatch/status/1171796071716179968" TargetMode="External" /><Relationship Id="rId234" Type="http://schemas.openxmlformats.org/officeDocument/2006/relationships/hyperlink" Target="https://twitter.com/#!/brandwatch/status/1174316029763346432" TargetMode="External" /><Relationship Id="rId235" Type="http://schemas.openxmlformats.org/officeDocument/2006/relationships/hyperlink" Target="https://twitter.com/#!/crimsonhexagon/status/1169966120721428480" TargetMode="External" /><Relationship Id="rId236" Type="http://schemas.openxmlformats.org/officeDocument/2006/relationships/hyperlink" Target="https://twitter.com/#!/crimsonhexagon/status/1172097671299047424" TargetMode="External" /><Relationship Id="rId237" Type="http://schemas.openxmlformats.org/officeDocument/2006/relationships/hyperlink" Target="https://twitter.com/#!/crimsonhexagon/status/1172465083462639617" TargetMode="External" /><Relationship Id="rId238" Type="http://schemas.openxmlformats.org/officeDocument/2006/relationships/hyperlink" Target="https://twitter.com/#!/crimsonhexagon/status/1173606239907004416" TargetMode="External" /><Relationship Id="rId239" Type="http://schemas.openxmlformats.org/officeDocument/2006/relationships/hyperlink" Target="https://twitter.com/#!/crimsonhexagon/status/1173887771775307776" TargetMode="External" /><Relationship Id="rId240" Type="http://schemas.openxmlformats.org/officeDocument/2006/relationships/hyperlink" Target="https://twitter.com/#!/crimsonhexagon/status/1173949334775304193" TargetMode="External" /><Relationship Id="rId241" Type="http://schemas.openxmlformats.org/officeDocument/2006/relationships/hyperlink" Target="https://twitter.com/#!/crimsonhexagon/status/1173965038064979976" TargetMode="External" /><Relationship Id="rId242" Type="http://schemas.openxmlformats.org/officeDocument/2006/relationships/hyperlink" Target="https://twitter.com/#!/crimsonhexagon/status/1174011110753820674" TargetMode="External" /><Relationship Id="rId243" Type="http://schemas.openxmlformats.org/officeDocument/2006/relationships/hyperlink" Target="https://twitter.com/#!/crimsonhexagon/status/1174267916705050624" TargetMode="External" /><Relationship Id="rId244" Type="http://schemas.openxmlformats.org/officeDocument/2006/relationships/hyperlink" Target="https://twitter.com/#!/crimsonhexagon/status/1174333213914869760" TargetMode="External" /><Relationship Id="rId245" Type="http://schemas.openxmlformats.org/officeDocument/2006/relationships/hyperlink" Target="https://twitter.com/#!/thesimetcalfe/status/1174367782974218240" TargetMode="External" /><Relationship Id="rId246" Type="http://schemas.openxmlformats.org/officeDocument/2006/relationships/hyperlink" Target="https://twitter.com/#!/generativist/status/1174409675636240384" TargetMode="External" /><Relationship Id="rId247" Type="http://schemas.openxmlformats.org/officeDocument/2006/relationships/hyperlink" Target="https://twitter.com/#!/igorbrigadir/status/1174409416109694976" TargetMode="External" /><Relationship Id="rId248" Type="http://schemas.openxmlformats.org/officeDocument/2006/relationships/hyperlink" Target="https://twitter.com/#!/igorbrigadir/status/1174411498929696771" TargetMode="External" /><Relationship Id="rId249" Type="http://schemas.openxmlformats.org/officeDocument/2006/relationships/hyperlink" Target="https://twitter.com/#!/generativist/status/1174409684083593217" TargetMode="External" /><Relationship Id="rId250" Type="http://schemas.openxmlformats.org/officeDocument/2006/relationships/hyperlink" Target="https://twitter.com/#!/ashley2h2o/status/1174413168816398337" TargetMode="External" /><Relationship Id="rId251" Type="http://schemas.openxmlformats.org/officeDocument/2006/relationships/hyperlink" Target="https://twitter.com/#!/kate_conway4/status/1174413561227071493" TargetMode="External" /><Relationship Id="rId252" Type="http://schemas.openxmlformats.org/officeDocument/2006/relationships/hyperlink" Target="https://twitter.com/#!/ryanmwallace/status/1174412526525845504" TargetMode="External" /><Relationship Id="rId253" Type="http://schemas.openxmlformats.org/officeDocument/2006/relationships/hyperlink" Target="https://twitter.com/#!/lizspollock/status/1174417423249883136" TargetMode="External" /><Relationship Id="rId254" Type="http://schemas.openxmlformats.org/officeDocument/2006/relationships/hyperlink" Target="https://twitter.com/#!/crimsonhexagon/status/1170057157796143105" TargetMode="External" /><Relationship Id="rId255" Type="http://schemas.openxmlformats.org/officeDocument/2006/relationships/hyperlink" Target="https://twitter.com/#!/crimsonhexagon/status/1171075885493100544" TargetMode="External" /><Relationship Id="rId256" Type="http://schemas.openxmlformats.org/officeDocument/2006/relationships/hyperlink" Target="https://twitter.com/#!/crimsonhexagon/status/1171094879298052099" TargetMode="External" /><Relationship Id="rId257" Type="http://schemas.openxmlformats.org/officeDocument/2006/relationships/hyperlink" Target="https://twitter.com/#!/crimsonhexagon/status/1171445856337190914" TargetMode="External" /><Relationship Id="rId258" Type="http://schemas.openxmlformats.org/officeDocument/2006/relationships/hyperlink" Target="https://twitter.com/#!/crimsonhexagon/status/1171513653788467201" TargetMode="External" /><Relationship Id="rId259" Type="http://schemas.openxmlformats.org/officeDocument/2006/relationships/hyperlink" Target="https://twitter.com/#!/crimsonhexagon/status/1171715258894958592" TargetMode="External" /><Relationship Id="rId260" Type="http://schemas.openxmlformats.org/officeDocument/2006/relationships/hyperlink" Target="https://twitter.com/#!/crimsonhexagon/status/1171885990492946434" TargetMode="External" /><Relationship Id="rId261" Type="http://schemas.openxmlformats.org/officeDocument/2006/relationships/hyperlink" Target="https://twitter.com/#!/crimsonhexagon/status/1172189631007342594" TargetMode="External" /><Relationship Id="rId262" Type="http://schemas.openxmlformats.org/officeDocument/2006/relationships/hyperlink" Target="https://twitter.com/#!/crimsonhexagon/status/1172231915878977539" TargetMode="External" /><Relationship Id="rId263" Type="http://schemas.openxmlformats.org/officeDocument/2006/relationships/hyperlink" Target="https://twitter.com/#!/crimsonhexagon/status/1173677936710443008" TargetMode="External" /><Relationship Id="rId264" Type="http://schemas.openxmlformats.org/officeDocument/2006/relationships/hyperlink" Target="https://api.twitter.com/1.1/geo/id/e872bcd2497287a7.json" TargetMode="External" /><Relationship Id="rId265" Type="http://schemas.openxmlformats.org/officeDocument/2006/relationships/comments" Target="../comments13.xml" /><Relationship Id="rId266" Type="http://schemas.openxmlformats.org/officeDocument/2006/relationships/vmlDrawing" Target="../drawings/vmlDrawing6.vml" /><Relationship Id="rId267" Type="http://schemas.openxmlformats.org/officeDocument/2006/relationships/table" Target="../tables/table23.xml" /><Relationship Id="rId26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RfesQVrq4" TargetMode="External" /><Relationship Id="rId2" Type="http://schemas.openxmlformats.org/officeDocument/2006/relationships/hyperlink" Target="https://t.co/IIrzMp0kUk" TargetMode="External" /><Relationship Id="rId3" Type="http://schemas.openxmlformats.org/officeDocument/2006/relationships/hyperlink" Target="http://t.co/t4GGKj5n2O" TargetMode="External" /><Relationship Id="rId4" Type="http://schemas.openxmlformats.org/officeDocument/2006/relationships/hyperlink" Target="http://t.co/I9uu4YEYJv" TargetMode="External" /><Relationship Id="rId5" Type="http://schemas.openxmlformats.org/officeDocument/2006/relationships/hyperlink" Target="http://t.co/7etn0ifHe5" TargetMode="External" /><Relationship Id="rId6" Type="http://schemas.openxmlformats.org/officeDocument/2006/relationships/hyperlink" Target="http://blogs.forbes.com/kimberlywhitler/" TargetMode="External" /><Relationship Id="rId7" Type="http://schemas.openxmlformats.org/officeDocument/2006/relationships/hyperlink" Target="https://t.co/lXfBPMpfWY" TargetMode="External" /><Relationship Id="rId8" Type="http://schemas.openxmlformats.org/officeDocument/2006/relationships/hyperlink" Target="https://t.co/EK6UnvT8tO" TargetMode="External" /><Relationship Id="rId9" Type="http://schemas.openxmlformats.org/officeDocument/2006/relationships/hyperlink" Target="https://t.co/yjQUgXsqBU" TargetMode="External" /><Relationship Id="rId10" Type="http://schemas.openxmlformats.org/officeDocument/2006/relationships/hyperlink" Target="https://t.co/kJsJCu4FG5" TargetMode="External" /><Relationship Id="rId11" Type="http://schemas.openxmlformats.org/officeDocument/2006/relationships/hyperlink" Target="http://www.lippincott.com/" TargetMode="External" /><Relationship Id="rId12" Type="http://schemas.openxmlformats.org/officeDocument/2006/relationships/hyperlink" Target="https://t.co/Eh2TEAZzvN" TargetMode="External" /><Relationship Id="rId13" Type="http://schemas.openxmlformats.org/officeDocument/2006/relationships/hyperlink" Target="https://t.co/PKOK3TZeYS" TargetMode="External" /><Relationship Id="rId14" Type="http://schemas.openxmlformats.org/officeDocument/2006/relationships/hyperlink" Target="https://t.co/0olOTwYCsq" TargetMode="External" /><Relationship Id="rId15" Type="http://schemas.openxmlformats.org/officeDocument/2006/relationships/hyperlink" Target="http://t.co/bshkOUMUOQ" TargetMode="External" /><Relationship Id="rId16" Type="http://schemas.openxmlformats.org/officeDocument/2006/relationships/hyperlink" Target="https://www.joshsteimle.com/7-systems-of-influence" TargetMode="External" /><Relationship Id="rId17" Type="http://schemas.openxmlformats.org/officeDocument/2006/relationships/hyperlink" Target="https://t.co/3uxIJNv0j0" TargetMode="External" /><Relationship Id="rId18" Type="http://schemas.openxmlformats.org/officeDocument/2006/relationships/hyperlink" Target="https://t.co/BkmAaNtCUO" TargetMode="External" /><Relationship Id="rId19" Type="http://schemas.openxmlformats.org/officeDocument/2006/relationships/hyperlink" Target="https://t.co/8e0rrHSzPi" TargetMode="External" /><Relationship Id="rId20" Type="http://schemas.openxmlformats.org/officeDocument/2006/relationships/hyperlink" Target="https://t.co/C4TTs9324f" TargetMode="External" /><Relationship Id="rId21" Type="http://schemas.openxmlformats.org/officeDocument/2006/relationships/hyperlink" Target="http://www.marionamarcetsegarra.com/" TargetMode="External" /><Relationship Id="rId22" Type="http://schemas.openxmlformats.org/officeDocument/2006/relationships/hyperlink" Target="http://venturefizz.com/" TargetMode="External" /><Relationship Id="rId23" Type="http://schemas.openxmlformats.org/officeDocument/2006/relationships/hyperlink" Target="https://t.co/5TO44GOU8t" TargetMode="External" /><Relationship Id="rId24" Type="http://schemas.openxmlformats.org/officeDocument/2006/relationships/hyperlink" Target="http://t.co/dgpufFiF4y" TargetMode="External" /><Relationship Id="rId25" Type="http://schemas.openxmlformats.org/officeDocument/2006/relationships/hyperlink" Target="http://t.co/mFZIgBydhn" TargetMode="External" /><Relationship Id="rId26" Type="http://schemas.openxmlformats.org/officeDocument/2006/relationships/hyperlink" Target="http://www.climacell.co/" TargetMode="External" /><Relationship Id="rId27" Type="http://schemas.openxmlformats.org/officeDocument/2006/relationships/hyperlink" Target="https://t.co/Refq3zrZ9Q" TargetMode="External" /><Relationship Id="rId28" Type="http://schemas.openxmlformats.org/officeDocument/2006/relationships/hyperlink" Target="https://snyk.io/" TargetMode="External" /><Relationship Id="rId29" Type="http://schemas.openxmlformats.org/officeDocument/2006/relationships/hyperlink" Target="http://t.co/mBh2993quy" TargetMode="External" /><Relationship Id="rId30" Type="http://schemas.openxmlformats.org/officeDocument/2006/relationships/hyperlink" Target="http://www.moo.com/" TargetMode="External" /><Relationship Id="rId31" Type="http://schemas.openxmlformats.org/officeDocument/2006/relationships/hyperlink" Target="http://t.co/EiQBd1jPDM" TargetMode="External" /><Relationship Id="rId32" Type="http://schemas.openxmlformats.org/officeDocument/2006/relationships/hyperlink" Target="https://t.co/KwKxgwCu6y" TargetMode="External" /><Relationship Id="rId33" Type="http://schemas.openxmlformats.org/officeDocument/2006/relationships/hyperlink" Target="http://www.netbraintech.com/" TargetMode="External" /><Relationship Id="rId34" Type="http://schemas.openxmlformats.org/officeDocument/2006/relationships/hyperlink" Target="http://www.quickbase.com/" TargetMode="External" /><Relationship Id="rId35" Type="http://schemas.openxmlformats.org/officeDocument/2006/relationships/hyperlink" Target="https://t.co/WfUj6iux0g" TargetMode="External" /><Relationship Id="rId36" Type="http://schemas.openxmlformats.org/officeDocument/2006/relationships/hyperlink" Target="https://t.co/80Zp3D81vJ" TargetMode="External" /><Relationship Id="rId37" Type="http://schemas.openxmlformats.org/officeDocument/2006/relationships/hyperlink" Target="http://t.co/QcXZIXPJjc" TargetMode="External" /><Relationship Id="rId38" Type="http://schemas.openxmlformats.org/officeDocument/2006/relationships/hyperlink" Target="http://www.socialbakers.com/" TargetMode="External" /><Relationship Id="rId39" Type="http://schemas.openxmlformats.org/officeDocument/2006/relationships/hyperlink" Target="http://www.socialchain.com/" TargetMode="External" /><Relationship Id="rId40" Type="http://schemas.openxmlformats.org/officeDocument/2006/relationships/hyperlink" Target="http://workbar.com/" TargetMode="External" /><Relationship Id="rId41" Type="http://schemas.openxmlformats.org/officeDocument/2006/relationships/hyperlink" Target="https://dmexco.com/" TargetMode="External" /><Relationship Id="rId42" Type="http://schemas.openxmlformats.org/officeDocument/2006/relationships/hyperlink" Target="https://t.co/pVnsOIrw06" TargetMode="External" /><Relationship Id="rId43" Type="http://schemas.openxmlformats.org/officeDocument/2006/relationships/hyperlink" Target="http://www.digitalmarketing-conference.com/" TargetMode="External" /><Relationship Id="rId44" Type="http://schemas.openxmlformats.org/officeDocument/2006/relationships/hyperlink" Target="https://marketingtobe.com/" TargetMode="External" /><Relationship Id="rId45" Type="http://schemas.openxmlformats.org/officeDocument/2006/relationships/hyperlink" Target="https://t.co/S1jAiaaMej" TargetMode="External" /><Relationship Id="rId46" Type="http://schemas.openxmlformats.org/officeDocument/2006/relationships/hyperlink" Target="http://t.co/IVEG9kwlhy" TargetMode="External" /><Relationship Id="rId47" Type="http://schemas.openxmlformats.org/officeDocument/2006/relationships/hyperlink" Target="https://t.co/MWjZxLfX9e" TargetMode="External" /><Relationship Id="rId48" Type="http://schemas.openxmlformats.org/officeDocument/2006/relationships/hyperlink" Target="http://www.culture.entelect.co.za/" TargetMode="External" /><Relationship Id="rId49" Type="http://schemas.openxmlformats.org/officeDocument/2006/relationships/hyperlink" Target="http://t.co/Cnrnk9NF2e" TargetMode="External" /><Relationship Id="rId50" Type="http://schemas.openxmlformats.org/officeDocument/2006/relationships/hyperlink" Target="http://t.co/nI0qIb4mkl" TargetMode="External" /><Relationship Id="rId51" Type="http://schemas.openxmlformats.org/officeDocument/2006/relationships/hyperlink" Target="http://www.arubanetworks.com/" TargetMode="External" /><Relationship Id="rId52" Type="http://schemas.openxmlformats.org/officeDocument/2006/relationships/hyperlink" Target="http://aws.amazon.com/" TargetMode="External" /><Relationship Id="rId53" Type="http://schemas.openxmlformats.org/officeDocument/2006/relationships/hyperlink" Target="http://www.oracle.com/" TargetMode="External" /><Relationship Id="rId54" Type="http://schemas.openxmlformats.org/officeDocument/2006/relationships/hyperlink" Target="https://t.co/O6Bhc7RJ76" TargetMode="External" /><Relationship Id="rId55" Type="http://schemas.openxmlformats.org/officeDocument/2006/relationships/hyperlink" Target="https://t.co/YvOBXDy9MQ" TargetMode="External" /><Relationship Id="rId56" Type="http://schemas.openxmlformats.org/officeDocument/2006/relationships/hyperlink" Target="https://t.co/f7FXvTQEyM" TargetMode="External" /><Relationship Id="rId57" Type="http://schemas.openxmlformats.org/officeDocument/2006/relationships/hyperlink" Target="http://theknightsbridgeestate.co.uk/" TargetMode="External" /><Relationship Id="rId58" Type="http://schemas.openxmlformats.org/officeDocument/2006/relationships/hyperlink" Target="https://t.co/W8lMnEq4Gz" TargetMode="External" /><Relationship Id="rId59" Type="http://schemas.openxmlformats.org/officeDocument/2006/relationships/hyperlink" Target="https://t.co/JbKrr3UX54" TargetMode="External" /><Relationship Id="rId60" Type="http://schemas.openxmlformats.org/officeDocument/2006/relationships/hyperlink" Target="https://t.co/W8lMnEq4Gz" TargetMode="External" /><Relationship Id="rId61" Type="http://schemas.openxmlformats.org/officeDocument/2006/relationships/hyperlink" Target="http://partechpartners.com/" TargetMode="External" /><Relationship Id="rId62" Type="http://schemas.openxmlformats.org/officeDocument/2006/relationships/hyperlink" Target="https://t.co/RMkf7jACew" TargetMode="External" /><Relationship Id="rId63" Type="http://schemas.openxmlformats.org/officeDocument/2006/relationships/hyperlink" Target="http://t.co/uTctFfDS4B" TargetMode="External" /><Relationship Id="rId64" Type="http://schemas.openxmlformats.org/officeDocument/2006/relationships/hyperlink" Target="http://m.soundcloud.com/jahseh-onfroy" TargetMode="External" /><Relationship Id="rId65" Type="http://schemas.openxmlformats.org/officeDocument/2006/relationships/hyperlink" Target="https://t.co/l04ZRbKqdz" TargetMode="External" /><Relationship Id="rId66" Type="http://schemas.openxmlformats.org/officeDocument/2006/relationships/hyperlink" Target="http://www.youtube.com/kidrauhl" TargetMode="External" /><Relationship Id="rId67" Type="http://schemas.openxmlformats.org/officeDocument/2006/relationships/hyperlink" Target="https://t.co/Dnd5EdJ14N" TargetMode="External" /><Relationship Id="rId68" Type="http://schemas.openxmlformats.org/officeDocument/2006/relationships/hyperlink" Target="https://t.co/76qmPxOH2C" TargetMode="External" /><Relationship Id="rId69" Type="http://schemas.openxmlformats.org/officeDocument/2006/relationships/hyperlink" Target="http://t.co/5cnqVjh7jl" TargetMode="External" /><Relationship Id="rId70" Type="http://schemas.openxmlformats.org/officeDocument/2006/relationships/hyperlink" Target="http://selenagomez.com/" TargetMode="External" /><Relationship Id="rId71" Type="http://schemas.openxmlformats.org/officeDocument/2006/relationships/hyperlink" Target="http://brightondigitalfestival.co.uk/" TargetMode="External" /><Relationship Id="rId72" Type="http://schemas.openxmlformats.org/officeDocument/2006/relationships/hyperlink" Target="https://rongoodman.portfoliobox.net/" TargetMode="External" /><Relationship Id="rId73" Type="http://schemas.openxmlformats.org/officeDocument/2006/relationships/hyperlink" Target="http://www.costhanzo.com/" TargetMode="External" /><Relationship Id="rId74" Type="http://schemas.openxmlformats.org/officeDocument/2006/relationships/hyperlink" Target="https://t.co/2yZk1ZkYem" TargetMode="External" /><Relationship Id="rId75" Type="http://schemas.openxmlformats.org/officeDocument/2006/relationships/hyperlink" Target="http://adweek.com/" TargetMode="External" /><Relationship Id="rId76" Type="http://schemas.openxmlformats.org/officeDocument/2006/relationships/hyperlink" Target="https://t.co/JIlTyb6JYy" TargetMode="External" /><Relationship Id="rId77" Type="http://schemas.openxmlformats.org/officeDocument/2006/relationships/hyperlink" Target="https://t.co/cgDvDaWvlW" TargetMode="External" /><Relationship Id="rId78" Type="http://schemas.openxmlformats.org/officeDocument/2006/relationships/hyperlink" Target="https://t.co/fsX4hsZ5Tr" TargetMode="External" /><Relationship Id="rId79" Type="http://schemas.openxmlformats.org/officeDocument/2006/relationships/hyperlink" Target="http://btsblog.ibighit.com/" TargetMode="External" /><Relationship Id="rId80" Type="http://schemas.openxmlformats.org/officeDocument/2006/relationships/hyperlink" Target="http://uni.cf/Tips" TargetMode="External" /><Relationship Id="rId81" Type="http://schemas.openxmlformats.org/officeDocument/2006/relationships/hyperlink" Target="https://t.co/1voRLCezuf" TargetMode="External" /><Relationship Id="rId82" Type="http://schemas.openxmlformats.org/officeDocument/2006/relationships/hyperlink" Target="https://t.co/D8dS2ZpNMQ" TargetMode="External" /><Relationship Id="rId83" Type="http://schemas.openxmlformats.org/officeDocument/2006/relationships/hyperlink" Target="http://discovertext.com/" TargetMode="External" /><Relationship Id="rId84" Type="http://schemas.openxmlformats.org/officeDocument/2006/relationships/hyperlink" Target="https://t.co/SDdwlYDxGd" TargetMode="External" /><Relationship Id="rId85" Type="http://schemas.openxmlformats.org/officeDocument/2006/relationships/hyperlink" Target="https://t.co/i85Rjti2yp" TargetMode="External" /><Relationship Id="rId86" Type="http://schemas.openxmlformats.org/officeDocument/2006/relationships/hyperlink" Target="https://t.co/KCVMLqoUma" TargetMode="External" /><Relationship Id="rId87" Type="http://schemas.openxmlformats.org/officeDocument/2006/relationships/hyperlink" Target="https://t.co/moqlu7dDgB" TargetMode="External" /><Relationship Id="rId88" Type="http://schemas.openxmlformats.org/officeDocument/2006/relationships/hyperlink" Target="https://t.co/HvdJ9S3NDD" TargetMode="External" /><Relationship Id="rId89" Type="http://schemas.openxmlformats.org/officeDocument/2006/relationships/hyperlink" Target="https://t.co/ULcqGNpPzt" TargetMode="External" /><Relationship Id="rId90" Type="http://schemas.openxmlformats.org/officeDocument/2006/relationships/hyperlink" Target="https://t.co/ik3Z9o416j" TargetMode="External" /><Relationship Id="rId91" Type="http://schemas.openxmlformats.org/officeDocument/2006/relationships/hyperlink" Target="https://pbs.twimg.com/profile_banners/844631/1524116753" TargetMode="External" /><Relationship Id="rId92" Type="http://schemas.openxmlformats.org/officeDocument/2006/relationships/hyperlink" Target="https://pbs.twimg.com/profile_banners/124531391/1451425421" TargetMode="External" /><Relationship Id="rId93" Type="http://schemas.openxmlformats.org/officeDocument/2006/relationships/hyperlink" Target="https://pbs.twimg.com/profile_banners/132573995/1563201275" TargetMode="External" /><Relationship Id="rId94" Type="http://schemas.openxmlformats.org/officeDocument/2006/relationships/hyperlink" Target="https://pbs.twimg.com/profile_banners/946468321/1546986910" TargetMode="External" /><Relationship Id="rId95" Type="http://schemas.openxmlformats.org/officeDocument/2006/relationships/hyperlink" Target="https://pbs.twimg.com/profile_banners/29100243/1545983995" TargetMode="External" /><Relationship Id="rId96" Type="http://schemas.openxmlformats.org/officeDocument/2006/relationships/hyperlink" Target="https://pbs.twimg.com/profile_banners/273661708/1458919742" TargetMode="External" /><Relationship Id="rId97" Type="http://schemas.openxmlformats.org/officeDocument/2006/relationships/hyperlink" Target="https://pbs.twimg.com/profile_banners/874331102311309315/1540234870" TargetMode="External" /><Relationship Id="rId98" Type="http://schemas.openxmlformats.org/officeDocument/2006/relationships/hyperlink" Target="https://pbs.twimg.com/profile_banners/18242861/1496408825" TargetMode="External" /><Relationship Id="rId99" Type="http://schemas.openxmlformats.org/officeDocument/2006/relationships/hyperlink" Target="https://pbs.twimg.com/profile_banners/41069094/1551128404" TargetMode="External" /><Relationship Id="rId100" Type="http://schemas.openxmlformats.org/officeDocument/2006/relationships/hyperlink" Target="https://pbs.twimg.com/profile_banners/212338447/1481638793" TargetMode="External" /><Relationship Id="rId101" Type="http://schemas.openxmlformats.org/officeDocument/2006/relationships/hyperlink" Target="https://pbs.twimg.com/profile_banners/25518816/1538405473" TargetMode="External" /><Relationship Id="rId102" Type="http://schemas.openxmlformats.org/officeDocument/2006/relationships/hyperlink" Target="https://pbs.twimg.com/profile_banners/76117579/1562100617" TargetMode="External" /><Relationship Id="rId103" Type="http://schemas.openxmlformats.org/officeDocument/2006/relationships/hyperlink" Target="https://pbs.twimg.com/profile_banners/297666929/1515889921" TargetMode="External" /><Relationship Id="rId104" Type="http://schemas.openxmlformats.org/officeDocument/2006/relationships/hyperlink" Target="https://pbs.twimg.com/profile_banners/204331160/1478007884" TargetMode="External" /><Relationship Id="rId105" Type="http://schemas.openxmlformats.org/officeDocument/2006/relationships/hyperlink" Target="https://pbs.twimg.com/profile_banners/14934456/1522248591" TargetMode="External" /><Relationship Id="rId106" Type="http://schemas.openxmlformats.org/officeDocument/2006/relationships/hyperlink" Target="https://pbs.twimg.com/profile_banners/25384284/1535513316" TargetMode="External" /><Relationship Id="rId107" Type="http://schemas.openxmlformats.org/officeDocument/2006/relationships/hyperlink" Target="https://pbs.twimg.com/profile_banners/2460560587/1565923098" TargetMode="External" /><Relationship Id="rId108" Type="http://schemas.openxmlformats.org/officeDocument/2006/relationships/hyperlink" Target="https://pbs.twimg.com/profile_banners/15782297/1561469151" TargetMode="External" /><Relationship Id="rId109" Type="http://schemas.openxmlformats.org/officeDocument/2006/relationships/hyperlink" Target="https://pbs.twimg.com/profile_banners/991325353/1557620137" TargetMode="External" /><Relationship Id="rId110" Type="http://schemas.openxmlformats.org/officeDocument/2006/relationships/hyperlink" Target="https://pbs.twimg.com/profile_banners/1361143886/1457445406" TargetMode="External" /><Relationship Id="rId111" Type="http://schemas.openxmlformats.org/officeDocument/2006/relationships/hyperlink" Target="https://pbs.twimg.com/profile_banners/123237202/1406390403" TargetMode="External" /><Relationship Id="rId112" Type="http://schemas.openxmlformats.org/officeDocument/2006/relationships/hyperlink" Target="https://pbs.twimg.com/profile_banners/2479278192/1548118270" TargetMode="External" /><Relationship Id="rId113" Type="http://schemas.openxmlformats.org/officeDocument/2006/relationships/hyperlink" Target="https://pbs.twimg.com/profile_banners/233631354/1498647668" TargetMode="External" /><Relationship Id="rId114" Type="http://schemas.openxmlformats.org/officeDocument/2006/relationships/hyperlink" Target="https://pbs.twimg.com/profile_banners/705715878856421376/1552865589" TargetMode="External" /><Relationship Id="rId115" Type="http://schemas.openxmlformats.org/officeDocument/2006/relationships/hyperlink" Target="https://pbs.twimg.com/profile_banners/23625211/1521573012" TargetMode="External" /><Relationship Id="rId116" Type="http://schemas.openxmlformats.org/officeDocument/2006/relationships/hyperlink" Target="https://pbs.twimg.com/profile_banners/978061011054972928/1549466741" TargetMode="External" /><Relationship Id="rId117" Type="http://schemas.openxmlformats.org/officeDocument/2006/relationships/hyperlink" Target="https://pbs.twimg.com/profile_banners/16647562/1552936189" TargetMode="External" /><Relationship Id="rId118" Type="http://schemas.openxmlformats.org/officeDocument/2006/relationships/hyperlink" Target="https://pbs.twimg.com/profile_banners/2667139123/1428659538" TargetMode="External" /><Relationship Id="rId119" Type="http://schemas.openxmlformats.org/officeDocument/2006/relationships/hyperlink" Target="https://pbs.twimg.com/profile_banners/827477721383055362/1547128849" TargetMode="External" /><Relationship Id="rId120" Type="http://schemas.openxmlformats.org/officeDocument/2006/relationships/hyperlink" Target="https://pbs.twimg.com/profile_banners/294240854/1527691404" TargetMode="External" /><Relationship Id="rId121" Type="http://schemas.openxmlformats.org/officeDocument/2006/relationships/hyperlink" Target="https://pbs.twimg.com/profile_banners/3248125858/1567706296" TargetMode="External" /><Relationship Id="rId122" Type="http://schemas.openxmlformats.org/officeDocument/2006/relationships/hyperlink" Target="https://pbs.twimg.com/profile_banners/835463838/1562681545" TargetMode="External" /><Relationship Id="rId123" Type="http://schemas.openxmlformats.org/officeDocument/2006/relationships/hyperlink" Target="https://pbs.twimg.com/profile_banners/27697827/1538665619" TargetMode="External" /><Relationship Id="rId124" Type="http://schemas.openxmlformats.org/officeDocument/2006/relationships/hyperlink" Target="https://pbs.twimg.com/profile_banners/58489734/1495137631" TargetMode="External" /><Relationship Id="rId125" Type="http://schemas.openxmlformats.org/officeDocument/2006/relationships/hyperlink" Target="https://pbs.twimg.com/profile_banners/18809599/1408654141" TargetMode="External" /><Relationship Id="rId126" Type="http://schemas.openxmlformats.org/officeDocument/2006/relationships/hyperlink" Target="https://pbs.twimg.com/profile_banners/14954908/1565709493" TargetMode="External" /><Relationship Id="rId127" Type="http://schemas.openxmlformats.org/officeDocument/2006/relationships/hyperlink" Target="https://pbs.twimg.com/profile_banners/992437627239518213/1525770579" TargetMode="External" /><Relationship Id="rId128" Type="http://schemas.openxmlformats.org/officeDocument/2006/relationships/hyperlink" Target="https://pbs.twimg.com/profile_banners/14481475/1563188558" TargetMode="External" /><Relationship Id="rId129" Type="http://schemas.openxmlformats.org/officeDocument/2006/relationships/hyperlink" Target="https://pbs.twimg.com/profile_banners/61315223/1520959030" TargetMode="External" /><Relationship Id="rId130" Type="http://schemas.openxmlformats.org/officeDocument/2006/relationships/hyperlink" Target="https://pbs.twimg.com/profile_banners/78569316/1567693065" TargetMode="External" /><Relationship Id="rId131" Type="http://schemas.openxmlformats.org/officeDocument/2006/relationships/hyperlink" Target="https://pbs.twimg.com/profile_banners/1546043996/1557938686" TargetMode="External" /><Relationship Id="rId132" Type="http://schemas.openxmlformats.org/officeDocument/2006/relationships/hyperlink" Target="https://pbs.twimg.com/profile_banners/48828197/1529354408" TargetMode="External" /><Relationship Id="rId133" Type="http://schemas.openxmlformats.org/officeDocument/2006/relationships/hyperlink" Target="https://pbs.twimg.com/profile_banners/1003218476159389696/1563697168" TargetMode="External" /><Relationship Id="rId134" Type="http://schemas.openxmlformats.org/officeDocument/2006/relationships/hyperlink" Target="https://pbs.twimg.com/profile_banners/96695932/1392090216" TargetMode="External" /><Relationship Id="rId135" Type="http://schemas.openxmlformats.org/officeDocument/2006/relationships/hyperlink" Target="https://pbs.twimg.com/profile_banners/17038370/1568478374" TargetMode="External" /><Relationship Id="rId136" Type="http://schemas.openxmlformats.org/officeDocument/2006/relationships/hyperlink" Target="https://pbs.twimg.com/profile_banners/35144656/1556579901" TargetMode="External" /><Relationship Id="rId137" Type="http://schemas.openxmlformats.org/officeDocument/2006/relationships/hyperlink" Target="https://pbs.twimg.com/profile_banners/17129687/1564409208" TargetMode="External" /><Relationship Id="rId138" Type="http://schemas.openxmlformats.org/officeDocument/2006/relationships/hyperlink" Target="https://pbs.twimg.com/profile_banners/1101255272843087872/1560179706" TargetMode="External" /><Relationship Id="rId139" Type="http://schemas.openxmlformats.org/officeDocument/2006/relationships/hyperlink" Target="https://pbs.twimg.com/profile_banners/2877049432/1549911604" TargetMode="External" /><Relationship Id="rId140" Type="http://schemas.openxmlformats.org/officeDocument/2006/relationships/hyperlink" Target="https://pbs.twimg.com/profile_banners/28176139/1398228255" TargetMode="External" /><Relationship Id="rId141" Type="http://schemas.openxmlformats.org/officeDocument/2006/relationships/hyperlink" Target="https://pbs.twimg.com/profile_banners/104189196/1469633175" TargetMode="External" /><Relationship Id="rId142" Type="http://schemas.openxmlformats.org/officeDocument/2006/relationships/hyperlink" Target="https://pbs.twimg.com/profile_banners/413283067/1474109578" TargetMode="External" /><Relationship Id="rId143" Type="http://schemas.openxmlformats.org/officeDocument/2006/relationships/hyperlink" Target="https://pbs.twimg.com/profile_banners/58540335/1564058289" TargetMode="External" /><Relationship Id="rId144" Type="http://schemas.openxmlformats.org/officeDocument/2006/relationships/hyperlink" Target="https://pbs.twimg.com/profile_banners/66719218/1490880368" TargetMode="External" /><Relationship Id="rId145" Type="http://schemas.openxmlformats.org/officeDocument/2006/relationships/hyperlink" Target="https://pbs.twimg.com/profile_banners/24700361/1565973044" TargetMode="External" /><Relationship Id="rId146" Type="http://schemas.openxmlformats.org/officeDocument/2006/relationships/hyperlink" Target="https://pbs.twimg.com/profile_banners/66780587/1564419479" TargetMode="External" /><Relationship Id="rId147" Type="http://schemas.openxmlformats.org/officeDocument/2006/relationships/hyperlink" Target="https://pbs.twimg.com/profile_banners/809273/1568644394" TargetMode="External" /><Relationship Id="rId148" Type="http://schemas.openxmlformats.org/officeDocument/2006/relationships/hyperlink" Target="https://pbs.twimg.com/profile_banners/1916826175/1456571426" TargetMode="External" /><Relationship Id="rId149" Type="http://schemas.openxmlformats.org/officeDocument/2006/relationships/hyperlink" Target="https://pbs.twimg.com/profile_banners/3375378293/1505059700" TargetMode="External" /><Relationship Id="rId150" Type="http://schemas.openxmlformats.org/officeDocument/2006/relationships/hyperlink" Target="https://pbs.twimg.com/profile_banners/307790986/1538644993" TargetMode="External" /><Relationship Id="rId151" Type="http://schemas.openxmlformats.org/officeDocument/2006/relationships/hyperlink" Target="https://pbs.twimg.com/profile_banners/973711368418398208/1555421162" TargetMode="External" /><Relationship Id="rId152" Type="http://schemas.openxmlformats.org/officeDocument/2006/relationships/hyperlink" Target="https://pbs.twimg.com/profile_banners/86107125/1561467286" TargetMode="External" /><Relationship Id="rId153" Type="http://schemas.openxmlformats.org/officeDocument/2006/relationships/hyperlink" Target="https://pbs.twimg.com/profile_banners/2230134498/1503664334" TargetMode="External" /><Relationship Id="rId154" Type="http://schemas.openxmlformats.org/officeDocument/2006/relationships/hyperlink" Target="https://pbs.twimg.com/profile_banners/2472924734/1542351846" TargetMode="External" /><Relationship Id="rId155" Type="http://schemas.openxmlformats.org/officeDocument/2006/relationships/hyperlink" Target="https://pbs.twimg.com/profile_banners/460051524/1412328612" TargetMode="External" /><Relationship Id="rId156" Type="http://schemas.openxmlformats.org/officeDocument/2006/relationships/hyperlink" Target="https://pbs.twimg.com/profile_banners/20562637/1545063807" TargetMode="External" /><Relationship Id="rId157" Type="http://schemas.openxmlformats.org/officeDocument/2006/relationships/hyperlink" Target="https://pbs.twimg.com/profile_banners/754101056/1463959512" TargetMode="External" /><Relationship Id="rId158" Type="http://schemas.openxmlformats.org/officeDocument/2006/relationships/hyperlink" Target="https://pbs.twimg.com/profile_banners/375227729/1543338489" TargetMode="External" /><Relationship Id="rId159" Type="http://schemas.openxmlformats.org/officeDocument/2006/relationships/hyperlink" Target="https://pbs.twimg.com/profile_banners/250831586/1559766227" TargetMode="External" /><Relationship Id="rId160" Type="http://schemas.openxmlformats.org/officeDocument/2006/relationships/hyperlink" Target="https://pbs.twimg.com/profile_banners/27260086/1502985695" TargetMode="External" /><Relationship Id="rId161" Type="http://schemas.openxmlformats.org/officeDocument/2006/relationships/hyperlink" Target="https://pbs.twimg.com/profile_banners/624056226/1493528176" TargetMode="External" /><Relationship Id="rId162" Type="http://schemas.openxmlformats.org/officeDocument/2006/relationships/hyperlink" Target="https://pbs.twimg.com/profile_banners/34507480/1549842445" TargetMode="External" /><Relationship Id="rId163" Type="http://schemas.openxmlformats.org/officeDocument/2006/relationships/hyperlink" Target="https://pbs.twimg.com/profile_banners/155659213/1414048390" TargetMode="External" /><Relationship Id="rId164" Type="http://schemas.openxmlformats.org/officeDocument/2006/relationships/hyperlink" Target="https://pbs.twimg.com/profile_banners/23375688/1551359346" TargetMode="External" /><Relationship Id="rId165" Type="http://schemas.openxmlformats.org/officeDocument/2006/relationships/hyperlink" Target="https://pbs.twimg.com/profile_banners/236699098/1558894563" TargetMode="External" /><Relationship Id="rId166" Type="http://schemas.openxmlformats.org/officeDocument/2006/relationships/hyperlink" Target="https://pbs.twimg.com/profile_banners/298112244/1499162177" TargetMode="External" /><Relationship Id="rId167" Type="http://schemas.openxmlformats.org/officeDocument/2006/relationships/hyperlink" Target="https://pbs.twimg.com/profile_banners/271869564/1349968044" TargetMode="External" /><Relationship Id="rId168" Type="http://schemas.openxmlformats.org/officeDocument/2006/relationships/hyperlink" Target="https://pbs.twimg.com/profile_banners/249319169/1398270987" TargetMode="External" /><Relationship Id="rId169" Type="http://schemas.openxmlformats.org/officeDocument/2006/relationships/hyperlink" Target="https://pbs.twimg.com/profile_banners/28633244/1546119684" TargetMode="External" /><Relationship Id="rId170" Type="http://schemas.openxmlformats.org/officeDocument/2006/relationships/hyperlink" Target="https://pbs.twimg.com/profile_banners/26327958/1444162583" TargetMode="External" /><Relationship Id="rId171" Type="http://schemas.openxmlformats.org/officeDocument/2006/relationships/hyperlink" Target="https://pbs.twimg.com/profile_banners/30205586/1568812471" TargetMode="External" /><Relationship Id="rId172" Type="http://schemas.openxmlformats.org/officeDocument/2006/relationships/hyperlink" Target="https://pbs.twimg.com/profile_banners/713683/1471794028" TargetMode="External" /><Relationship Id="rId173" Type="http://schemas.openxmlformats.org/officeDocument/2006/relationships/hyperlink" Target="https://pbs.twimg.com/profile_banners/399465430/1496834097" TargetMode="External" /><Relationship Id="rId174" Type="http://schemas.openxmlformats.org/officeDocument/2006/relationships/hyperlink" Target="https://pbs.twimg.com/profile_banners/117218161/1511368066" TargetMode="External" /><Relationship Id="rId175" Type="http://schemas.openxmlformats.org/officeDocument/2006/relationships/hyperlink" Target="https://pbs.twimg.com/profile_banners/791978718/1498673574" TargetMode="External" /><Relationship Id="rId176" Type="http://schemas.openxmlformats.org/officeDocument/2006/relationships/hyperlink" Target="https://pbs.twimg.com/profile_banners/335141638/1543937426" TargetMode="External" /><Relationship Id="rId177" Type="http://schemas.openxmlformats.org/officeDocument/2006/relationships/hyperlink" Target="https://pbs.twimg.com/profile_banners/33933259/1567535780" TargetMode="External" /><Relationship Id="rId178" Type="http://schemas.openxmlformats.org/officeDocument/2006/relationships/hyperlink" Target="https://pbs.twimg.com/profile_banners/2516148714/1531429470" TargetMode="External" /><Relationship Id="rId179" Type="http://schemas.openxmlformats.org/officeDocument/2006/relationships/hyperlink" Target="https://pbs.twimg.com/profile_banners/1416500532/1566666566" TargetMode="External" /><Relationship Id="rId180" Type="http://schemas.openxmlformats.org/officeDocument/2006/relationships/hyperlink" Target="https://pbs.twimg.com/profile_banners/219045313/1563445950" TargetMode="External" /><Relationship Id="rId181" Type="http://schemas.openxmlformats.org/officeDocument/2006/relationships/hyperlink" Target="https://pbs.twimg.com/profile_banners/495430242/1402176204" TargetMode="External" /><Relationship Id="rId182" Type="http://schemas.openxmlformats.org/officeDocument/2006/relationships/hyperlink" Target="https://pbs.twimg.com/profile_banners/14331818/1512246895" TargetMode="External" /><Relationship Id="rId183" Type="http://schemas.openxmlformats.org/officeDocument/2006/relationships/hyperlink" Target="https://pbs.twimg.com/profile_banners/99291254/1400605938" TargetMode="External" /><Relationship Id="rId184" Type="http://schemas.openxmlformats.org/officeDocument/2006/relationships/hyperlink" Target="https://pbs.twimg.com/profile_banners/2485950907/1557163402" TargetMode="External" /><Relationship Id="rId185" Type="http://schemas.openxmlformats.org/officeDocument/2006/relationships/hyperlink" Target="https://pbs.twimg.com/profile_banners/26258900/1540478904" TargetMode="External" /><Relationship Id="rId186" Type="http://schemas.openxmlformats.org/officeDocument/2006/relationships/hyperlink" Target="https://pbs.twimg.com/profile_banners/15856393/1562674712" TargetMode="External" /><Relationship Id="rId187" Type="http://schemas.openxmlformats.org/officeDocument/2006/relationships/hyperlink" Target="https://pbs.twimg.com/profile_banners/335027396/1426493468" TargetMode="External" /><Relationship Id="rId188" Type="http://schemas.openxmlformats.org/officeDocument/2006/relationships/hyperlink" Target="https://pbs.twimg.com/profile_banners/32265149/1398716480" TargetMode="External" /><Relationship Id="rId189" Type="http://schemas.openxmlformats.org/officeDocument/2006/relationships/hyperlink" Target="https://pbs.twimg.com/profile_banners/30865982/1556127735" TargetMode="External" /><Relationship Id="rId190" Type="http://schemas.openxmlformats.org/officeDocument/2006/relationships/hyperlink" Target="http://abs.twimg.com/images/themes/theme14/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0/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4/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8/bg.gif" TargetMode="External" /><Relationship Id="rId209" Type="http://schemas.openxmlformats.org/officeDocument/2006/relationships/hyperlink" Target="http://abs.twimg.com/images/themes/theme14/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9/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5/bg.png" TargetMode="External" /><Relationship Id="rId234" Type="http://schemas.openxmlformats.org/officeDocument/2006/relationships/hyperlink" Target="http://abs.twimg.com/images/themes/theme4/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6/bg.gif" TargetMode="External" /><Relationship Id="rId239" Type="http://schemas.openxmlformats.org/officeDocument/2006/relationships/hyperlink" Target="http://abs.twimg.com/images/themes/theme16/bg.gif" TargetMode="External" /><Relationship Id="rId240" Type="http://schemas.openxmlformats.org/officeDocument/2006/relationships/hyperlink" Target="http://abs.twimg.com/images/themes/theme7/bg.gif" TargetMode="External" /><Relationship Id="rId241" Type="http://schemas.openxmlformats.org/officeDocument/2006/relationships/hyperlink" Target="http://abs.twimg.com/images/themes/theme7/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6/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8/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pbs.twimg.com/profile_background_images/598260611969978368/G5IalkdR.png" TargetMode="External" /><Relationship Id="rId260" Type="http://schemas.openxmlformats.org/officeDocument/2006/relationships/hyperlink" Target="http://abs.twimg.com/images/themes/theme5/bg.gif"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pbs.twimg.com/profile_background_images/460851381025267712/RU-xit8T.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3/bg.gif" TargetMode="External" /><Relationship Id="rId265" Type="http://schemas.openxmlformats.org/officeDocument/2006/relationships/hyperlink" Target="http://pbs.twimg.com/profile_background_images/525185614379888640/-LFzxCm8.jpeg" TargetMode="External" /><Relationship Id="rId266" Type="http://schemas.openxmlformats.org/officeDocument/2006/relationships/hyperlink" Target="http://abs.twimg.com/images/themes/theme19/bg.gif" TargetMode="External" /><Relationship Id="rId267" Type="http://schemas.openxmlformats.org/officeDocument/2006/relationships/hyperlink" Target="http://abs.twimg.com/images/themes/theme14/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6/bg.gif" TargetMode="External" /><Relationship Id="rId270" Type="http://schemas.openxmlformats.org/officeDocument/2006/relationships/hyperlink" Target="http://abs.twimg.com/images/themes/theme14/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6/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9/bg.gif"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5/bg.png" TargetMode="External" /><Relationship Id="rId282" Type="http://schemas.openxmlformats.org/officeDocument/2006/relationships/hyperlink" Target="http://abs.twimg.com/images/themes/theme4/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6/bg.gif" TargetMode="External" /><Relationship Id="rId286" Type="http://schemas.openxmlformats.org/officeDocument/2006/relationships/hyperlink" Target="http://abs.twimg.com/images/themes/theme9/bg.gif" TargetMode="External" /><Relationship Id="rId287" Type="http://schemas.openxmlformats.org/officeDocument/2006/relationships/hyperlink" Target="http://abs.twimg.com/images/themes/theme13/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4/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3/bg.gif" TargetMode="External" /><Relationship Id="rId294" Type="http://schemas.openxmlformats.org/officeDocument/2006/relationships/hyperlink" Target="http://pbs.twimg.com/profile_images/1050596818680070146/PHDpyAa-_normal.jpg" TargetMode="External" /><Relationship Id="rId295" Type="http://schemas.openxmlformats.org/officeDocument/2006/relationships/hyperlink" Target="http://pbs.twimg.com/profile_images/681918417213894656/tAynDJGw_normal.png" TargetMode="External" /><Relationship Id="rId296" Type="http://schemas.openxmlformats.org/officeDocument/2006/relationships/hyperlink" Target="http://pbs.twimg.com/profile_images/1150775545963171840/xMQiTe49_normal.png" TargetMode="External" /><Relationship Id="rId297" Type="http://schemas.openxmlformats.org/officeDocument/2006/relationships/hyperlink" Target="http://pbs.twimg.com/profile_images/1083057934941151232/3lE9nYrS_normal.jpg" TargetMode="External" /><Relationship Id="rId298" Type="http://schemas.openxmlformats.org/officeDocument/2006/relationships/hyperlink" Target="http://pbs.twimg.com/profile_images/824743267614994432/Yy2yC1ob_normal.jpg" TargetMode="External" /><Relationship Id="rId299" Type="http://schemas.openxmlformats.org/officeDocument/2006/relationships/hyperlink" Target="http://pbs.twimg.com/profile_images/560451859484123136/_onnki5Y_normal.jpeg" TargetMode="External" /><Relationship Id="rId300" Type="http://schemas.openxmlformats.org/officeDocument/2006/relationships/hyperlink" Target="http://pbs.twimg.com/profile_images/1105136691105484801/ZZ_yC8bR_normal.png" TargetMode="External" /><Relationship Id="rId301" Type="http://schemas.openxmlformats.org/officeDocument/2006/relationships/hyperlink" Target="http://pbs.twimg.com/profile_images/973672699422584832/GNMkOdNp_normal.jpg" TargetMode="External" /><Relationship Id="rId302" Type="http://schemas.openxmlformats.org/officeDocument/2006/relationships/hyperlink" Target="http://pbs.twimg.com/profile_images/1029437121193553920/c3D-440O_normal.jpg" TargetMode="External" /><Relationship Id="rId303" Type="http://schemas.openxmlformats.org/officeDocument/2006/relationships/hyperlink" Target="http://pbs.twimg.com/profile_images/910083873207406592/ZaZsOb6j_normal.jpg" TargetMode="External" /><Relationship Id="rId304" Type="http://schemas.openxmlformats.org/officeDocument/2006/relationships/hyperlink" Target="http://pbs.twimg.com/profile_images/832201589108662272/fMzqe4oR_normal.jpg" TargetMode="External" /><Relationship Id="rId305" Type="http://schemas.openxmlformats.org/officeDocument/2006/relationships/hyperlink" Target="http://pbs.twimg.com/profile_images/1145800649440997377/oVjNm_4i_normal.png" TargetMode="External" /><Relationship Id="rId306" Type="http://schemas.openxmlformats.org/officeDocument/2006/relationships/hyperlink" Target="http://pbs.twimg.com/profile_images/1002987784796295170/wH0hTsZa_normal.jpg" TargetMode="External" /><Relationship Id="rId307" Type="http://schemas.openxmlformats.org/officeDocument/2006/relationships/hyperlink" Target="http://pbs.twimg.com/profile_images/793448023321894912/C6Ol4XJ6_normal.jpg" TargetMode="External" /><Relationship Id="rId308" Type="http://schemas.openxmlformats.org/officeDocument/2006/relationships/hyperlink" Target="http://pbs.twimg.com/profile_images/979007612090908672/hTPtp7Nm_normal.jpg" TargetMode="External" /><Relationship Id="rId309" Type="http://schemas.openxmlformats.org/officeDocument/2006/relationships/hyperlink" Target="http://pbs.twimg.com/profile_images/1053457974264381440/jh5_a6LK_normal.jpg" TargetMode="External" /><Relationship Id="rId310" Type="http://schemas.openxmlformats.org/officeDocument/2006/relationships/hyperlink" Target="http://pbs.twimg.com/profile_images/1166595373005254661/dS5K5lHw_normal.jpg" TargetMode="External" /><Relationship Id="rId311" Type="http://schemas.openxmlformats.org/officeDocument/2006/relationships/hyperlink" Target="http://pbs.twimg.com/profile_images/1143510337855131648/d3-pznBy_normal.png" TargetMode="External" /><Relationship Id="rId312" Type="http://schemas.openxmlformats.org/officeDocument/2006/relationships/hyperlink" Target="http://pbs.twimg.com/profile_images/1151195884970901504/Hh2xXse9_normal.jpg" TargetMode="External" /><Relationship Id="rId313" Type="http://schemas.openxmlformats.org/officeDocument/2006/relationships/hyperlink" Target="http://pbs.twimg.com/profile_images/815787967889293312/ftYlpUcK_normal.jpg" TargetMode="External" /><Relationship Id="rId314" Type="http://schemas.openxmlformats.org/officeDocument/2006/relationships/hyperlink" Target="http://pbs.twimg.com/profile_images/565031954983047168/Yf1r7ply_normal.jpeg" TargetMode="External" /><Relationship Id="rId315" Type="http://schemas.openxmlformats.org/officeDocument/2006/relationships/hyperlink" Target="http://pbs.twimg.com/profile_images/1087512959318814721/-SJbor6f_normal.jpg" TargetMode="External" /><Relationship Id="rId316" Type="http://schemas.openxmlformats.org/officeDocument/2006/relationships/hyperlink" Target="http://pbs.twimg.com/profile_images/1016305463288324096/romUBCiP_normal.jpg" TargetMode="External" /><Relationship Id="rId317" Type="http://schemas.openxmlformats.org/officeDocument/2006/relationships/hyperlink" Target="http://pbs.twimg.com/profile_images/705731910409035776/S95aHT2A_normal.jpg" TargetMode="External" /><Relationship Id="rId318" Type="http://schemas.openxmlformats.org/officeDocument/2006/relationships/hyperlink" Target="http://pbs.twimg.com/profile_images/976173097706491904/kB8epqAX_normal.jpg" TargetMode="External" /><Relationship Id="rId319" Type="http://schemas.openxmlformats.org/officeDocument/2006/relationships/hyperlink" Target="http://pbs.twimg.com/profile_images/1040261126162997248/atjV9Qj5_normal.jpg" TargetMode="External" /><Relationship Id="rId320" Type="http://schemas.openxmlformats.org/officeDocument/2006/relationships/hyperlink" Target="http://pbs.twimg.com/profile_images/972101927323435008/TrRmjEX3_normal.jpg" TargetMode="External" /><Relationship Id="rId321" Type="http://schemas.openxmlformats.org/officeDocument/2006/relationships/hyperlink" Target="http://pbs.twimg.com/profile_images/750308716461850624/yfD6SxYR_normal.jpg" TargetMode="External" /><Relationship Id="rId322" Type="http://schemas.openxmlformats.org/officeDocument/2006/relationships/hyperlink" Target="http://pbs.twimg.com/profile_images/1019020281938153473/n5NHzFRR_normal.jpg" TargetMode="External" /><Relationship Id="rId323" Type="http://schemas.openxmlformats.org/officeDocument/2006/relationships/hyperlink" Target="http://pbs.twimg.com/profile_images/881145853641199616/0L5DEXOj_normal.jpg" TargetMode="External" /><Relationship Id="rId324" Type="http://schemas.openxmlformats.org/officeDocument/2006/relationships/hyperlink" Target="http://pbs.twimg.com/profile_images/1169709047328755713/f55yV18s_normal.jpg" TargetMode="External" /><Relationship Id="rId325" Type="http://schemas.openxmlformats.org/officeDocument/2006/relationships/hyperlink" Target="http://pbs.twimg.com/profile_images/953294428453724160/8xySS1Q4_normal.jpg" TargetMode="External" /><Relationship Id="rId326" Type="http://schemas.openxmlformats.org/officeDocument/2006/relationships/hyperlink" Target="http://pbs.twimg.com/profile_images/609278766125293568/CwUER2p__normal.png" TargetMode="External" /><Relationship Id="rId327" Type="http://schemas.openxmlformats.org/officeDocument/2006/relationships/hyperlink" Target="http://pbs.twimg.com/profile_images/1146041188774031360/t_XPRPGB_normal.png" TargetMode="External" /><Relationship Id="rId328" Type="http://schemas.openxmlformats.org/officeDocument/2006/relationships/hyperlink" Target="http://pbs.twimg.com/profile_images/1153760998614020097/FBiiCPDb_normal.jpg" TargetMode="External" /><Relationship Id="rId329" Type="http://schemas.openxmlformats.org/officeDocument/2006/relationships/hyperlink" Target="http://pbs.twimg.com/profile_images/1131529420651606016/wCmKjpzh_normal.png" TargetMode="External" /><Relationship Id="rId330" Type="http://schemas.openxmlformats.org/officeDocument/2006/relationships/hyperlink" Target="http://a0.twimg.com/profile_images/1351298664/image_normal.jpg" TargetMode="External" /><Relationship Id="rId331" Type="http://schemas.openxmlformats.org/officeDocument/2006/relationships/hyperlink" Target="http://pbs.twimg.com/profile_images/866845358684557313/nUXPeG7c_normal.jpg" TargetMode="External" /><Relationship Id="rId332" Type="http://schemas.openxmlformats.org/officeDocument/2006/relationships/hyperlink" Target="http://pbs.twimg.com/profile_images/993808033972146176/gZ4lKNg8_normal.jpg" TargetMode="External" /><Relationship Id="rId333" Type="http://schemas.openxmlformats.org/officeDocument/2006/relationships/hyperlink" Target="http://pbs.twimg.com/profile_images/1150801150603644929/Dv2sl4PF_normal.jpg" TargetMode="External" /><Relationship Id="rId334" Type="http://schemas.openxmlformats.org/officeDocument/2006/relationships/hyperlink" Target="http://pbs.twimg.com/profile_images/1113204906289127424/kQmpCKFH_normal.png" TargetMode="External" /><Relationship Id="rId335" Type="http://schemas.openxmlformats.org/officeDocument/2006/relationships/hyperlink" Target="http://pbs.twimg.com/profile_images/914844931830812672/IP9-HT8K_normal.jpg" TargetMode="External" /><Relationship Id="rId336" Type="http://schemas.openxmlformats.org/officeDocument/2006/relationships/hyperlink" Target="http://pbs.twimg.com/profile_images/1171734071002771456/0rueCQz3_normal.jpg" TargetMode="External" /><Relationship Id="rId337" Type="http://schemas.openxmlformats.org/officeDocument/2006/relationships/hyperlink" Target="http://pbs.twimg.com/profile_images/1140648183317614592/Qszi8dmx_normal.png" TargetMode="External" /><Relationship Id="rId338" Type="http://schemas.openxmlformats.org/officeDocument/2006/relationships/hyperlink" Target="http://pbs.twimg.com/profile_images/1152858327937888258/YIfh7X4J_normal.jpg" TargetMode="External" /><Relationship Id="rId339" Type="http://schemas.openxmlformats.org/officeDocument/2006/relationships/hyperlink" Target="http://pbs.twimg.com/profile_images/433083757831389184/WrrjJzNl_normal.jpeg" TargetMode="External" /><Relationship Id="rId340" Type="http://schemas.openxmlformats.org/officeDocument/2006/relationships/hyperlink" Target="http://pbs.twimg.com/profile_images/1059778591519580160/WO9I1cr4_normal.jpg" TargetMode="External" /><Relationship Id="rId341" Type="http://schemas.openxmlformats.org/officeDocument/2006/relationships/hyperlink" Target="http://pbs.twimg.com/profile_images/927258127338233860/nAiNQR8g_normal.jpg" TargetMode="External" /><Relationship Id="rId342" Type="http://schemas.openxmlformats.org/officeDocument/2006/relationships/hyperlink" Target="http://pbs.twimg.com/profile_images/1090235215614803968/IvNFTIOQ_normal.jpg" TargetMode="External" /><Relationship Id="rId343" Type="http://schemas.openxmlformats.org/officeDocument/2006/relationships/hyperlink" Target="http://pbs.twimg.com/profile_images/1101255537264594945/OcaLjE0m_normal.jpg" TargetMode="External" /><Relationship Id="rId344" Type="http://schemas.openxmlformats.org/officeDocument/2006/relationships/hyperlink" Target="http://pbs.twimg.com/profile_images/1095032066671026178/rnTVbTxB_normal.jpg" TargetMode="External" /><Relationship Id="rId345" Type="http://schemas.openxmlformats.org/officeDocument/2006/relationships/hyperlink" Target="http://pbs.twimg.com/profile_images/378800000079448786/3d6f2727dbac08ee4320350008d8be1e_normal.jpeg" TargetMode="External" /><Relationship Id="rId346" Type="http://schemas.openxmlformats.org/officeDocument/2006/relationships/hyperlink" Target="http://pbs.twimg.com/profile_images/378800000572546455/b31485d6162d8967f1eb89d2312bb1b6_normal.jpeg" TargetMode="External" /><Relationship Id="rId347" Type="http://schemas.openxmlformats.org/officeDocument/2006/relationships/hyperlink" Target="http://pbs.twimg.com/profile_images/718006093096624128/ZS6umbKE_normal.jpg" TargetMode="External" /><Relationship Id="rId348" Type="http://schemas.openxmlformats.org/officeDocument/2006/relationships/hyperlink" Target="http://abs.twimg.com/sticky/default_profile_images/default_profile_normal.png" TargetMode="External" /><Relationship Id="rId349" Type="http://schemas.openxmlformats.org/officeDocument/2006/relationships/hyperlink" Target="http://pbs.twimg.com/profile_images/659749493575778304/c_uLWmNb_normal.jpg" TargetMode="External" /><Relationship Id="rId350" Type="http://schemas.openxmlformats.org/officeDocument/2006/relationships/hyperlink" Target="http://pbs.twimg.com/profile_images/473432237522698240/aHa2Epws_normal.png" TargetMode="External" /><Relationship Id="rId351" Type="http://schemas.openxmlformats.org/officeDocument/2006/relationships/hyperlink" Target="http://pbs.twimg.com/profile_images/697739745959481344/elXEmNJm_normal.png" TargetMode="External" /><Relationship Id="rId352" Type="http://schemas.openxmlformats.org/officeDocument/2006/relationships/hyperlink" Target="http://pbs.twimg.com/profile_images/660866286235156480/cDDtqWG__normal.jpg" TargetMode="External" /><Relationship Id="rId353" Type="http://schemas.openxmlformats.org/officeDocument/2006/relationships/hyperlink" Target="http://pbs.twimg.com/profile_images/1150888239475122176/b2lWK7c0_normal.png" TargetMode="External" /><Relationship Id="rId354" Type="http://schemas.openxmlformats.org/officeDocument/2006/relationships/hyperlink" Target="http://pbs.twimg.com/profile_images/1171452654112755712/MW0_-kQQ_normal.jpg" TargetMode="External" /><Relationship Id="rId355" Type="http://schemas.openxmlformats.org/officeDocument/2006/relationships/hyperlink" Target="http://pbs.twimg.com/profile_images/703537778370465792/TZF7lfvt_normal.jpg" TargetMode="External" /><Relationship Id="rId356" Type="http://schemas.openxmlformats.org/officeDocument/2006/relationships/hyperlink" Target="http://pbs.twimg.com/profile_images/1157246643118518273/ibcvUn-u_normal.jpg" TargetMode="External" /><Relationship Id="rId357" Type="http://schemas.openxmlformats.org/officeDocument/2006/relationships/hyperlink" Target="http://pbs.twimg.com/profile_images/1097261701274259457/z2tKt_RQ_normal.jpg" TargetMode="External" /><Relationship Id="rId358" Type="http://schemas.openxmlformats.org/officeDocument/2006/relationships/hyperlink" Target="http://pbs.twimg.com/profile_images/1406293299/break_the_rules_normal.JPG" TargetMode="External" /><Relationship Id="rId359" Type="http://schemas.openxmlformats.org/officeDocument/2006/relationships/hyperlink" Target="http://pbs.twimg.com/profile_images/1117824737005191168/XlRjNpOY_normal.png" TargetMode="External" /><Relationship Id="rId360" Type="http://schemas.openxmlformats.org/officeDocument/2006/relationships/hyperlink" Target="http://pbs.twimg.com/profile_images/900781205322379264/oqYFGVdj_normal.jpg" TargetMode="External" /><Relationship Id="rId361" Type="http://schemas.openxmlformats.org/officeDocument/2006/relationships/hyperlink" Target="http://pbs.twimg.com/profile_images/1143503379915825153/QBozubV-_normal.jpg" TargetMode="External" /><Relationship Id="rId362" Type="http://schemas.openxmlformats.org/officeDocument/2006/relationships/hyperlink" Target="http://pbs.twimg.com/profile_images/749894558654291968/5_-H9hjN_normal.jpg" TargetMode="External" /><Relationship Id="rId363" Type="http://schemas.openxmlformats.org/officeDocument/2006/relationships/hyperlink" Target="http://pbs.twimg.com/profile_images/1065318224961695745/-sOmMMKx_normal.jpg" TargetMode="External" /><Relationship Id="rId364" Type="http://schemas.openxmlformats.org/officeDocument/2006/relationships/hyperlink" Target="http://pbs.twimg.com/profile_images/978308329180188676/PEim6bO9_normal.jpg" TargetMode="External" /><Relationship Id="rId365" Type="http://schemas.openxmlformats.org/officeDocument/2006/relationships/hyperlink" Target="http://pbs.twimg.com/profile_images/887662979902304257/azSzxYkB_normal.jpg" TargetMode="External" /><Relationship Id="rId366" Type="http://schemas.openxmlformats.org/officeDocument/2006/relationships/hyperlink" Target="http://pbs.twimg.com/profile_images/614132757803999232/wJWWZMS2_normal.jpg" TargetMode="External" /><Relationship Id="rId367" Type="http://schemas.openxmlformats.org/officeDocument/2006/relationships/hyperlink" Target="http://pbs.twimg.com/profile_images/935743724570767360/OUhulvKS_normal.jpg" TargetMode="External" /><Relationship Id="rId368" Type="http://schemas.openxmlformats.org/officeDocument/2006/relationships/hyperlink" Target="http://pbs.twimg.com/profile_images/542448182349672448/FEDVgshD_normal.jpeg" TargetMode="External" /><Relationship Id="rId369" Type="http://schemas.openxmlformats.org/officeDocument/2006/relationships/hyperlink" Target="http://pbs.twimg.com/profile_images/3478244961/01ebfc40ecc194a2abc81e82ab877af4_normal.jpeg" TargetMode="External" /><Relationship Id="rId370" Type="http://schemas.openxmlformats.org/officeDocument/2006/relationships/hyperlink" Target="http://pbs.twimg.com/profile_images/898295311893880832/bCps4HFV_normal.jpg" TargetMode="External" /><Relationship Id="rId371" Type="http://schemas.openxmlformats.org/officeDocument/2006/relationships/hyperlink" Target="http://pbs.twimg.com/profile_images/826578156849074177/VPb4WgnY_normal.jpg" TargetMode="External" /><Relationship Id="rId372" Type="http://schemas.openxmlformats.org/officeDocument/2006/relationships/hyperlink" Target="http://pbs.twimg.com/profile_images/1096483515099533312/FV0qHETR_normal.jpg" TargetMode="External" /><Relationship Id="rId373" Type="http://schemas.openxmlformats.org/officeDocument/2006/relationships/hyperlink" Target="http://pbs.twimg.com/profile_images/525183056693305345/IhUuuHka_normal.jpeg" TargetMode="External" /><Relationship Id="rId374" Type="http://schemas.openxmlformats.org/officeDocument/2006/relationships/hyperlink" Target="http://pbs.twimg.com/profile_images/1101106642031009792/dxOYm7sb_normal.png" TargetMode="External" /><Relationship Id="rId375" Type="http://schemas.openxmlformats.org/officeDocument/2006/relationships/hyperlink" Target="http://pbs.twimg.com/profile_images/1114924576679424000/budLZeGp_normal.jpg" TargetMode="External" /><Relationship Id="rId376" Type="http://schemas.openxmlformats.org/officeDocument/2006/relationships/hyperlink" Target="http://pbs.twimg.com/profile_images/882176126734528512/VbZc9-rF_normal.jpg" TargetMode="External" /><Relationship Id="rId377" Type="http://schemas.openxmlformats.org/officeDocument/2006/relationships/hyperlink" Target="http://pbs.twimg.com/profile_images/476970692312068096/QFJwz1GQ_normal.jpeg" TargetMode="External" /><Relationship Id="rId378" Type="http://schemas.openxmlformats.org/officeDocument/2006/relationships/hyperlink" Target="http://pbs.twimg.com/profile_images/705880364712067075/4wOuPEGI_normal.jpg" TargetMode="External" /><Relationship Id="rId379" Type="http://schemas.openxmlformats.org/officeDocument/2006/relationships/hyperlink" Target="http://pbs.twimg.com/profile_images/1066058904197636096/6pNRI2x-_normal.jpg" TargetMode="External" /><Relationship Id="rId380" Type="http://schemas.openxmlformats.org/officeDocument/2006/relationships/hyperlink" Target="http://pbs.twimg.com/profile_images/606058591485890560/PpaM7bQo_normal.jpg" TargetMode="External" /><Relationship Id="rId381" Type="http://schemas.openxmlformats.org/officeDocument/2006/relationships/hyperlink" Target="http://pbs.twimg.com/profile_images/1135563344583254016/6fnoasm9_normal.png" TargetMode="External" /><Relationship Id="rId382" Type="http://schemas.openxmlformats.org/officeDocument/2006/relationships/hyperlink" Target="http://pbs.twimg.com/profile_images/1040333604637888512/RV9Od6Md_normal.jpg" TargetMode="External" /><Relationship Id="rId383" Type="http://schemas.openxmlformats.org/officeDocument/2006/relationships/hyperlink" Target="http://pbs.twimg.com/profile_images/872194655743598593/1nYuxnvN_normal.jpg" TargetMode="External" /><Relationship Id="rId384" Type="http://schemas.openxmlformats.org/officeDocument/2006/relationships/hyperlink" Target="http://pbs.twimg.com/profile_images/583570754857541633/h7OF8HkL_normal.png" TargetMode="External" /><Relationship Id="rId385" Type="http://schemas.openxmlformats.org/officeDocument/2006/relationships/hyperlink" Target="http://pbs.twimg.com/profile_images/880126809949351937/XRPTkh9Z_normal.jpg" TargetMode="External" /><Relationship Id="rId386" Type="http://schemas.openxmlformats.org/officeDocument/2006/relationships/hyperlink" Target="http://pbs.twimg.com/profile_images/1069977228933394432/YpmzkoPO_normal.jpg" TargetMode="External" /><Relationship Id="rId387" Type="http://schemas.openxmlformats.org/officeDocument/2006/relationships/hyperlink" Target="http://pbs.twimg.com/profile_images/808330362417979392/AdiQ86lk_normal.jpg" TargetMode="External" /><Relationship Id="rId388" Type="http://schemas.openxmlformats.org/officeDocument/2006/relationships/hyperlink" Target="http://pbs.twimg.com/profile_images/1076220754377785344/Tr2-c6c3_normal.jpg" TargetMode="External" /><Relationship Id="rId389" Type="http://schemas.openxmlformats.org/officeDocument/2006/relationships/hyperlink" Target="http://pbs.twimg.com/profile_images/1133734259364061184/A8Bne0XR_normal.png" TargetMode="External" /><Relationship Id="rId390" Type="http://schemas.openxmlformats.org/officeDocument/2006/relationships/hyperlink" Target="http://pbs.twimg.com/profile_images/418767739298123776/2ctpHfEK_normal.jpeg" TargetMode="External" /><Relationship Id="rId391" Type="http://schemas.openxmlformats.org/officeDocument/2006/relationships/hyperlink" Target="http://pbs.twimg.com/profile_images/2538946114/xiveugt78rc97y1dasxf_normal.jpeg" TargetMode="External" /><Relationship Id="rId392" Type="http://schemas.openxmlformats.org/officeDocument/2006/relationships/hyperlink" Target="http://pbs.twimg.com/profile_images/877348233516679168/OK-UGyUe_normal.jpg" TargetMode="External" /><Relationship Id="rId393" Type="http://schemas.openxmlformats.org/officeDocument/2006/relationships/hyperlink" Target="http://pbs.twimg.com/profile_images/1097109375053901826/X7NY-l-w_normal.png" TargetMode="External" /><Relationship Id="rId394" Type="http://schemas.openxmlformats.org/officeDocument/2006/relationships/hyperlink" Target="http://pbs.twimg.com/profile_images/2747065994/ad8bf1709cae878e13de237169f3daf9_normal.jpeg" TargetMode="External" /><Relationship Id="rId395" Type="http://schemas.openxmlformats.org/officeDocument/2006/relationships/hyperlink" Target="http://pbs.twimg.com/profile_images/1095427147727101953/wtVvLqWK_normal.png" TargetMode="External" /><Relationship Id="rId396" Type="http://schemas.openxmlformats.org/officeDocument/2006/relationships/hyperlink" Target="http://pbs.twimg.com/profile_images/1125451072506609670/fB_lswwb_normal.png" TargetMode="External" /><Relationship Id="rId397" Type="http://schemas.openxmlformats.org/officeDocument/2006/relationships/hyperlink" Target="http://pbs.twimg.com/profile_images/1107653957214760960/cSZzBRNu_normal.png" TargetMode="External" /><Relationship Id="rId398" Type="http://schemas.openxmlformats.org/officeDocument/2006/relationships/hyperlink" Target="http://pbs.twimg.com/profile_images/1145682147656765440/Gxxa9JPu_normal.jpg" TargetMode="External" /><Relationship Id="rId399" Type="http://schemas.openxmlformats.org/officeDocument/2006/relationships/hyperlink" Target="http://pbs.twimg.com/profile_images/1027339975099072512/2z4Youov_normal.jpg" TargetMode="External" /><Relationship Id="rId400" Type="http://schemas.openxmlformats.org/officeDocument/2006/relationships/hyperlink" Target="http://pbs.twimg.com/profile_images/553798860217528320/L8ckMSEn_normal.jpeg" TargetMode="External" /><Relationship Id="rId401" Type="http://schemas.openxmlformats.org/officeDocument/2006/relationships/hyperlink" Target="http://pbs.twimg.com/profile_images/1121106747182211073/ByReakPN_normal.png" TargetMode="External" /><Relationship Id="rId402" Type="http://schemas.openxmlformats.org/officeDocument/2006/relationships/hyperlink" Target="https://twitter.com/britopian" TargetMode="External" /><Relationship Id="rId403" Type="http://schemas.openxmlformats.org/officeDocument/2006/relationships/hyperlink" Target="https://twitter.com/muckrock" TargetMode="External" /><Relationship Id="rId404" Type="http://schemas.openxmlformats.org/officeDocument/2006/relationships/hyperlink" Target="https://twitter.com/newswhip" TargetMode="External" /><Relationship Id="rId405" Type="http://schemas.openxmlformats.org/officeDocument/2006/relationships/hyperlink" Target="https://twitter.com/trendkite" TargetMode="External" /><Relationship Id="rId406" Type="http://schemas.openxmlformats.org/officeDocument/2006/relationships/hyperlink" Target="https://twitter.com/muckrack" TargetMode="External" /><Relationship Id="rId407" Type="http://schemas.openxmlformats.org/officeDocument/2006/relationships/hyperlink" Target="https://twitter.com/kimwhitler" TargetMode="External" /><Relationship Id="rId408" Type="http://schemas.openxmlformats.org/officeDocument/2006/relationships/hyperlink" Target="https://twitter.com/commercecx" TargetMode="External" /><Relationship Id="rId409" Type="http://schemas.openxmlformats.org/officeDocument/2006/relationships/hyperlink" Target="https://twitter.com/bookingbug" TargetMode="External" /><Relationship Id="rId410" Type="http://schemas.openxmlformats.org/officeDocument/2006/relationships/hyperlink" Target="https://twitter.com/mimecast" TargetMode="External" /><Relationship Id="rId411" Type="http://schemas.openxmlformats.org/officeDocument/2006/relationships/hyperlink" Target="https://twitter.com/_integrateuk" TargetMode="External" /><Relationship Id="rId412" Type="http://schemas.openxmlformats.org/officeDocument/2006/relationships/hyperlink" Target="https://twitter.com/lippincottbrand" TargetMode="External" /><Relationship Id="rId413" Type="http://schemas.openxmlformats.org/officeDocument/2006/relationships/hyperlink" Target="https://twitter.com/sap" TargetMode="External" /><Relationship Id="rId414" Type="http://schemas.openxmlformats.org/officeDocument/2006/relationships/hyperlink" Target="https://twitter.com/aliciatillman" TargetMode="External" /><Relationship Id="rId415" Type="http://schemas.openxmlformats.org/officeDocument/2006/relationships/hyperlink" Target="https://twitter.com/iqmediacorp" TargetMode="External" /><Relationship Id="rId416" Type="http://schemas.openxmlformats.org/officeDocument/2006/relationships/hyperlink" Target="https://twitter.com/bazaarvoice" TargetMode="External" /><Relationship Id="rId417" Type="http://schemas.openxmlformats.org/officeDocument/2006/relationships/hyperlink" Target="https://twitter.com/joshsteimle" TargetMode="External" /><Relationship Id="rId418" Type="http://schemas.openxmlformats.org/officeDocument/2006/relationships/hyperlink" Target="https://twitter.com/ohjaaaasmine" TargetMode="External" /><Relationship Id="rId419" Type="http://schemas.openxmlformats.org/officeDocument/2006/relationships/hyperlink" Target="https://twitter.com/crimsonhexagon" TargetMode="External" /><Relationship Id="rId420" Type="http://schemas.openxmlformats.org/officeDocument/2006/relationships/hyperlink" Target="https://twitter.com/daniiiogier" TargetMode="External" /><Relationship Id="rId421" Type="http://schemas.openxmlformats.org/officeDocument/2006/relationships/hyperlink" Target="https://twitter.com/mrbbagym" TargetMode="External" /><Relationship Id="rId422" Type="http://schemas.openxmlformats.org/officeDocument/2006/relationships/hyperlink" Target="https://twitter.com/puravchoksi" TargetMode="External" /><Relationship Id="rId423" Type="http://schemas.openxmlformats.org/officeDocument/2006/relationships/hyperlink" Target="https://twitter.com/_sergiovalencia" TargetMode="External" /><Relationship Id="rId424" Type="http://schemas.openxmlformats.org/officeDocument/2006/relationships/hyperlink" Target="https://twitter.com/audienseco" TargetMode="External" /><Relationship Id="rId425" Type="http://schemas.openxmlformats.org/officeDocument/2006/relationships/hyperlink" Target="https://twitter.com/bellitarubita" TargetMode="External" /><Relationship Id="rId426" Type="http://schemas.openxmlformats.org/officeDocument/2006/relationships/hyperlink" Target="https://twitter.com/venturefizz" TargetMode="External" /><Relationship Id="rId427" Type="http://schemas.openxmlformats.org/officeDocument/2006/relationships/hyperlink" Target="https://twitter.com/hydrow_by_crew" TargetMode="External" /><Relationship Id="rId428" Type="http://schemas.openxmlformats.org/officeDocument/2006/relationships/hyperlink" Target="https://twitter.com/attivio" TargetMode="External" /><Relationship Id="rId429" Type="http://schemas.openxmlformats.org/officeDocument/2006/relationships/hyperlink" Target="https://twitter.com/getklara" TargetMode="External" /><Relationship Id="rId430" Type="http://schemas.openxmlformats.org/officeDocument/2006/relationships/hyperlink" Target="https://twitter.com/weatherrevealed" TargetMode="External" /><Relationship Id="rId431" Type="http://schemas.openxmlformats.org/officeDocument/2006/relationships/hyperlink" Target="https://twitter.com/thrivehive" TargetMode="External" /><Relationship Id="rId432" Type="http://schemas.openxmlformats.org/officeDocument/2006/relationships/hyperlink" Target="https://twitter.com/snyksec" TargetMode="External" /><Relationship Id="rId433" Type="http://schemas.openxmlformats.org/officeDocument/2006/relationships/hyperlink" Target="https://twitter.com/cybereason" TargetMode="External" /><Relationship Id="rId434" Type="http://schemas.openxmlformats.org/officeDocument/2006/relationships/hyperlink" Target="https://twitter.com/moo" TargetMode="External" /><Relationship Id="rId435" Type="http://schemas.openxmlformats.org/officeDocument/2006/relationships/hyperlink" Target="https://twitter.com/buildium" TargetMode="External" /><Relationship Id="rId436" Type="http://schemas.openxmlformats.org/officeDocument/2006/relationships/hyperlink" Target="https://twitter.com/dvergano" TargetMode="External" /><Relationship Id="rId437" Type="http://schemas.openxmlformats.org/officeDocument/2006/relationships/hyperlink" Target="https://twitter.com/mattliptak" TargetMode="External" /><Relationship Id="rId438" Type="http://schemas.openxmlformats.org/officeDocument/2006/relationships/hyperlink" Target="https://twitter.com/build" TargetMode="External" /><Relationship Id="rId439" Type="http://schemas.openxmlformats.org/officeDocument/2006/relationships/hyperlink" Target="https://twitter.com/quickbase" TargetMode="External" /><Relationship Id="rId440" Type="http://schemas.openxmlformats.org/officeDocument/2006/relationships/hyperlink" Target="https://twitter.com/content_matthew" TargetMode="External" /><Relationship Id="rId441" Type="http://schemas.openxmlformats.org/officeDocument/2006/relationships/hyperlink" Target="https://twitter.com/wearesocial" TargetMode="External" /><Relationship Id="rId442" Type="http://schemas.openxmlformats.org/officeDocument/2006/relationships/hyperlink" Target="https://twitter.com/hootsuite_help" TargetMode="External" /><Relationship Id="rId443" Type="http://schemas.openxmlformats.org/officeDocument/2006/relationships/hyperlink" Target="https://twitter.com/socialbakers" TargetMode="External" /><Relationship Id="rId444" Type="http://schemas.openxmlformats.org/officeDocument/2006/relationships/hyperlink" Target="https://twitter.com/thesocialchain" TargetMode="External" /><Relationship Id="rId445" Type="http://schemas.openxmlformats.org/officeDocument/2006/relationships/hyperlink" Target="https://twitter.com/workbar" TargetMode="External" /><Relationship Id="rId446" Type="http://schemas.openxmlformats.org/officeDocument/2006/relationships/hyperlink" Target="https://twitter.com/myactivebrain" TargetMode="External" /><Relationship Id="rId447" Type="http://schemas.openxmlformats.org/officeDocument/2006/relationships/hyperlink" Target="https://twitter.com/jnervi3" TargetMode="External" /><Relationship Id="rId448" Type="http://schemas.openxmlformats.org/officeDocument/2006/relationships/hyperlink" Target="https://twitter.com/dmexco" TargetMode="External" /><Relationship Id="rId449" Type="http://schemas.openxmlformats.org/officeDocument/2006/relationships/hyperlink" Target="https://twitter.com/ingaroma" TargetMode="External" /><Relationship Id="rId450" Type="http://schemas.openxmlformats.org/officeDocument/2006/relationships/hyperlink" Target="https://twitter.com/digimarketingwf" TargetMode="External" /><Relationship Id="rId451" Type="http://schemas.openxmlformats.org/officeDocument/2006/relationships/hyperlink" Target="https://twitter.com/marketingtobe" TargetMode="External" /><Relationship Id="rId452" Type="http://schemas.openxmlformats.org/officeDocument/2006/relationships/hyperlink" Target="https://twitter.com/bluecore" TargetMode="External" /><Relationship Id="rId453" Type="http://schemas.openxmlformats.org/officeDocument/2006/relationships/hyperlink" Target="https://twitter.com/scottavaughan" TargetMode="External" /><Relationship Id="rId454" Type="http://schemas.openxmlformats.org/officeDocument/2006/relationships/hyperlink" Target="https://twitter.com/pablofunes" TargetMode="External" /><Relationship Id="rId455" Type="http://schemas.openxmlformats.org/officeDocument/2006/relationships/hyperlink" Target="https://twitter.com/uct_src" TargetMode="External" /><Relationship Id="rId456" Type="http://schemas.openxmlformats.org/officeDocument/2006/relationships/hyperlink" Target="https://twitter.com/alphawave" TargetMode="External" /><Relationship Id="rId457" Type="http://schemas.openxmlformats.org/officeDocument/2006/relationships/hyperlink" Target="https://twitter.com/entelect" TargetMode="External" /><Relationship Id="rId458" Type="http://schemas.openxmlformats.org/officeDocument/2006/relationships/hyperlink" Target="https://twitter.com/soliditech" TargetMode="External" /><Relationship Id="rId459" Type="http://schemas.openxmlformats.org/officeDocument/2006/relationships/hyperlink" Target="https://twitter.com/mwrlabs" TargetMode="External" /><Relationship Id="rId460" Type="http://schemas.openxmlformats.org/officeDocument/2006/relationships/hyperlink" Target="https://twitter.com/arubanetworks" TargetMode="External" /><Relationship Id="rId461" Type="http://schemas.openxmlformats.org/officeDocument/2006/relationships/hyperlink" Target="https://twitter.com/awscloud" TargetMode="External" /><Relationship Id="rId462" Type="http://schemas.openxmlformats.org/officeDocument/2006/relationships/hyperlink" Target="https://twitter.com/oracle" TargetMode="External" /><Relationship Id="rId463" Type="http://schemas.openxmlformats.org/officeDocument/2006/relationships/hyperlink" Target="https://twitter.com/electrumwallet" TargetMode="External" /><Relationship Id="rId464" Type="http://schemas.openxmlformats.org/officeDocument/2006/relationships/hyperlink" Target="https://twitter.com/dancangwe" TargetMode="External" /><Relationship Id="rId465" Type="http://schemas.openxmlformats.org/officeDocument/2006/relationships/hyperlink" Target="https://twitter.com/uctdevelopersoc" TargetMode="External" /><Relationship Id="rId466" Type="http://schemas.openxmlformats.org/officeDocument/2006/relationships/hyperlink" Target="https://twitter.com/_breaktherules" TargetMode="External" /><Relationship Id="rId467" Type="http://schemas.openxmlformats.org/officeDocument/2006/relationships/hyperlink" Target="https://twitter.com/knightsbridge_e" TargetMode="External" /><Relationship Id="rId468" Type="http://schemas.openxmlformats.org/officeDocument/2006/relationships/hyperlink" Target="https://twitter.com/kelvinjonck" TargetMode="External" /><Relationship Id="rId469" Type="http://schemas.openxmlformats.org/officeDocument/2006/relationships/hyperlink" Target="https://twitter.com/brandwatch" TargetMode="External" /><Relationship Id="rId470" Type="http://schemas.openxmlformats.org/officeDocument/2006/relationships/hyperlink" Target="https://twitter.com/youknow_digital" TargetMode="External" /><Relationship Id="rId471" Type="http://schemas.openxmlformats.org/officeDocument/2006/relationships/hyperlink" Target="https://twitter.com/mhteapot" TargetMode="External" /><Relationship Id="rId472" Type="http://schemas.openxmlformats.org/officeDocument/2006/relationships/hyperlink" Target="https://twitter.com/partechpartners" TargetMode="External" /><Relationship Id="rId473" Type="http://schemas.openxmlformats.org/officeDocument/2006/relationships/hyperlink" Target="https://twitter.com/businessinsider" TargetMode="External" /><Relationship Id="rId474" Type="http://schemas.openxmlformats.org/officeDocument/2006/relationships/hyperlink" Target="https://twitter.com/joodoo9" TargetMode="External" /><Relationship Id="rId475" Type="http://schemas.openxmlformats.org/officeDocument/2006/relationships/hyperlink" Target="https://twitter.com/xxxtentacion" TargetMode="External" /><Relationship Id="rId476" Type="http://schemas.openxmlformats.org/officeDocument/2006/relationships/hyperlink" Target="https://twitter.com/tentree" TargetMode="External" /><Relationship Id="rId477" Type="http://schemas.openxmlformats.org/officeDocument/2006/relationships/hyperlink" Target="https://twitter.com/therock" TargetMode="External" /><Relationship Id="rId478" Type="http://schemas.openxmlformats.org/officeDocument/2006/relationships/hyperlink" Target="https://twitter.com/justinbieber" TargetMode="External" /><Relationship Id="rId479" Type="http://schemas.openxmlformats.org/officeDocument/2006/relationships/hyperlink" Target="https://twitter.com/tomholland1996" TargetMode="External" /><Relationship Id="rId480" Type="http://schemas.openxmlformats.org/officeDocument/2006/relationships/hyperlink" Target="https://twitter.com/arianagrande" TargetMode="External" /><Relationship Id="rId481" Type="http://schemas.openxmlformats.org/officeDocument/2006/relationships/hyperlink" Target="https://twitter.com/cristiano" TargetMode="External" /><Relationship Id="rId482" Type="http://schemas.openxmlformats.org/officeDocument/2006/relationships/hyperlink" Target="https://twitter.com/selenagomez" TargetMode="External" /><Relationship Id="rId483" Type="http://schemas.openxmlformats.org/officeDocument/2006/relationships/hyperlink" Target="https://twitter.com/kyliejenner" TargetMode="External" /><Relationship Id="rId484" Type="http://schemas.openxmlformats.org/officeDocument/2006/relationships/hyperlink" Target="https://twitter.com/digitalbrighton" TargetMode="External" /><Relationship Id="rId485" Type="http://schemas.openxmlformats.org/officeDocument/2006/relationships/hyperlink" Target="https://twitter.com/hannieteee" TargetMode="External" /><Relationship Id="rId486" Type="http://schemas.openxmlformats.org/officeDocument/2006/relationships/hyperlink" Target="https://twitter.com/rodson68" TargetMode="External" /><Relationship Id="rId487" Type="http://schemas.openxmlformats.org/officeDocument/2006/relationships/hyperlink" Target="https://twitter.com/costhanzo" TargetMode="External" /><Relationship Id="rId488" Type="http://schemas.openxmlformats.org/officeDocument/2006/relationships/hyperlink" Target="https://twitter.com/jasonlynch" TargetMode="External" /><Relationship Id="rId489" Type="http://schemas.openxmlformats.org/officeDocument/2006/relationships/hyperlink" Target="https://twitter.com/adweek" TargetMode="External" /><Relationship Id="rId490" Type="http://schemas.openxmlformats.org/officeDocument/2006/relationships/hyperlink" Target="https://twitter.com/willmcinnes" TargetMode="External" /><Relationship Id="rId491" Type="http://schemas.openxmlformats.org/officeDocument/2006/relationships/hyperlink" Target="https://twitter.com/kkellyro" TargetMode="External" /><Relationship Id="rId492" Type="http://schemas.openxmlformats.org/officeDocument/2006/relationships/hyperlink" Target="https://twitter.com/bw_react" TargetMode="External" /><Relationship Id="rId493" Type="http://schemas.openxmlformats.org/officeDocument/2006/relationships/hyperlink" Target="https://twitter.com/officialpartner" TargetMode="External" /><Relationship Id="rId494" Type="http://schemas.openxmlformats.org/officeDocument/2006/relationships/hyperlink" Target="https://twitter.com/bts_twt" TargetMode="External" /><Relationship Id="rId495" Type="http://schemas.openxmlformats.org/officeDocument/2006/relationships/hyperlink" Target="https://twitter.com/unicef" TargetMode="External" /><Relationship Id="rId496" Type="http://schemas.openxmlformats.org/officeDocument/2006/relationships/hyperlink" Target="https://twitter.com/thesimetcalfe" TargetMode="External" /><Relationship Id="rId497" Type="http://schemas.openxmlformats.org/officeDocument/2006/relationships/hyperlink" Target="https://twitter.com/generativist" TargetMode="External" /><Relationship Id="rId498" Type="http://schemas.openxmlformats.org/officeDocument/2006/relationships/hyperlink" Target="https://twitter.com/discovertext" TargetMode="External" /><Relationship Id="rId499" Type="http://schemas.openxmlformats.org/officeDocument/2006/relationships/hyperlink" Target="https://twitter.com/igorbrigadir" TargetMode="External" /><Relationship Id="rId500" Type="http://schemas.openxmlformats.org/officeDocument/2006/relationships/hyperlink" Target="https://twitter.com/ben_j_lindsay" TargetMode="External" /><Relationship Id="rId501" Type="http://schemas.openxmlformats.org/officeDocument/2006/relationships/hyperlink" Target="https://twitter.com/edsu" TargetMode="External" /><Relationship Id="rId502" Type="http://schemas.openxmlformats.org/officeDocument/2006/relationships/hyperlink" Target="https://twitter.com/docnow" TargetMode="External" /><Relationship Id="rId503" Type="http://schemas.openxmlformats.org/officeDocument/2006/relationships/hyperlink" Target="https://twitter.com/ashley2h2o" TargetMode="External" /><Relationship Id="rId504" Type="http://schemas.openxmlformats.org/officeDocument/2006/relationships/hyperlink" Target="https://twitter.com/forbesunder30" TargetMode="External" /><Relationship Id="rId505" Type="http://schemas.openxmlformats.org/officeDocument/2006/relationships/hyperlink" Target="https://twitter.com/prnews" TargetMode="External" /><Relationship Id="rId506" Type="http://schemas.openxmlformats.org/officeDocument/2006/relationships/hyperlink" Target="https://twitter.com/pancomm" TargetMode="External" /><Relationship Id="rId507" Type="http://schemas.openxmlformats.org/officeDocument/2006/relationships/hyperlink" Target="https://twitter.com/kate_conway4" TargetMode="External" /><Relationship Id="rId508" Type="http://schemas.openxmlformats.org/officeDocument/2006/relationships/hyperlink" Target="https://twitter.com/ryanmwallace" TargetMode="External" /><Relationship Id="rId509" Type="http://schemas.openxmlformats.org/officeDocument/2006/relationships/hyperlink" Target="https://twitter.com/lizspollock" TargetMode="External" /><Relationship Id="rId510" Type="http://schemas.openxmlformats.org/officeDocument/2006/relationships/comments" Target="../comments2.xml" /><Relationship Id="rId511" Type="http://schemas.openxmlformats.org/officeDocument/2006/relationships/vmlDrawing" Target="../drawings/vmlDrawing2.vml" /><Relationship Id="rId512" Type="http://schemas.openxmlformats.org/officeDocument/2006/relationships/table" Target="../tables/table2.xml" /><Relationship Id="rId5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pancommunications.com/news-item/pan-communications-named-medium-pr-firm-of-the-year-at-pr-news-platinum-pr-awards/" TargetMode="External" /><Relationship Id="rId2" Type="http://schemas.openxmlformats.org/officeDocument/2006/relationships/hyperlink" Target="https://www.youtube.com/watch?v=3TrlPJOSmnM" TargetMode="External" /><Relationship Id="rId3" Type="http://schemas.openxmlformats.org/officeDocument/2006/relationships/hyperlink" Target="https://www.forbes.com/sites/kimberlywhitler/2018/12/01/annual-predictions-for-marketers-from-ai-to-politics-to-augmented-intelligence-to-orchestration/#329b61de5dd2" TargetMode="External" /><Relationship Id="rId4" Type="http://schemas.openxmlformats.org/officeDocument/2006/relationships/hyperlink" Target="https://twitter.com/the_chrismc/status/1172219265753202695" TargetMode="External" /><Relationship Id="rId5" Type="http://schemas.openxmlformats.org/officeDocument/2006/relationships/hyperlink" Target="https://twitter.com/Brandwatch/status/1171710124278374410" TargetMode="External" /><Relationship Id="rId6" Type="http://schemas.openxmlformats.org/officeDocument/2006/relationships/hyperlink" Target="https://www.brandwatch.com/blog/5-cool-things-brandwatch-consumer-research/?utm_source=twitter&amp;utm_medium=owned_social&amp;utm_term=blog&amp;utm_campaign=marketing" TargetMode="External" /><Relationship Id="rId7" Type="http://schemas.openxmlformats.org/officeDocument/2006/relationships/hyperlink" Target="https://github.com/igorbrigadir?tab=projects" TargetMode="External" /><Relationship Id="rId8" Type="http://schemas.openxmlformats.org/officeDocument/2006/relationships/hyperlink" Target="https://developer.twitter.com/en/premium-apis.html" TargetMode="External" /><Relationship Id="rId9" Type="http://schemas.openxmlformats.org/officeDocument/2006/relationships/hyperlink" Target="https://blog.twitter.com/en_us/topics/company/2019/unicef-bts-friendshipday0.html?utm_source=Unicef%20Friendship%20Day&amp;utm_medium=Tweet&amp;utm_campaign=officialpartner" TargetMode="External" /><Relationship Id="rId10" Type="http://schemas.openxmlformats.org/officeDocument/2006/relationships/hyperlink" Target="https://twitter.com/Brandwatch/status/1172091774304772096" TargetMode="External" /><Relationship Id="rId11" Type="http://schemas.openxmlformats.org/officeDocument/2006/relationships/hyperlink" Target="https://www.youtube.com/watch?v=3TrlPJOSmnM" TargetMode="External" /><Relationship Id="rId12" Type="http://schemas.openxmlformats.org/officeDocument/2006/relationships/hyperlink" Target="https://twitter.com/the_chrismc/status/1172219265753202695" TargetMode="External" /><Relationship Id="rId13" Type="http://schemas.openxmlformats.org/officeDocument/2006/relationships/hyperlink" Target="https://www.brandwatch.com/blog/instagram-removes-like-count/?utm_source=twitter&amp;utm_medium=social&amp;utm_campaign=instagram-removes-like-count" TargetMode="External" /><Relationship Id="rId14" Type="http://schemas.openxmlformats.org/officeDocument/2006/relationships/hyperlink" Target="https://twitter.com/Brandwatch/status/1167192705061052416" TargetMode="External" /><Relationship Id="rId15" Type="http://schemas.openxmlformats.org/officeDocument/2006/relationships/hyperlink" Target="https://www.brandwatch.com/blog/react-end-of-the-world/?utm_source=twitter&amp;utm_medium=social&amp;utm_campaign=react-end-of-the-world" TargetMode="External" /><Relationship Id="rId16" Type="http://schemas.openxmlformats.org/officeDocument/2006/relationships/hyperlink" Target="https://www.brandwatch.com/blog/interview-hamish-morgan/?utm_source=twitter&amp;utm_medium=social&amp;utm_campaign=interview-hamish-morgan" TargetMode="External" /><Relationship Id="rId17" Type="http://schemas.openxmlformats.org/officeDocument/2006/relationships/hyperlink" Target="https://www.brandwatch.com/blog/interview-katie-atwell/?utm_source=twitter&amp;utm_medium=social&amp;utm_campaign=interview-katie-atwell" TargetMode="External" /><Relationship Id="rId18" Type="http://schemas.openxmlformats.org/officeDocument/2006/relationships/hyperlink" Target="https://www.brandwatch.com/blog/now-you-know-london-2019-3-things-to-get-excited-about/?utm_source=twitter&amp;utm_medium=social&amp;utm_campaign=now-you-know-london-2019-3-things-to-get-excited-about" TargetMode="External" /><Relationship Id="rId19" Type="http://schemas.openxmlformats.org/officeDocument/2006/relationships/hyperlink" Target="https://www.brandwatch.com/the-social-index/alcohol" TargetMode="External" /><Relationship Id="rId20" Type="http://schemas.openxmlformats.org/officeDocument/2006/relationships/hyperlink" Target="https://www.brandwatch.com/blog/5-cool-things-brandwatch-consumer-research/?utm_source=twitter&amp;utm_medium=owned_social&amp;utm_term=blog&amp;utm_campaign=marketing" TargetMode="External" /><Relationship Id="rId21" Type="http://schemas.openxmlformats.org/officeDocument/2006/relationships/hyperlink" Target="https://www.brandwatch.com/blog/introducing-brandwatch-consumer-research/" TargetMode="External" /><Relationship Id="rId22" Type="http://schemas.openxmlformats.org/officeDocument/2006/relationships/hyperlink" Target="https://www.businessinsider.com/how-swedens-oatly-came-to-dominate-the-oak-drink-market-2019-8?IR=T" TargetMode="External" /><Relationship Id="rId23" Type="http://schemas.openxmlformats.org/officeDocument/2006/relationships/hyperlink" Target="https://www.youtube.com/watch?v=3TrlPJOSmnM" TargetMode="External" /><Relationship Id="rId24" Type="http://schemas.openxmlformats.org/officeDocument/2006/relationships/hyperlink" Target="https://www.brandwatch.com/blog/5-cool-things-brandwatch-consumer-research/?utm_source=twitter&amp;utm_medium=owned_social&amp;utm_term=blog&amp;utm_campaign=marketing" TargetMode="External" /><Relationship Id="rId25" Type="http://schemas.openxmlformats.org/officeDocument/2006/relationships/hyperlink" Target="https://www.brandwatch.com/webinars/consumer-fit/?utm_source=twitter&amp;utm_medium=owned_social&amp;utm_term=blog&amp;utm_campaign=marketing" TargetMode="External" /><Relationship Id="rId26" Type="http://schemas.openxmlformats.org/officeDocument/2006/relationships/hyperlink" Target="https://www.brandwatch.com/reports/plastic-waste/?utm_source=twitter&amp;utm_medium=owned_social&amp;utm_term=report&amp;utm_campaign=marketing" TargetMode="External" /><Relationship Id="rId27" Type="http://schemas.openxmlformats.org/officeDocument/2006/relationships/hyperlink" Target="https://www.brandwatch.com/blog/top-most-instagram-followers/?utm_source=twitter&amp;utm_medium=owned_social&amp;utm_term=blog&amp;utm_campaign=marketing" TargetMode="External" /><Relationship Id="rId28" Type="http://schemas.openxmlformats.org/officeDocument/2006/relationships/hyperlink" Target="https://www.youtube.com/watch?v=3TrlPJOSmnM&amp;feature=youtu.be" TargetMode="External" /><Relationship Id="rId29" Type="http://schemas.openxmlformats.org/officeDocument/2006/relationships/hyperlink" Target="https://twitter.com/Brandwatch/status/1172091774304772096" TargetMode="External" /><Relationship Id="rId30" Type="http://schemas.openxmlformats.org/officeDocument/2006/relationships/hyperlink" Target="https://twitter.com/Brandwatch/status/1171710124278374410" TargetMode="External" /><Relationship Id="rId31" Type="http://schemas.openxmlformats.org/officeDocument/2006/relationships/hyperlink" Target="https://www.forbes.com/sites/kimberlywhitler/2018/12/01/annual-predictions-for-marketers-from-ai-to-politics-to-augmented-intelligence-to-orchestration/#329b61de5dd2" TargetMode="External" /><Relationship Id="rId32" Type="http://schemas.openxmlformats.org/officeDocument/2006/relationships/hyperlink" Target="https://venturefizz.com/career-forward-hottest-jobs-boston-tech?utm_content=bufferee013&amp;utm_medium=social&amp;utm_source=twitter.com&amp;utm_campaign=buffer" TargetMode="External" /><Relationship Id="rId33" Type="http://schemas.openxmlformats.org/officeDocument/2006/relationships/hyperlink" Target="https://venturefizz.com/career-forward-hottest-jobs-boston-tech?utm_content=bufferba280&amp;utm_medium=social&amp;utm_source=twitter.com&amp;utm_campaign=buffer" TargetMode="External" /><Relationship Id="rId34" Type="http://schemas.openxmlformats.org/officeDocument/2006/relationships/hyperlink" Target="https://www.pancommunications.com/news-item/pan-communications-named-medium-pr-firm-of-the-year-at-pr-news-platinum-pr-awards/" TargetMode="External" /><Relationship Id="rId35" Type="http://schemas.openxmlformats.org/officeDocument/2006/relationships/hyperlink" Target="https://github.com/igorbrigadir?tab=projects" TargetMode="External" /><Relationship Id="rId36" Type="http://schemas.openxmlformats.org/officeDocument/2006/relationships/hyperlink" Target="https://developer.twitter.com/en/premium-apis.html" TargetMode="External" /><Relationship Id="rId37" Type="http://schemas.openxmlformats.org/officeDocument/2006/relationships/hyperlink" Target="https://twitter.com/CrimsonHexagon/status/1171075885493100544"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1587</v>
      </c>
      <c r="BB2" s="13" t="s">
        <v>1607</v>
      </c>
      <c r="BC2" s="13" t="s">
        <v>1608</v>
      </c>
      <c r="BD2" s="119" t="s">
        <v>2181</v>
      </c>
      <c r="BE2" s="119" t="s">
        <v>2182</v>
      </c>
      <c r="BF2" s="119" t="s">
        <v>2183</v>
      </c>
      <c r="BG2" s="119" t="s">
        <v>2184</v>
      </c>
      <c r="BH2" s="119" t="s">
        <v>2185</v>
      </c>
      <c r="BI2" s="119" t="s">
        <v>2186</v>
      </c>
      <c r="BJ2" s="119" t="s">
        <v>2187</v>
      </c>
      <c r="BK2" s="119" t="s">
        <v>2188</v>
      </c>
      <c r="BL2" s="119" t="s">
        <v>2189</v>
      </c>
    </row>
    <row r="3" spans="1:64" ht="15" customHeight="1">
      <c r="A3" s="64" t="s">
        <v>212</v>
      </c>
      <c r="B3" s="64" t="s">
        <v>256</v>
      </c>
      <c r="C3" s="65" t="s">
        <v>2256</v>
      </c>
      <c r="D3" s="66">
        <v>3</v>
      </c>
      <c r="E3" s="67" t="s">
        <v>132</v>
      </c>
      <c r="F3" s="68">
        <v>35</v>
      </c>
      <c r="G3" s="65"/>
      <c r="H3" s="69"/>
      <c r="I3" s="70"/>
      <c r="J3" s="70"/>
      <c r="K3" s="34" t="s">
        <v>65</v>
      </c>
      <c r="L3" s="71">
        <v>3</v>
      </c>
      <c r="M3" s="71"/>
      <c r="N3" s="72"/>
      <c r="O3" s="78" t="s">
        <v>320</v>
      </c>
      <c r="P3" s="80">
        <v>43712.97769675926</v>
      </c>
      <c r="Q3" s="78" t="s">
        <v>322</v>
      </c>
      <c r="R3" s="78"/>
      <c r="S3" s="78"/>
      <c r="T3" s="78"/>
      <c r="U3" s="78"/>
      <c r="V3" s="83" t="s">
        <v>479</v>
      </c>
      <c r="W3" s="80">
        <v>43712.97769675926</v>
      </c>
      <c r="X3" s="83" t="s">
        <v>517</v>
      </c>
      <c r="Y3" s="78"/>
      <c r="Z3" s="78"/>
      <c r="AA3" s="84" t="s">
        <v>618</v>
      </c>
      <c r="AB3" s="78"/>
      <c r="AC3" s="78" t="b">
        <v>0</v>
      </c>
      <c r="AD3" s="78">
        <v>13</v>
      </c>
      <c r="AE3" s="84" t="s">
        <v>722</v>
      </c>
      <c r="AF3" s="78" t="b">
        <v>0</v>
      </c>
      <c r="AG3" s="78" t="s">
        <v>730</v>
      </c>
      <c r="AH3" s="78"/>
      <c r="AI3" s="84" t="s">
        <v>722</v>
      </c>
      <c r="AJ3" s="78" t="b">
        <v>0</v>
      </c>
      <c r="AK3" s="78">
        <v>9</v>
      </c>
      <c r="AL3" s="84" t="s">
        <v>722</v>
      </c>
      <c r="AM3" s="78" t="s">
        <v>734</v>
      </c>
      <c r="AN3" s="78" t="b">
        <v>0</v>
      </c>
      <c r="AO3" s="84" t="s">
        <v>618</v>
      </c>
      <c r="AP3" s="78" t="s">
        <v>741</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212</v>
      </c>
      <c r="B4" s="64" t="s">
        <v>257</v>
      </c>
      <c r="C4" s="65" t="s">
        <v>2256</v>
      </c>
      <c r="D4" s="66">
        <v>3</v>
      </c>
      <c r="E4" s="67" t="s">
        <v>132</v>
      </c>
      <c r="F4" s="68">
        <v>35</v>
      </c>
      <c r="G4" s="65"/>
      <c r="H4" s="69"/>
      <c r="I4" s="70"/>
      <c r="J4" s="70"/>
      <c r="K4" s="34" t="s">
        <v>65</v>
      </c>
      <c r="L4" s="77">
        <v>4</v>
      </c>
      <c r="M4" s="77"/>
      <c r="N4" s="72"/>
      <c r="O4" s="79" t="s">
        <v>320</v>
      </c>
      <c r="P4" s="81">
        <v>43712.97769675926</v>
      </c>
      <c r="Q4" s="79" t="s">
        <v>322</v>
      </c>
      <c r="R4" s="79"/>
      <c r="S4" s="79"/>
      <c r="T4" s="79"/>
      <c r="U4" s="79"/>
      <c r="V4" s="82" t="s">
        <v>479</v>
      </c>
      <c r="W4" s="81">
        <v>43712.97769675926</v>
      </c>
      <c r="X4" s="82" t="s">
        <v>517</v>
      </c>
      <c r="Y4" s="79"/>
      <c r="Z4" s="79"/>
      <c r="AA4" s="85" t="s">
        <v>618</v>
      </c>
      <c r="AB4" s="79"/>
      <c r="AC4" s="79" t="b">
        <v>0</v>
      </c>
      <c r="AD4" s="79">
        <v>13</v>
      </c>
      <c r="AE4" s="85" t="s">
        <v>722</v>
      </c>
      <c r="AF4" s="79" t="b">
        <v>0</v>
      </c>
      <c r="AG4" s="79" t="s">
        <v>730</v>
      </c>
      <c r="AH4" s="79"/>
      <c r="AI4" s="85" t="s">
        <v>722</v>
      </c>
      <c r="AJ4" s="79" t="b">
        <v>0</v>
      </c>
      <c r="AK4" s="79">
        <v>9</v>
      </c>
      <c r="AL4" s="85" t="s">
        <v>722</v>
      </c>
      <c r="AM4" s="79" t="s">
        <v>734</v>
      </c>
      <c r="AN4" s="79" t="b">
        <v>0</v>
      </c>
      <c r="AO4" s="85" t="s">
        <v>618</v>
      </c>
      <c r="AP4" s="79" t="s">
        <v>741</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212</v>
      </c>
      <c r="B5" s="64" t="s">
        <v>258</v>
      </c>
      <c r="C5" s="65" t="s">
        <v>2256</v>
      </c>
      <c r="D5" s="66">
        <v>3</v>
      </c>
      <c r="E5" s="67" t="s">
        <v>132</v>
      </c>
      <c r="F5" s="68">
        <v>35</v>
      </c>
      <c r="G5" s="65"/>
      <c r="H5" s="69"/>
      <c r="I5" s="70"/>
      <c r="J5" s="70"/>
      <c r="K5" s="34" t="s">
        <v>65</v>
      </c>
      <c r="L5" s="77">
        <v>5</v>
      </c>
      <c r="M5" s="77"/>
      <c r="N5" s="72"/>
      <c r="O5" s="79" t="s">
        <v>320</v>
      </c>
      <c r="P5" s="81">
        <v>43691.77930555555</v>
      </c>
      <c r="Q5" s="79" t="s">
        <v>323</v>
      </c>
      <c r="R5" s="82" t="s">
        <v>404</v>
      </c>
      <c r="S5" s="79" t="s">
        <v>432</v>
      </c>
      <c r="T5" s="79" t="s">
        <v>442</v>
      </c>
      <c r="U5" s="79"/>
      <c r="V5" s="82" t="s">
        <v>479</v>
      </c>
      <c r="W5" s="81">
        <v>43691.77930555555</v>
      </c>
      <c r="X5" s="82" t="s">
        <v>518</v>
      </c>
      <c r="Y5" s="79"/>
      <c r="Z5" s="79"/>
      <c r="AA5" s="85" t="s">
        <v>619</v>
      </c>
      <c r="AB5" s="79"/>
      <c r="AC5" s="79" t="b">
        <v>0</v>
      </c>
      <c r="AD5" s="79">
        <v>12</v>
      </c>
      <c r="AE5" s="85" t="s">
        <v>722</v>
      </c>
      <c r="AF5" s="79" t="b">
        <v>1</v>
      </c>
      <c r="AG5" s="79" t="s">
        <v>730</v>
      </c>
      <c r="AH5" s="79"/>
      <c r="AI5" s="85" t="s">
        <v>731</v>
      </c>
      <c r="AJ5" s="79" t="b">
        <v>0</v>
      </c>
      <c r="AK5" s="79">
        <v>5</v>
      </c>
      <c r="AL5" s="85" t="s">
        <v>722</v>
      </c>
      <c r="AM5" s="79" t="s">
        <v>735</v>
      </c>
      <c r="AN5" s="79" t="b">
        <v>0</v>
      </c>
      <c r="AO5" s="85" t="s">
        <v>619</v>
      </c>
      <c r="AP5" s="79" t="s">
        <v>741</v>
      </c>
      <c r="AQ5" s="79">
        <v>0</v>
      </c>
      <c r="AR5" s="79">
        <v>0</v>
      </c>
      <c r="AS5" s="79" t="s">
        <v>742</v>
      </c>
      <c r="AT5" s="79" t="s">
        <v>743</v>
      </c>
      <c r="AU5" s="79" t="s">
        <v>744</v>
      </c>
      <c r="AV5" s="79" t="s">
        <v>745</v>
      </c>
      <c r="AW5" s="79" t="s">
        <v>746</v>
      </c>
      <c r="AX5" s="79" t="s">
        <v>747</v>
      </c>
      <c r="AY5" s="79" t="s">
        <v>748</v>
      </c>
      <c r="AZ5" s="82" t="s">
        <v>749</v>
      </c>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212</v>
      </c>
      <c r="B6" s="64" t="s">
        <v>259</v>
      </c>
      <c r="C6" s="65" t="s">
        <v>2256</v>
      </c>
      <c r="D6" s="66">
        <v>3</v>
      </c>
      <c r="E6" s="67" t="s">
        <v>132</v>
      </c>
      <c r="F6" s="68">
        <v>35</v>
      </c>
      <c r="G6" s="65"/>
      <c r="H6" s="69"/>
      <c r="I6" s="70"/>
      <c r="J6" s="70"/>
      <c r="K6" s="34" t="s">
        <v>65</v>
      </c>
      <c r="L6" s="77">
        <v>6</v>
      </c>
      <c r="M6" s="77"/>
      <c r="N6" s="72"/>
      <c r="O6" s="79" t="s">
        <v>320</v>
      </c>
      <c r="P6" s="81">
        <v>43691.77930555555</v>
      </c>
      <c r="Q6" s="79" t="s">
        <v>323</v>
      </c>
      <c r="R6" s="82" t="s">
        <v>404</v>
      </c>
      <c r="S6" s="79" t="s">
        <v>432</v>
      </c>
      <c r="T6" s="79" t="s">
        <v>442</v>
      </c>
      <c r="U6" s="79"/>
      <c r="V6" s="82" t="s">
        <v>479</v>
      </c>
      <c r="W6" s="81">
        <v>43691.77930555555</v>
      </c>
      <c r="X6" s="82" t="s">
        <v>518</v>
      </c>
      <c r="Y6" s="79"/>
      <c r="Z6" s="79"/>
      <c r="AA6" s="85" t="s">
        <v>619</v>
      </c>
      <c r="AB6" s="79"/>
      <c r="AC6" s="79" t="b">
        <v>0</v>
      </c>
      <c r="AD6" s="79">
        <v>12</v>
      </c>
      <c r="AE6" s="85" t="s">
        <v>722</v>
      </c>
      <c r="AF6" s="79" t="b">
        <v>1</v>
      </c>
      <c r="AG6" s="79" t="s">
        <v>730</v>
      </c>
      <c r="AH6" s="79"/>
      <c r="AI6" s="85" t="s">
        <v>731</v>
      </c>
      <c r="AJ6" s="79" t="b">
        <v>0</v>
      </c>
      <c r="AK6" s="79">
        <v>5</v>
      </c>
      <c r="AL6" s="85" t="s">
        <v>722</v>
      </c>
      <c r="AM6" s="79" t="s">
        <v>735</v>
      </c>
      <c r="AN6" s="79" t="b">
        <v>0</v>
      </c>
      <c r="AO6" s="85" t="s">
        <v>619</v>
      </c>
      <c r="AP6" s="79" t="s">
        <v>741</v>
      </c>
      <c r="AQ6" s="79">
        <v>0</v>
      </c>
      <c r="AR6" s="79">
        <v>0</v>
      </c>
      <c r="AS6" s="79" t="s">
        <v>742</v>
      </c>
      <c r="AT6" s="79" t="s">
        <v>743</v>
      </c>
      <c r="AU6" s="79" t="s">
        <v>744</v>
      </c>
      <c r="AV6" s="79" t="s">
        <v>745</v>
      </c>
      <c r="AW6" s="79" t="s">
        <v>746</v>
      </c>
      <c r="AX6" s="79" t="s">
        <v>747</v>
      </c>
      <c r="AY6" s="79" t="s">
        <v>748</v>
      </c>
      <c r="AZ6" s="82" t="s">
        <v>749</v>
      </c>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213</v>
      </c>
      <c r="B7" s="64" t="s">
        <v>260</v>
      </c>
      <c r="C7" s="65" t="s">
        <v>2256</v>
      </c>
      <c r="D7" s="66">
        <v>3</v>
      </c>
      <c r="E7" s="67" t="s">
        <v>132</v>
      </c>
      <c r="F7" s="68">
        <v>35</v>
      </c>
      <c r="G7" s="65"/>
      <c r="H7" s="69"/>
      <c r="I7" s="70"/>
      <c r="J7" s="70"/>
      <c r="K7" s="34" t="s">
        <v>65</v>
      </c>
      <c r="L7" s="77">
        <v>7</v>
      </c>
      <c r="M7" s="77"/>
      <c r="N7" s="72"/>
      <c r="O7" s="79" t="s">
        <v>320</v>
      </c>
      <c r="P7" s="81">
        <v>43436.12789351852</v>
      </c>
      <c r="Q7" s="79" t="s">
        <v>324</v>
      </c>
      <c r="R7" s="82" t="s">
        <v>405</v>
      </c>
      <c r="S7" s="79" t="s">
        <v>433</v>
      </c>
      <c r="T7" s="79"/>
      <c r="U7" s="82" t="s">
        <v>459</v>
      </c>
      <c r="V7" s="82" t="s">
        <v>459</v>
      </c>
      <c r="W7" s="81">
        <v>43436.12789351852</v>
      </c>
      <c r="X7" s="82" t="s">
        <v>519</v>
      </c>
      <c r="Y7" s="79"/>
      <c r="Z7" s="79"/>
      <c r="AA7" s="85" t="s">
        <v>620</v>
      </c>
      <c r="AB7" s="79"/>
      <c r="AC7" s="79" t="b">
        <v>0</v>
      </c>
      <c r="AD7" s="79">
        <v>79</v>
      </c>
      <c r="AE7" s="85" t="s">
        <v>722</v>
      </c>
      <c r="AF7" s="79" t="b">
        <v>0</v>
      </c>
      <c r="AG7" s="79" t="s">
        <v>730</v>
      </c>
      <c r="AH7" s="79"/>
      <c r="AI7" s="85" t="s">
        <v>722</v>
      </c>
      <c r="AJ7" s="79" t="b">
        <v>0</v>
      </c>
      <c r="AK7" s="79">
        <v>30</v>
      </c>
      <c r="AL7" s="85" t="s">
        <v>722</v>
      </c>
      <c r="AM7" s="79" t="s">
        <v>736</v>
      </c>
      <c r="AN7" s="79" t="b">
        <v>0</v>
      </c>
      <c r="AO7" s="85" t="s">
        <v>620</v>
      </c>
      <c r="AP7" s="79" t="s">
        <v>741</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213</v>
      </c>
      <c r="B8" s="64" t="s">
        <v>261</v>
      </c>
      <c r="C8" s="65" t="s">
        <v>2256</v>
      </c>
      <c r="D8" s="66">
        <v>3</v>
      </c>
      <c r="E8" s="67" t="s">
        <v>132</v>
      </c>
      <c r="F8" s="68">
        <v>35</v>
      </c>
      <c r="G8" s="65"/>
      <c r="H8" s="69"/>
      <c r="I8" s="70"/>
      <c r="J8" s="70"/>
      <c r="K8" s="34" t="s">
        <v>65</v>
      </c>
      <c r="L8" s="77">
        <v>8</v>
      </c>
      <c r="M8" s="77"/>
      <c r="N8" s="72"/>
      <c r="O8" s="79" t="s">
        <v>320</v>
      </c>
      <c r="P8" s="81">
        <v>43436.12789351852</v>
      </c>
      <c r="Q8" s="79" t="s">
        <v>324</v>
      </c>
      <c r="R8" s="82" t="s">
        <v>405</v>
      </c>
      <c r="S8" s="79" t="s">
        <v>433</v>
      </c>
      <c r="T8" s="79"/>
      <c r="U8" s="82" t="s">
        <v>459</v>
      </c>
      <c r="V8" s="82" t="s">
        <v>459</v>
      </c>
      <c r="W8" s="81">
        <v>43436.12789351852</v>
      </c>
      <c r="X8" s="82" t="s">
        <v>519</v>
      </c>
      <c r="Y8" s="79"/>
      <c r="Z8" s="79"/>
      <c r="AA8" s="85" t="s">
        <v>620</v>
      </c>
      <c r="AB8" s="79"/>
      <c r="AC8" s="79" t="b">
        <v>0</v>
      </c>
      <c r="AD8" s="79">
        <v>79</v>
      </c>
      <c r="AE8" s="85" t="s">
        <v>722</v>
      </c>
      <c r="AF8" s="79" t="b">
        <v>0</v>
      </c>
      <c r="AG8" s="79" t="s">
        <v>730</v>
      </c>
      <c r="AH8" s="79"/>
      <c r="AI8" s="85" t="s">
        <v>722</v>
      </c>
      <c r="AJ8" s="79" t="b">
        <v>0</v>
      </c>
      <c r="AK8" s="79">
        <v>30</v>
      </c>
      <c r="AL8" s="85" t="s">
        <v>722</v>
      </c>
      <c r="AM8" s="79" t="s">
        <v>736</v>
      </c>
      <c r="AN8" s="79" t="b">
        <v>0</v>
      </c>
      <c r="AO8" s="85" t="s">
        <v>620</v>
      </c>
      <c r="AP8" s="79" t="s">
        <v>741</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213</v>
      </c>
      <c r="B9" s="64" t="s">
        <v>262</v>
      </c>
      <c r="C9" s="65" t="s">
        <v>2256</v>
      </c>
      <c r="D9" s="66">
        <v>3</v>
      </c>
      <c r="E9" s="67" t="s">
        <v>132</v>
      </c>
      <c r="F9" s="68">
        <v>35</v>
      </c>
      <c r="G9" s="65"/>
      <c r="H9" s="69"/>
      <c r="I9" s="70"/>
      <c r="J9" s="70"/>
      <c r="K9" s="34" t="s">
        <v>65</v>
      </c>
      <c r="L9" s="77">
        <v>9</v>
      </c>
      <c r="M9" s="77"/>
      <c r="N9" s="72"/>
      <c r="O9" s="79" t="s">
        <v>320</v>
      </c>
      <c r="P9" s="81">
        <v>43436.12789351852</v>
      </c>
      <c r="Q9" s="79" t="s">
        <v>324</v>
      </c>
      <c r="R9" s="82" t="s">
        <v>405</v>
      </c>
      <c r="S9" s="79" t="s">
        <v>433</v>
      </c>
      <c r="T9" s="79"/>
      <c r="U9" s="82" t="s">
        <v>459</v>
      </c>
      <c r="V9" s="82" t="s">
        <v>459</v>
      </c>
      <c r="W9" s="81">
        <v>43436.12789351852</v>
      </c>
      <c r="X9" s="82" t="s">
        <v>519</v>
      </c>
      <c r="Y9" s="79"/>
      <c r="Z9" s="79"/>
      <c r="AA9" s="85" t="s">
        <v>620</v>
      </c>
      <c r="AB9" s="79"/>
      <c r="AC9" s="79" t="b">
        <v>0</v>
      </c>
      <c r="AD9" s="79">
        <v>79</v>
      </c>
      <c r="AE9" s="85" t="s">
        <v>722</v>
      </c>
      <c r="AF9" s="79" t="b">
        <v>0</v>
      </c>
      <c r="AG9" s="79" t="s">
        <v>730</v>
      </c>
      <c r="AH9" s="79"/>
      <c r="AI9" s="85" t="s">
        <v>722</v>
      </c>
      <c r="AJ9" s="79" t="b">
        <v>0</v>
      </c>
      <c r="AK9" s="79">
        <v>30</v>
      </c>
      <c r="AL9" s="85" t="s">
        <v>722</v>
      </c>
      <c r="AM9" s="79" t="s">
        <v>736</v>
      </c>
      <c r="AN9" s="79" t="b">
        <v>0</v>
      </c>
      <c r="AO9" s="85" t="s">
        <v>620</v>
      </c>
      <c r="AP9" s="79" t="s">
        <v>741</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213</v>
      </c>
      <c r="B10" s="64" t="s">
        <v>263</v>
      </c>
      <c r="C10" s="65" t="s">
        <v>2256</v>
      </c>
      <c r="D10" s="66">
        <v>3</v>
      </c>
      <c r="E10" s="67" t="s">
        <v>132</v>
      </c>
      <c r="F10" s="68">
        <v>35</v>
      </c>
      <c r="G10" s="65"/>
      <c r="H10" s="69"/>
      <c r="I10" s="70"/>
      <c r="J10" s="70"/>
      <c r="K10" s="34" t="s">
        <v>65</v>
      </c>
      <c r="L10" s="77">
        <v>10</v>
      </c>
      <c r="M10" s="77"/>
      <c r="N10" s="72"/>
      <c r="O10" s="79" t="s">
        <v>320</v>
      </c>
      <c r="P10" s="81">
        <v>43436.12789351852</v>
      </c>
      <c r="Q10" s="79" t="s">
        <v>324</v>
      </c>
      <c r="R10" s="82" t="s">
        <v>405</v>
      </c>
      <c r="S10" s="79" t="s">
        <v>433</v>
      </c>
      <c r="T10" s="79"/>
      <c r="U10" s="82" t="s">
        <v>459</v>
      </c>
      <c r="V10" s="82" t="s">
        <v>459</v>
      </c>
      <c r="W10" s="81">
        <v>43436.12789351852</v>
      </c>
      <c r="X10" s="82" t="s">
        <v>519</v>
      </c>
      <c r="Y10" s="79"/>
      <c r="Z10" s="79"/>
      <c r="AA10" s="85" t="s">
        <v>620</v>
      </c>
      <c r="AB10" s="79"/>
      <c r="AC10" s="79" t="b">
        <v>0</v>
      </c>
      <c r="AD10" s="79">
        <v>79</v>
      </c>
      <c r="AE10" s="85" t="s">
        <v>722</v>
      </c>
      <c r="AF10" s="79" t="b">
        <v>0</v>
      </c>
      <c r="AG10" s="79" t="s">
        <v>730</v>
      </c>
      <c r="AH10" s="79"/>
      <c r="AI10" s="85" t="s">
        <v>722</v>
      </c>
      <c r="AJ10" s="79" t="b">
        <v>0</v>
      </c>
      <c r="AK10" s="79">
        <v>30</v>
      </c>
      <c r="AL10" s="85" t="s">
        <v>722</v>
      </c>
      <c r="AM10" s="79" t="s">
        <v>736</v>
      </c>
      <c r="AN10" s="79" t="b">
        <v>0</v>
      </c>
      <c r="AO10" s="85" t="s">
        <v>620</v>
      </c>
      <c r="AP10" s="79" t="s">
        <v>741</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213</v>
      </c>
      <c r="B11" s="64" t="s">
        <v>264</v>
      </c>
      <c r="C11" s="65" t="s">
        <v>2256</v>
      </c>
      <c r="D11" s="66">
        <v>3</v>
      </c>
      <c r="E11" s="67" t="s">
        <v>132</v>
      </c>
      <c r="F11" s="68">
        <v>35</v>
      </c>
      <c r="G11" s="65"/>
      <c r="H11" s="69"/>
      <c r="I11" s="70"/>
      <c r="J11" s="70"/>
      <c r="K11" s="34" t="s">
        <v>65</v>
      </c>
      <c r="L11" s="77">
        <v>11</v>
      </c>
      <c r="M11" s="77"/>
      <c r="N11" s="72"/>
      <c r="O11" s="79" t="s">
        <v>320</v>
      </c>
      <c r="P11" s="81">
        <v>43436.12789351852</v>
      </c>
      <c r="Q11" s="79" t="s">
        <v>324</v>
      </c>
      <c r="R11" s="82" t="s">
        <v>405</v>
      </c>
      <c r="S11" s="79" t="s">
        <v>433</v>
      </c>
      <c r="T11" s="79"/>
      <c r="U11" s="82" t="s">
        <v>459</v>
      </c>
      <c r="V11" s="82" t="s">
        <v>459</v>
      </c>
      <c r="W11" s="81">
        <v>43436.12789351852</v>
      </c>
      <c r="X11" s="82" t="s">
        <v>519</v>
      </c>
      <c r="Y11" s="79"/>
      <c r="Z11" s="79"/>
      <c r="AA11" s="85" t="s">
        <v>620</v>
      </c>
      <c r="AB11" s="79"/>
      <c r="AC11" s="79" t="b">
        <v>0</v>
      </c>
      <c r="AD11" s="79">
        <v>79</v>
      </c>
      <c r="AE11" s="85" t="s">
        <v>722</v>
      </c>
      <c r="AF11" s="79" t="b">
        <v>0</v>
      </c>
      <c r="AG11" s="79" t="s">
        <v>730</v>
      </c>
      <c r="AH11" s="79"/>
      <c r="AI11" s="85" t="s">
        <v>722</v>
      </c>
      <c r="AJ11" s="79" t="b">
        <v>0</v>
      </c>
      <c r="AK11" s="79">
        <v>30</v>
      </c>
      <c r="AL11" s="85" t="s">
        <v>722</v>
      </c>
      <c r="AM11" s="79" t="s">
        <v>736</v>
      </c>
      <c r="AN11" s="79" t="b">
        <v>0</v>
      </c>
      <c r="AO11" s="85" t="s">
        <v>620</v>
      </c>
      <c r="AP11" s="79" t="s">
        <v>741</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213</v>
      </c>
      <c r="B12" s="64" t="s">
        <v>265</v>
      </c>
      <c r="C12" s="65" t="s">
        <v>2256</v>
      </c>
      <c r="D12" s="66">
        <v>3</v>
      </c>
      <c r="E12" s="67" t="s">
        <v>132</v>
      </c>
      <c r="F12" s="68">
        <v>35</v>
      </c>
      <c r="G12" s="65"/>
      <c r="H12" s="69"/>
      <c r="I12" s="70"/>
      <c r="J12" s="70"/>
      <c r="K12" s="34" t="s">
        <v>65</v>
      </c>
      <c r="L12" s="77">
        <v>12</v>
      </c>
      <c r="M12" s="77"/>
      <c r="N12" s="72"/>
      <c r="O12" s="79" t="s">
        <v>320</v>
      </c>
      <c r="P12" s="81">
        <v>43436.12789351852</v>
      </c>
      <c r="Q12" s="79" t="s">
        <v>324</v>
      </c>
      <c r="R12" s="82" t="s">
        <v>405</v>
      </c>
      <c r="S12" s="79" t="s">
        <v>433</v>
      </c>
      <c r="T12" s="79"/>
      <c r="U12" s="82" t="s">
        <v>459</v>
      </c>
      <c r="V12" s="82" t="s">
        <v>459</v>
      </c>
      <c r="W12" s="81">
        <v>43436.12789351852</v>
      </c>
      <c r="X12" s="82" t="s">
        <v>519</v>
      </c>
      <c r="Y12" s="79"/>
      <c r="Z12" s="79"/>
      <c r="AA12" s="85" t="s">
        <v>620</v>
      </c>
      <c r="AB12" s="79"/>
      <c r="AC12" s="79" t="b">
        <v>0</v>
      </c>
      <c r="AD12" s="79">
        <v>79</v>
      </c>
      <c r="AE12" s="85" t="s">
        <v>722</v>
      </c>
      <c r="AF12" s="79" t="b">
        <v>0</v>
      </c>
      <c r="AG12" s="79" t="s">
        <v>730</v>
      </c>
      <c r="AH12" s="79"/>
      <c r="AI12" s="85" t="s">
        <v>722</v>
      </c>
      <c r="AJ12" s="79" t="b">
        <v>0</v>
      </c>
      <c r="AK12" s="79">
        <v>30</v>
      </c>
      <c r="AL12" s="85" t="s">
        <v>722</v>
      </c>
      <c r="AM12" s="79" t="s">
        <v>736</v>
      </c>
      <c r="AN12" s="79" t="b">
        <v>0</v>
      </c>
      <c r="AO12" s="85" t="s">
        <v>620</v>
      </c>
      <c r="AP12" s="79" t="s">
        <v>741</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213</v>
      </c>
      <c r="B13" s="64" t="s">
        <v>266</v>
      </c>
      <c r="C13" s="65" t="s">
        <v>2256</v>
      </c>
      <c r="D13" s="66">
        <v>3</v>
      </c>
      <c r="E13" s="67" t="s">
        <v>132</v>
      </c>
      <c r="F13" s="68">
        <v>35</v>
      </c>
      <c r="G13" s="65"/>
      <c r="H13" s="69"/>
      <c r="I13" s="70"/>
      <c r="J13" s="70"/>
      <c r="K13" s="34" t="s">
        <v>65</v>
      </c>
      <c r="L13" s="77">
        <v>13</v>
      </c>
      <c r="M13" s="77"/>
      <c r="N13" s="72"/>
      <c r="O13" s="79" t="s">
        <v>320</v>
      </c>
      <c r="P13" s="81">
        <v>43436.12789351852</v>
      </c>
      <c r="Q13" s="79" t="s">
        <v>324</v>
      </c>
      <c r="R13" s="82" t="s">
        <v>405</v>
      </c>
      <c r="S13" s="79" t="s">
        <v>433</v>
      </c>
      <c r="T13" s="79"/>
      <c r="U13" s="82" t="s">
        <v>459</v>
      </c>
      <c r="V13" s="82" t="s">
        <v>459</v>
      </c>
      <c r="W13" s="81">
        <v>43436.12789351852</v>
      </c>
      <c r="X13" s="82" t="s">
        <v>519</v>
      </c>
      <c r="Y13" s="79"/>
      <c r="Z13" s="79"/>
      <c r="AA13" s="85" t="s">
        <v>620</v>
      </c>
      <c r="AB13" s="79"/>
      <c r="AC13" s="79" t="b">
        <v>0</v>
      </c>
      <c r="AD13" s="79">
        <v>79</v>
      </c>
      <c r="AE13" s="85" t="s">
        <v>722</v>
      </c>
      <c r="AF13" s="79" t="b">
        <v>0</v>
      </c>
      <c r="AG13" s="79" t="s">
        <v>730</v>
      </c>
      <c r="AH13" s="79"/>
      <c r="AI13" s="85" t="s">
        <v>722</v>
      </c>
      <c r="AJ13" s="79" t="b">
        <v>0</v>
      </c>
      <c r="AK13" s="79">
        <v>30</v>
      </c>
      <c r="AL13" s="85" t="s">
        <v>722</v>
      </c>
      <c r="AM13" s="79" t="s">
        <v>736</v>
      </c>
      <c r="AN13" s="79" t="b">
        <v>0</v>
      </c>
      <c r="AO13" s="85" t="s">
        <v>620</v>
      </c>
      <c r="AP13" s="79" t="s">
        <v>741</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213</v>
      </c>
      <c r="B14" s="64" t="s">
        <v>267</v>
      </c>
      <c r="C14" s="65" t="s">
        <v>2256</v>
      </c>
      <c r="D14" s="66">
        <v>3</v>
      </c>
      <c r="E14" s="67" t="s">
        <v>132</v>
      </c>
      <c r="F14" s="68">
        <v>35</v>
      </c>
      <c r="G14" s="65"/>
      <c r="H14" s="69"/>
      <c r="I14" s="70"/>
      <c r="J14" s="70"/>
      <c r="K14" s="34" t="s">
        <v>65</v>
      </c>
      <c r="L14" s="77">
        <v>14</v>
      </c>
      <c r="M14" s="77"/>
      <c r="N14" s="72"/>
      <c r="O14" s="79" t="s">
        <v>320</v>
      </c>
      <c r="P14" s="81">
        <v>43436.12789351852</v>
      </c>
      <c r="Q14" s="79" t="s">
        <v>324</v>
      </c>
      <c r="R14" s="82" t="s">
        <v>405</v>
      </c>
      <c r="S14" s="79" t="s">
        <v>433</v>
      </c>
      <c r="T14" s="79"/>
      <c r="U14" s="82" t="s">
        <v>459</v>
      </c>
      <c r="V14" s="82" t="s">
        <v>459</v>
      </c>
      <c r="W14" s="81">
        <v>43436.12789351852</v>
      </c>
      <c r="X14" s="82" t="s">
        <v>519</v>
      </c>
      <c r="Y14" s="79"/>
      <c r="Z14" s="79"/>
      <c r="AA14" s="85" t="s">
        <v>620</v>
      </c>
      <c r="AB14" s="79"/>
      <c r="AC14" s="79" t="b">
        <v>0</v>
      </c>
      <c r="AD14" s="79">
        <v>79</v>
      </c>
      <c r="AE14" s="85" t="s">
        <v>722</v>
      </c>
      <c r="AF14" s="79" t="b">
        <v>0</v>
      </c>
      <c r="AG14" s="79" t="s">
        <v>730</v>
      </c>
      <c r="AH14" s="79"/>
      <c r="AI14" s="85" t="s">
        <v>722</v>
      </c>
      <c r="AJ14" s="79" t="b">
        <v>0</v>
      </c>
      <c r="AK14" s="79">
        <v>30</v>
      </c>
      <c r="AL14" s="85" t="s">
        <v>722</v>
      </c>
      <c r="AM14" s="79" t="s">
        <v>736</v>
      </c>
      <c r="AN14" s="79" t="b">
        <v>0</v>
      </c>
      <c r="AO14" s="85" t="s">
        <v>620</v>
      </c>
      <c r="AP14" s="79" t="s">
        <v>741</v>
      </c>
      <c r="AQ14" s="79">
        <v>0</v>
      </c>
      <c r="AR14" s="79">
        <v>0</v>
      </c>
      <c r="AS14" s="79"/>
      <c r="AT14" s="79"/>
      <c r="AU14" s="79"/>
      <c r="AV14" s="79"/>
      <c r="AW14" s="79"/>
      <c r="AX14" s="79"/>
      <c r="AY14" s="79"/>
      <c r="AZ14" s="79"/>
      <c r="BA14">
        <v>1</v>
      </c>
      <c r="BB14" s="78" t="str">
        <f>REPLACE(INDEX(GroupVertices[Group],MATCH(Edges[[#This Row],[Vertex 1]],GroupVertices[Vertex],0)),1,1,"")</f>
        <v>3</v>
      </c>
      <c r="BC14" s="78" t="str">
        <f>REPLACE(INDEX(GroupVertices[Group],MATCH(Edges[[#This Row],[Vertex 2]],GroupVertices[Vertex],0)),1,1,"")</f>
        <v>3</v>
      </c>
      <c r="BD14" s="48"/>
      <c r="BE14" s="49"/>
      <c r="BF14" s="48"/>
      <c r="BG14" s="49"/>
      <c r="BH14" s="48"/>
      <c r="BI14" s="49"/>
      <c r="BJ14" s="48"/>
      <c r="BK14" s="49"/>
      <c r="BL14" s="48"/>
    </row>
    <row r="15" spans="1:64" ht="15">
      <c r="A15" s="64" t="s">
        <v>213</v>
      </c>
      <c r="B15" s="64" t="s">
        <v>268</v>
      </c>
      <c r="C15" s="65" t="s">
        <v>2256</v>
      </c>
      <c r="D15" s="66">
        <v>3</v>
      </c>
      <c r="E15" s="67" t="s">
        <v>132</v>
      </c>
      <c r="F15" s="68">
        <v>35</v>
      </c>
      <c r="G15" s="65"/>
      <c r="H15" s="69"/>
      <c r="I15" s="70"/>
      <c r="J15" s="70"/>
      <c r="K15" s="34" t="s">
        <v>65</v>
      </c>
      <c r="L15" s="77">
        <v>15</v>
      </c>
      <c r="M15" s="77"/>
      <c r="N15" s="72"/>
      <c r="O15" s="79" t="s">
        <v>320</v>
      </c>
      <c r="P15" s="81">
        <v>43436.12789351852</v>
      </c>
      <c r="Q15" s="79" t="s">
        <v>324</v>
      </c>
      <c r="R15" s="82" t="s">
        <v>405</v>
      </c>
      <c r="S15" s="79" t="s">
        <v>433</v>
      </c>
      <c r="T15" s="79"/>
      <c r="U15" s="82" t="s">
        <v>459</v>
      </c>
      <c r="V15" s="82" t="s">
        <v>459</v>
      </c>
      <c r="W15" s="81">
        <v>43436.12789351852</v>
      </c>
      <c r="X15" s="82" t="s">
        <v>519</v>
      </c>
      <c r="Y15" s="79"/>
      <c r="Z15" s="79"/>
      <c r="AA15" s="85" t="s">
        <v>620</v>
      </c>
      <c r="AB15" s="79"/>
      <c r="AC15" s="79" t="b">
        <v>0</v>
      </c>
      <c r="AD15" s="79">
        <v>79</v>
      </c>
      <c r="AE15" s="85" t="s">
        <v>722</v>
      </c>
      <c r="AF15" s="79" t="b">
        <v>0</v>
      </c>
      <c r="AG15" s="79" t="s">
        <v>730</v>
      </c>
      <c r="AH15" s="79"/>
      <c r="AI15" s="85" t="s">
        <v>722</v>
      </c>
      <c r="AJ15" s="79" t="b">
        <v>0</v>
      </c>
      <c r="AK15" s="79">
        <v>30</v>
      </c>
      <c r="AL15" s="85" t="s">
        <v>722</v>
      </c>
      <c r="AM15" s="79" t="s">
        <v>736</v>
      </c>
      <c r="AN15" s="79" t="b">
        <v>0</v>
      </c>
      <c r="AO15" s="85" t="s">
        <v>620</v>
      </c>
      <c r="AP15" s="79" t="s">
        <v>741</v>
      </c>
      <c r="AQ15" s="79">
        <v>0</v>
      </c>
      <c r="AR15" s="79">
        <v>0</v>
      </c>
      <c r="AS15" s="79"/>
      <c r="AT15" s="79"/>
      <c r="AU15" s="79"/>
      <c r="AV15" s="79"/>
      <c r="AW15" s="79"/>
      <c r="AX15" s="79"/>
      <c r="AY15" s="79"/>
      <c r="AZ15" s="79"/>
      <c r="BA15">
        <v>1</v>
      </c>
      <c r="BB15" s="78" t="str">
        <f>REPLACE(INDEX(GroupVertices[Group],MATCH(Edges[[#This Row],[Vertex 1]],GroupVertices[Vertex],0)),1,1,"")</f>
        <v>3</v>
      </c>
      <c r="BC15" s="78" t="str">
        <f>REPLACE(INDEX(GroupVertices[Group],MATCH(Edges[[#This Row],[Vertex 2]],GroupVertices[Vertex],0)),1,1,"")</f>
        <v>3</v>
      </c>
      <c r="BD15" s="48"/>
      <c r="BE15" s="49"/>
      <c r="BF15" s="48"/>
      <c r="BG15" s="49"/>
      <c r="BH15" s="48"/>
      <c r="BI15" s="49"/>
      <c r="BJ15" s="48"/>
      <c r="BK15" s="49"/>
      <c r="BL15" s="48"/>
    </row>
    <row r="16" spans="1:64" ht="15">
      <c r="A16" s="64" t="s">
        <v>213</v>
      </c>
      <c r="B16" s="64" t="s">
        <v>269</v>
      </c>
      <c r="C16" s="65" t="s">
        <v>2256</v>
      </c>
      <c r="D16" s="66">
        <v>3</v>
      </c>
      <c r="E16" s="67" t="s">
        <v>132</v>
      </c>
      <c r="F16" s="68">
        <v>35</v>
      </c>
      <c r="G16" s="65"/>
      <c r="H16" s="69"/>
      <c r="I16" s="70"/>
      <c r="J16" s="70"/>
      <c r="K16" s="34" t="s">
        <v>65</v>
      </c>
      <c r="L16" s="77">
        <v>16</v>
      </c>
      <c r="M16" s="77"/>
      <c r="N16" s="72"/>
      <c r="O16" s="79" t="s">
        <v>320</v>
      </c>
      <c r="P16" s="81">
        <v>43436.12789351852</v>
      </c>
      <c r="Q16" s="79" t="s">
        <v>324</v>
      </c>
      <c r="R16" s="82" t="s">
        <v>405</v>
      </c>
      <c r="S16" s="79" t="s">
        <v>433</v>
      </c>
      <c r="T16" s="79"/>
      <c r="U16" s="82" t="s">
        <v>459</v>
      </c>
      <c r="V16" s="82" t="s">
        <v>459</v>
      </c>
      <c r="W16" s="81">
        <v>43436.12789351852</v>
      </c>
      <c r="X16" s="82" t="s">
        <v>519</v>
      </c>
      <c r="Y16" s="79"/>
      <c r="Z16" s="79"/>
      <c r="AA16" s="85" t="s">
        <v>620</v>
      </c>
      <c r="AB16" s="79"/>
      <c r="AC16" s="79" t="b">
        <v>0</v>
      </c>
      <c r="AD16" s="79">
        <v>79</v>
      </c>
      <c r="AE16" s="85" t="s">
        <v>722</v>
      </c>
      <c r="AF16" s="79" t="b">
        <v>0</v>
      </c>
      <c r="AG16" s="79" t="s">
        <v>730</v>
      </c>
      <c r="AH16" s="79"/>
      <c r="AI16" s="85" t="s">
        <v>722</v>
      </c>
      <c r="AJ16" s="79" t="b">
        <v>0</v>
      </c>
      <c r="AK16" s="79">
        <v>30</v>
      </c>
      <c r="AL16" s="85" t="s">
        <v>722</v>
      </c>
      <c r="AM16" s="79" t="s">
        <v>736</v>
      </c>
      <c r="AN16" s="79" t="b">
        <v>0</v>
      </c>
      <c r="AO16" s="85" t="s">
        <v>620</v>
      </c>
      <c r="AP16" s="79" t="s">
        <v>741</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214</v>
      </c>
      <c r="B17" s="64" t="s">
        <v>239</v>
      </c>
      <c r="C17" s="65" t="s">
        <v>2256</v>
      </c>
      <c r="D17" s="66">
        <v>3</v>
      </c>
      <c r="E17" s="67" t="s">
        <v>132</v>
      </c>
      <c r="F17" s="68">
        <v>35</v>
      </c>
      <c r="G17" s="65"/>
      <c r="H17" s="69"/>
      <c r="I17" s="70"/>
      <c r="J17" s="70"/>
      <c r="K17" s="34" t="s">
        <v>65</v>
      </c>
      <c r="L17" s="77">
        <v>17</v>
      </c>
      <c r="M17" s="77"/>
      <c r="N17" s="72"/>
      <c r="O17" s="79" t="s">
        <v>320</v>
      </c>
      <c r="P17" s="81">
        <v>43713.04546296296</v>
      </c>
      <c r="Q17" s="79" t="s">
        <v>325</v>
      </c>
      <c r="R17" s="79"/>
      <c r="S17" s="79"/>
      <c r="T17" s="79"/>
      <c r="U17" s="79"/>
      <c r="V17" s="82" t="s">
        <v>480</v>
      </c>
      <c r="W17" s="81">
        <v>43713.04546296296</v>
      </c>
      <c r="X17" s="82" t="s">
        <v>520</v>
      </c>
      <c r="Y17" s="79"/>
      <c r="Z17" s="79"/>
      <c r="AA17" s="85" t="s">
        <v>621</v>
      </c>
      <c r="AB17" s="79"/>
      <c r="AC17" s="79" t="b">
        <v>0</v>
      </c>
      <c r="AD17" s="79">
        <v>0</v>
      </c>
      <c r="AE17" s="85" t="s">
        <v>722</v>
      </c>
      <c r="AF17" s="79" t="b">
        <v>0</v>
      </c>
      <c r="AG17" s="79" t="s">
        <v>730</v>
      </c>
      <c r="AH17" s="79"/>
      <c r="AI17" s="85" t="s">
        <v>722</v>
      </c>
      <c r="AJ17" s="79" t="b">
        <v>0</v>
      </c>
      <c r="AK17" s="79">
        <v>8</v>
      </c>
      <c r="AL17" s="85" t="s">
        <v>618</v>
      </c>
      <c r="AM17" s="79" t="s">
        <v>735</v>
      </c>
      <c r="AN17" s="79" t="b">
        <v>0</v>
      </c>
      <c r="AO17" s="85" t="s">
        <v>618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22</v>
      </c>
      <c r="BK17" s="49">
        <v>100</v>
      </c>
      <c r="BL17" s="48">
        <v>22</v>
      </c>
    </row>
    <row r="18" spans="1:64" ht="15">
      <c r="A18" s="64" t="s">
        <v>214</v>
      </c>
      <c r="B18" s="64" t="s">
        <v>212</v>
      </c>
      <c r="C18" s="65" t="s">
        <v>2256</v>
      </c>
      <c r="D18" s="66">
        <v>3</v>
      </c>
      <c r="E18" s="67" t="s">
        <v>132</v>
      </c>
      <c r="F18" s="68">
        <v>35</v>
      </c>
      <c r="G18" s="65"/>
      <c r="H18" s="69"/>
      <c r="I18" s="70"/>
      <c r="J18" s="70"/>
      <c r="K18" s="34" t="s">
        <v>65</v>
      </c>
      <c r="L18" s="77">
        <v>18</v>
      </c>
      <c r="M18" s="77"/>
      <c r="N18" s="72"/>
      <c r="O18" s="79" t="s">
        <v>320</v>
      </c>
      <c r="P18" s="81">
        <v>43713.04546296296</v>
      </c>
      <c r="Q18" s="79" t="s">
        <v>325</v>
      </c>
      <c r="R18" s="79"/>
      <c r="S18" s="79"/>
      <c r="T18" s="79"/>
      <c r="U18" s="79"/>
      <c r="V18" s="82" t="s">
        <v>480</v>
      </c>
      <c r="W18" s="81">
        <v>43713.04546296296</v>
      </c>
      <c r="X18" s="82" t="s">
        <v>520</v>
      </c>
      <c r="Y18" s="79"/>
      <c r="Z18" s="79"/>
      <c r="AA18" s="85" t="s">
        <v>621</v>
      </c>
      <c r="AB18" s="79"/>
      <c r="AC18" s="79" t="b">
        <v>0</v>
      </c>
      <c r="AD18" s="79">
        <v>0</v>
      </c>
      <c r="AE18" s="85" t="s">
        <v>722</v>
      </c>
      <c r="AF18" s="79" t="b">
        <v>0</v>
      </c>
      <c r="AG18" s="79" t="s">
        <v>730</v>
      </c>
      <c r="AH18" s="79"/>
      <c r="AI18" s="85" t="s">
        <v>722</v>
      </c>
      <c r="AJ18" s="79" t="b">
        <v>0</v>
      </c>
      <c r="AK18" s="79">
        <v>8</v>
      </c>
      <c r="AL18" s="85" t="s">
        <v>618</v>
      </c>
      <c r="AM18" s="79" t="s">
        <v>735</v>
      </c>
      <c r="AN18" s="79" t="b">
        <v>0</v>
      </c>
      <c r="AO18" s="85" t="s">
        <v>618</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215</v>
      </c>
      <c r="B19" s="64" t="s">
        <v>239</v>
      </c>
      <c r="C19" s="65" t="s">
        <v>2256</v>
      </c>
      <c r="D19" s="66">
        <v>3</v>
      </c>
      <c r="E19" s="67" t="s">
        <v>132</v>
      </c>
      <c r="F19" s="68">
        <v>35</v>
      </c>
      <c r="G19" s="65"/>
      <c r="H19" s="69"/>
      <c r="I19" s="70"/>
      <c r="J19" s="70"/>
      <c r="K19" s="34" t="s">
        <v>65</v>
      </c>
      <c r="L19" s="77">
        <v>19</v>
      </c>
      <c r="M19" s="77"/>
      <c r="N19" s="72"/>
      <c r="O19" s="79" t="s">
        <v>320</v>
      </c>
      <c r="P19" s="81">
        <v>43713.075532407405</v>
      </c>
      <c r="Q19" s="79" t="s">
        <v>325</v>
      </c>
      <c r="R19" s="79"/>
      <c r="S19" s="79"/>
      <c r="T19" s="79"/>
      <c r="U19" s="79"/>
      <c r="V19" s="82" t="s">
        <v>481</v>
      </c>
      <c r="W19" s="81">
        <v>43713.075532407405</v>
      </c>
      <c r="X19" s="82" t="s">
        <v>521</v>
      </c>
      <c r="Y19" s="79"/>
      <c r="Z19" s="79"/>
      <c r="AA19" s="85" t="s">
        <v>622</v>
      </c>
      <c r="AB19" s="79"/>
      <c r="AC19" s="79" t="b">
        <v>0</v>
      </c>
      <c r="AD19" s="79">
        <v>0</v>
      </c>
      <c r="AE19" s="85" t="s">
        <v>722</v>
      </c>
      <c r="AF19" s="79" t="b">
        <v>0</v>
      </c>
      <c r="AG19" s="79" t="s">
        <v>730</v>
      </c>
      <c r="AH19" s="79"/>
      <c r="AI19" s="85" t="s">
        <v>722</v>
      </c>
      <c r="AJ19" s="79" t="b">
        <v>0</v>
      </c>
      <c r="AK19" s="79">
        <v>8</v>
      </c>
      <c r="AL19" s="85" t="s">
        <v>618</v>
      </c>
      <c r="AM19" s="79" t="s">
        <v>735</v>
      </c>
      <c r="AN19" s="79" t="b">
        <v>0</v>
      </c>
      <c r="AO19" s="85" t="s">
        <v>618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c r="BE19" s="49"/>
      <c r="BF19" s="48"/>
      <c r="BG19" s="49"/>
      <c r="BH19" s="48"/>
      <c r="BI19" s="49"/>
      <c r="BJ19" s="48"/>
      <c r="BK19" s="49"/>
      <c r="BL19" s="48"/>
    </row>
    <row r="20" spans="1:64" ht="15">
      <c r="A20" s="64" t="s">
        <v>215</v>
      </c>
      <c r="B20" s="64" t="s">
        <v>212</v>
      </c>
      <c r="C20" s="65" t="s">
        <v>2256</v>
      </c>
      <c r="D20" s="66">
        <v>3</v>
      </c>
      <c r="E20" s="67" t="s">
        <v>132</v>
      </c>
      <c r="F20" s="68">
        <v>35</v>
      </c>
      <c r="G20" s="65"/>
      <c r="H20" s="69"/>
      <c r="I20" s="70"/>
      <c r="J20" s="70"/>
      <c r="K20" s="34" t="s">
        <v>65</v>
      </c>
      <c r="L20" s="77">
        <v>20</v>
      </c>
      <c r="M20" s="77"/>
      <c r="N20" s="72"/>
      <c r="O20" s="79" t="s">
        <v>320</v>
      </c>
      <c r="P20" s="81">
        <v>43713.075532407405</v>
      </c>
      <c r="Q20" s="79" t="s">
        <v>325</v>
      </c>
      <c r="R20" s="79"/>
      <c r="S20" s="79"/>
      <c r="T20" s="79"/>
      <c r="U20" s="79"/>
      <c r="V20" s="82" t="s">
        <v>481</v>
      </c>
      <c r="W20" s="81">
        <v>43713.075532407405</v>
      </c>
      <c r="X20" s="82" t="s">
        <v>521</v>
      </c>
      <c r="Y20" s="79"/>
      <c r="Z20" s="79"/>
      <c r="AA20" s="85" t="s">
        <v>622</v>
      </c>
      <c r="AB20" s="79"/>
      <c r="AC20" s="79" t="b">
        <v>0</v>
      </c>
      <c r="AD20" s="79">
        <v>0</v>
      </c>
      <c r="AE20" s="85" t="s">
        <v>722</v>
      </c>
      <c r="AF20" s="79" t="b">
        <v>0</v>
      </c>
      <c r="AG20" s="79" t="s">
        <v>730</v>
      </c>
      <c r="AH20" s="79"/>
      <c r="AI20" s="85" t="s">
        <v>722</v>
      </c>
      <c r="AJ20" s="79" t="b">
        <v>0</v>
      </c>
      <c r="AK20" s="79">
        <v>8</v>
      </c>
      <c r="AL20" s="85" t="s">
        <v>618</v>
      </c>
      <c r="AM20" s="79" t="s">
        <v>735</v>
      </c>
      <c r="AN20" s="79" t="b">
        <v>0</v>
      </c>
      <c r="AO20" s="85" t="s">
        <v>618</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0</v>
      </c>
      <c r="BE20" s="49">
        <v>0</v>
      </c>
      <c r="BF20" s="48">
        <v>0</v>
      </c>
      <c r="BG20" s="49">
        <v>0</v>
      </c>
      <c r="BH20" s="48">
        <v>0</v>
      </c>
      <c r="BI20" s="49">
        <v>0</v>
      </c>
      <c r="BJ20" s="48">
        <v>22</v>
      </c>
      <c r="BK20" s="49">
        <v>100</v>
      </c>
      <c r="BL20" s="48">
        <v>22</v>
      </c>
    </row>
    <row r="21" spans="1:64" ht="15">
      <c r="A21" s="64" t="s">
        <v>216</v>
      </c>
      <c r="B21" s="64" t="s">
        <v>239</v>
      </c>
      <c r="C21" s="65" t="s">
        <v>2256</v>
      </c>
      <c r="D21" s="66">
        <v>3</v>
      </c>
      <c r="E21" s="67" t="s">
        <v>132</v>
      </c>
      <c r="F21" s="68">
        <v>35</v>
      </c>
      <c r="G21" s="65"/>
      <c r="H21" s="69"/>
      <c r="I21" s="70"/>
      <c r="J21" s="70"/>
      <c r="K21" s="34" t="s">
        <v>65</v>
      </c>
      <c r="L21" s="77">
        <v>21</v>
      </c>
      <c r="M21" s="77"/>
      <c r="N21" s="72"/>
      <c r="O21" s="79" t="s">
        <v>320</v>
      </c>
      <c r="P21" s="81">
        <v>43713.10050925926</v>
      </c>
      <c r="Q21" s="79" t="s">
        <v>325</v>
      </c>
      <c r="R21" s="79"/>
      <c r="S21" s="79"/>
      <c r="T21" s="79"/>
      <c r="U21" s="79"/>
      <c r="V21" s="82" t="s">
        <v>482</v>
      </c>
      <c r="W21" s="81">
        <v>43713.10050925926</v>
      </c>
      <c r="X21" s="82" t="s">
        <v>522</v>
      </c>
      <c r="Y21" s="79"/>
      <c r="Z21" s="79"/>
      <c r="AA21" s="85" t="s">
        <v>623</v>
      </c>
      <c r="AB21" s="79"/>
      <c r="AC21" s="79" t="b">
        <v>0</v>
      </c>
      <c r="AD21" s="79">
        <v>0</v>
      </c>
      <c r="AE21" s="85" t="s">
        <v>722</v>
      </c>
      <c r="AF21" s="79" t="b">
        <v>0</v>
      </c>
      <c r="AG21" s="79" t="s">
        <v>730</v>
      </c>
      <c r="AH21" s="79"/>
      <c r="AI21" s="85" t="s">
        <v>722</v>
      </c>
      <c r="AJ21" s="79" t="b">
        <v>0</v>
      </c>
      <c r="AK21" s="79">
        <v>8</v>
      </c>
      <c r="AL21" s="85" t="s">
        <v>618</v>
      </c>
      <c r="AM21" s="79" t="s">
        <v>735</v>
      </c>
      <c r="AN21" s="79" t="b">
        <v>0</v>
      </c>
      <c r="AO21" s="85" t="s">
        <v>618</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c r="BE21" s="49"/>
      <c r="BF21" s="48"/>
      <c r="BG21" s="49"/>
      <c r="BH21" s="48"/>
      <c r="BI21" s="49"/>
      <c r="BJ21" s="48"/>
      <c r="BK21" s="49"/>
      <c r="BL21" s="48"/>
    </row>
    <row r="22" spans="1:64" ht="15">
      <c r="A22" s="64" t="s">
        <v>216</v>
      </c>
      <c r="B22" s="64" t="s">
        <v>212</v>
      </c>
      <c r="C22" s="65" t="s">
        <v>2256</v>
      </c>
      <c r="D22" s="66">
        <v>3</v>
      </c>
      <c r="E22" s="67" t="s">
        <v>132</v>
      </c>
      <c r="F22" s="68">
        <v>35</v>
      </c>
      <c r="G22" s="65"/>
      <c r="H22" s="69"/>
      <c r="I22" s="70"/>
      <c r="J22" s="70"/>
      <c r="K22" s="34" t="s">
        <v>65</v>
      </c>
      <c r="L22" s="77">
        <v>22</v>
      </c>
      <c r="M22" s="77"/>
      <c r="N22" s="72"/>
      <c r="O22" s="79" t="s">
        <v>320</v>
      </c>
      <c r="P22" s="81">
        <v>43713.10050925926</v>
      </c>
      <c r="Q22" s="79" t="s">
        <v>325</v>
      </c>
      <c r="R22" s="79"/>
      <c r="S22" s="79"/>
      <c r="T22" s="79"/>
      <c r="U22" s="79"/>
      <c r="V22" s="82" t="s">
        <v>482</v>
      </c>
      <c r="W22" s="81">
        <v>43713.10050925926</v>
      </c>
      <c r="X22" s="82" t="s">
        <v>522</v>
      </c>
      <c r="Y22" s="79"/>
      <c r="Z22" s="79"/>
      <c r="AA22" s="85" t="s">
        <v>623</v>
      </c>
      <c r="AB22" s="79"/>
      <c r="AC22" s="79" t="b">
        <v>0</v>
      </c>
      <c r="AD22" s="79">
        <v>0</v>
      </c>
      <c r="AE22" s="85" t="s">
        <v>722</v>
      </c>
      <c r="AF22" s="79" t="b">
        <v>0</v>
      </c>
      <c r="AG22" s="79" t="s">
        <v>730</v>
      </c>
      <c r="AH22" s="79"/>
      <c r="AI22" s="85" t="s">
        <v>722</v>
      </c>
      <c r="AJ22" s="79" t="b">
        <v>0</v>
      </c>
      <c r="AK22" s="79">
        <v>8</v>
      </c>
      <c r="AL22" s="85" t="s">
        <v>618</v>
      </c>
      <c r="AM22" s="79" t="s">
        <v>735</v>
      </c>
      <c r="AN22" s="79" t="b">
        <v>0</v>
      </c>
      <c r="AO22" s="85" t="s">
        <v>618</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0</v>
      </c>
      <c r="BE22" s="49">
        <v>0</v>
      </c>
      <c r="BF22" s="48">
        <v>0</v>
      </c>
      <c r="BG22" s="49">
        <v>0</v>
      </c>
      <c r="BH22" s="48">
        <v>0</v>
      </c>
      <c r="BI22" s="49">
        <v>0</v>
      </c>
      <c r="BJ22" s="48">
        <v>22</v>
      </c>
      <c r="BK22" s="49">
        <v>100</v>
      </c>
      <c r="BL22" s="48">
        <v>22</v>
      </c>
    </row>
    <row r="23" spans="1:64" ht="15">
      <c r="A23" s="64" t="s">
        <v>217</v>
      </c>
      <c r="B23" s="64" t="s">
        <v>239</v>
      </c>
      <c r="C23" s="65" t="s">
        <v>2256</v>
      </c>
      <c r="D23" s="66">
        <v>3</v>
      </c>
      <c r="E23" s="67" t="s">
        <v>132</v>
      </c>
      <c r="F23" s="68">
        <v>35</v>
      </c>
      <c r="G23" s="65"/>
      <c r="H23" s="69"/>
      <c r="I23" s="70"/>
      <c r="J23" s="70"/>
      <c r="K23" s="34" t="s">
        <v>65</v>
      </c>
      <c r="L23" s="77">
        <v>23</v>
      </c>
      <c r="M23" s="77"/>
      <c r="N23" s="72"/>
      <c r="O23" s="79" t="s">
        <v>320</v>
      </c>
      <c r="P23" s="81">
        <v>43713.46805555555</v>
      </c>
      <c r="Q23" s="79" t="s">
        <v>325</v>
      </c>
      <c r="R23" s="79"/>
      <c r="S23" s="79"/>
      <c r="T23" s="79"/>
      <c r="U23" s="79"/>
      <c r="V23" s="82" t="s">
        <v>483</v>
      </c>
      <c r="W23" s="81">
        <v>43713.46805555555</v>
      </c>
      <c r="X23" s="82" t="s">
        <v>523</v>
      </c>
      <c r="Y23" s="79"/>
      <c r="Z23" s="79"/>
      <c r="AA23" s="85" t="s">
        <v>624</v>
      </c>
      <c r="AB23" s="79"/>
      <c r="AC23" s="79" t="b">
        <v>0</v>
      </c>
      <c r="AD23" s="79">
        <v>0</v>
      </c>
      <c r="AE23" s="85" t="s">
        <v>722</v>
      </c>
      <c r="AF23" s="79" t="b">
        <v>0</v>
      </c>
      <c r="AG23" s="79" t="s">
        <v>730</v>
      </c>
      <c r="AH23" s="79"/>
      <c r="AI23" s="85" t="s">
        <v>722</v>
      </c>
      <c r="AJ23" s="79" t="b">
        <v>0</v>
      </c>
      <c r="AK23" s="79">
        <v>8</v>
      </c>
      <c r="AL23" s="85" t="s">
        <v>618</v>
      </c>
      <c r="AM23" s="79" t="s">
        <v>737</v>
      </c>
      <c r="AN23" s="79" t="b">
        <v>0</v>
      </c>
      <c r="AO23" s="85" t="s">
        <v>618</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c r="BE23" s="49"/>
      <c r="BF23" s="48"/>
      <c r="BG23" s="49"/>
      <c r="BH23" s="48"/>
      <c r="BI23" s="49"/>
      <c r="BJ23" s="48"/>
      <c r="BK23" s="49"/>
      <c r="BL23" s="48"/>
    </row>
    <row r="24" spans="1:64" ht="15">
      <c r="A24" s="64" t="s">
        <v>217</v>
      </c>
      <c r="B24" s="64" t="s">
        <v>212</v>
      </c>
      <c r="C24" s="65" t="s">
        <v>2256</v>
      </c>
      <c r="D24" s="66">
        <v>3</v>
      </c>
      <c r="E24" s="67" t="s">
        <v>132</v>
      </c>
      <c r="F24" s="68">
        <v>35</v>
      </c>
      <c r="G24" s="65"/>
      <c r="H24" s="69"/>
      <c r="I24" s="70"/>
      <c r="J24" s="70"/>
      <c r="K24" s="34" t="s">
        <v>65</v>
      </c>
      <c r="L24" s="77">
        <v>24</v>
      </c>
      <c r="M24" s="77"/>
      <c r="N24" s="72"/>
      <c r="O24" s="79" t="s">
        <v>320</v>
      </c>
      <c r="P24" s="81">
        <v>43713.46805555555</v>
      </c>
      <c r="Q24" s="79" t="s">
        <v>325</v>
      </c>
      <c r="R24" s="79"/>
      <c r="S24" s="79"/>
      <c r="T24" s="79"/>
      <c r="U24" s="79"/>
      <c r="V24" s="82" t="s">
        <v>483</v>
      </c>
      <c r="W24" s="81">
        <v>43713.46805555555</v>
      </c>
      <c r="X24" s="82" t="s">
        <v>523</v>
      </c>
      <c r="Y24" s="79"/>
      <c r="Z24" s="79"/>
      <c r="AA24" s="85" t="s">
        <v>624</v>
      </c>
      <c r="AB24" s="79"/>
      <c r="AC24" s="79" t="b">
        <v>0</v>
      </c>
      <c r="AD24" s="79">
        <v>0</v>
      </c>
      <c r="AE24" s="85" t="s">
        <v>722</v>
      </c>
      <c r="AF24" s="79" t="b">
        <v>0</v>
      </c>
      <c r="AG24" s="79" t="s">
        <v>730</v>
      </c>
      <c r="AH24" s="79"/>
      <c r="AI24" s="85" t="s">
        <v>722</v>
      </c>
      <c r="AJ24" s="79" t="b">
        <v>0</v>
      </c>
      <c r="AK24" s="79">
        <v>8</v>
      </c>
      <c r="AL24" s="85" t="s">
        <v>618</v>
      </c>
      <c r="AM24" s="79" t="s">
        <v>737</v>
      </c>
      <c r="AN24" s="79" t="b">
        <v>0</v>
      </c>
      <c r="AO24" s="85" t="s">
        <v>618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0</v>
      </c>
      <c r="BE24" s="49">
        <v>0</v>
      </c>
      <c r="BF24" s="48">
        <v>0</v>
      </c>
      <c r="BG24" s="49">
        <v>0</v>
      </c>
      <c r="BH24" s="48">
        <v>0</v>
      </c>
      <c r="BI24" s="49">
        <v>0</v>
      </c>
      <c r="BJ24" s="48">
        <v>22</v>
      </c>
      <c r="BK24" s="49">
        <v>100</v>
      </c>
      <c r="BL24" s="48">
        <v>22</v>
      </c>
    </row>
    <row r="25" spans="1:64" ht="15">
      <c r="A25" s="64" t="s">
        <v>218</v>
      </c>
      <c r="B25" s="64" t="s">
        <v>239</v>
      </c>
      <c r="C25" s="65" t="s">
        <v>2256</v>
      </c>
      <c r="D25" s="66">
        <v>3</v>
      </c>
      <c r="E25" s="67" t="s">
        <v>132</v>
      </c>
      <c r="F25" s="68">
        <v>35</v>
      </c>
      <c r="G25" s="65"/>
      <c r="H25" s="69"/>
      <c r="I25" s="70"/>
      <c r="J25" s="70"/>
      <c r="K25" s="34" t="s">
        <v>65</v>
      </c>
      <c r="L25" s="77">
        <v>25</v>
      </c>
      <c r="M25" s="77"/>
      <c r="N25" s="72"/>
      <c r="O25" s="79" t="s">
        <v>320</v>
      </c>
      <c r="P25" s="81">
        <v>43713.60403935185</v>
      </c>
      <c r="Q25" s="79" t="s">
        <v>325</v>
      </c>
      <c r="R25" s="79"/>
      <c r="S25" s="79"/>
      <c r="T25" s="79"/>
      <c r="U25" s="79"/>
      <c r="V25" s="82" t="s">
        <v>484</v>
      </c>
      <c r="W25" s="81">
        <v>43713.60403935185</v>
      </c>
      <c r="X25" s="82" t="s">
        <v>524</v>
      </c>
      <c r="Y25" s="79"/>
      <c r="Z25" s="79"/>
      <c r="AA25" s="85" t="s">
        <v>625</v>
      </c>
      <c r="AB25" s="79"/>
      <c r="AC25" s="79" t="b">
        <v>0</v>
      </c>
      <c r="AD25" s="79">
        <v>0</v>
      </c>
      <c r="AE25" s="85" t="s">
        <v>722</v>
      </c>
      <c r="AF25" s="79" t="b">
        <v>0</v>
      </c>
      <c r="AG25" s="79" t="s">
        <v>730</v>
      </c>
      <c r="AH25" s="79"/>
      <c r="AI25" s="85" t="s">
        <v>722</v>
      </c>
      <c r="AJ25" s="79" t="b">
        <v>0</v>
      </c>
      <c r="AK25" s="79">
        <v>8</v>
      </c>
      <c r="AL25" s="85" t="s">
        <v>618</v>
      </c>
      <c r="AM25" s="79" t="s">
        <v>735</v>
      </c>
      <c r="AN25" s="79" t="b">
        <v>0</v>
      </c>
      <c r="AO25" s="85" t="s">
        <v>618</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218</v>
      </c>
      <c r="B26" s="64" t="s">
        <v>212</v>
      </c>
      <c r="C26" s="65" t="s">
        <v>2256</v>
      </c>
      <c r="D26" s="66">
        <v>3</v>
      </c>
      <c r="E26" s="67" t="s">
        <v>132</v>
      </c>
      <c r="F26" s="68">
        <v>35</v>
      </c>
      <c r="G26" s="65"/>
      <c r="H26" s="69"/>
      <c r="I26" s="70"/>
      <c r="J26" s="70"/>
      <c r="K26" s="34" t="s">
        <v>65</v>
      </c>
      <c r="L26" s="77">
        <v>26</v>
      </c>
      <c r="M26" s="77"/>
      <c r="N26" s="72"/>
      <c r="O26" s="79" t="s">
        <v>320</v>
      </c>
      <c r="P26" s="81">
        <v>43713.60403935185</v>
      </c>
      <c r="Q26" s="79" t="s">
        <v>325</v>
      </c>
      <c r="R26" s="79"/>
      <c r="S26" s="79"/>
      <c r="T26" s="79"/>
      <c r="U26" s="79"/>
      <c r="V26" s="82" t="s">
        <v>484</v>
      </c>
      <c r="W26" s="81">
        <v>43713.60403935185</v>
      </c>
      <c r="X26" s="82" t="s">
        <v>524</v>
      </c>
      <c r="Y26" s="79"/>
      <c r="Z26" s="79"/>
      <c r="AA26" s="85" t="s">
        <v>625</v>
      </c>
      <c r="AB26" s="79"/>
      <c r="AC26" s="79" t="b">
        <v>0</v>
      </c>
      <c r="AD26" s="79">
        <v>0</v>
      </c>
      <c r="AE26" s="85" t="s">
        <v>722</v>
      </c>
      <c r="AF26" s="79" t="b">
        <v>0</v>
      </c>
      <c r="AG26" s="79" t="s">
        <v>730</v>
      </c>
      <c r="AH26" s="79"/>
      <c r="AI26" s="85" t="s">
        <v>722</v>
      </c>
      <c r="AJ26" s="79" t="b">
        <v>0</v>
      </c>
      <c r="AK26" s="79">
        <v>8</v>
      </c>
      <c r="AL26" s="85" t="s">
        <v>618</v>
      </c>
      <c r="AM26" s="79" t="s">
        <v>735</v>
      </c>
      <c r="AN26" s="79" t="b">
        <v>0</v>
      </c>
      <c r="AO26" s="85" t="s">
        <v>618</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22</v>
      </c>
      <c r="BK26" s="49">
        <v>100</v>
      </c>
      <c r="BL26" s="48">
        <v>22</v>
      </c>
    </row>
    <row r="27" spans="1:64" ht="15">
      <c r="A27" s="64" t="s">
        <v>212</v>
      </c>
      <c r="B27" s="64" t="s">
        <v>219</v>
      </c>
      <c r="C27" s="65" t="s">
        <v>2257</v>
      </c>
      <c r="D27" s="66">
        <v>6.5</v>
      </c>
      <c r="E27" s="67" t="s">
        <v>136</v>
      </c>
      <c r="F27" s="68">
        <v>23.5</v>
      </c>
      <c r="G27" s="65"/>
      <c r="H27" s="69"/>
      <c r="I27" s="70"/>
      <c r="J27" s="70"/>
      <c r="K27" s="34" t="s">
        <v>66</v>
      </c>
      <c r="L27" s="77">
        <v>27</v>
      </c>
      <c r="M27" s="77"/>
      <c r="N27" s="72"/>
      <c r="O27" s="79" t="s">
        <v>320</v>
      </c>
      <c r="P27" s="81">
        <v>43712.97769675926</v>
      </c>
      <c r="Q27" s="79" t="s">
        <v>322</v>
      </c>
      <c r="R27" s="79"/>
      <c r="S27" s="79"/>
      <c r="T27" s="79"/>
      <c r="U27" s="79"/>
      <c r="V27" s="82" t="s">
        <v>479</v>
      </c>
      <c r="W27" s="81">
        <v>43712.97769675926</v>
      </c>
      <c r="X27" s="82" t="s">
        <v>517</v>
      </c>
      <c r="Y27" s="79"/>
      <c r="Z27" s="79"/>
      <c r="AA27" s="85" t="s">
        <v>618</v>
      </c>
      <c r="AB27" s="79"/>
      <c r="AC27" s="79" t="b">
        <v>0</v>
      </c>
      <c r="AD27" s="79">
        <v>13</v>
      </c>
      <c r="AE27" s="85" t="s">
        <v>722</v>
      </c>
      <c r="AF27" s="79" t="b">
        <v>0</v>
      </c>
      <c r="AG27" s="79" t="s">
        <v>730</v>
      </c>
      <c r="AH27" s="79"/>
      <c r="AI27" s="85" t="s">
        <v>722</v>
      </c>
      <c r="AJ27" s="79" t="b">
        <v>0</v>
      </c>
      <c r="AK27" s="79">
        <v>9</v>
      </c>
      <c r="AL27" s="85" t="s">
        <v>722</v>
      </c>
      <c r="AM27" s="79" t="s">
        <v>734</v>
      </c>
      <c r="AN27" s="79" t="b">
        <v>0</v>
      </c>
      <c r="AO27" s="85" t="s">
        <v>618</v>
      </c>
      <c r="AP27" s="79" t="s">
        <v>741</v>
      </c>
      <c r="AQ27" s="79">
        <v>0</v>
      </c>
      <c r="AR27" s="79">
        <v>0</v>
      </c>
      <c r="AS27" s="79"/>
      <c r="AT27" s="79"/>
      <c r="AU27" s="79"/>
      <c r="AV27" s="79"/>
      <c r="AW27" s="79"/>
      <c r="AX27" s="79"/>
      <c r="AY27" s="79"/>
      <c r="AZ27" s="79"/>
      <c r="BA27">
        <v>2</v>
      </c>
      <c r="BB27" s="78" t="str">
        <f>REPLACE(INDEX(GroupVertices[Group],MATCH(Edges[[#This Row],[Vertex 1]],GroupVertices[Vertex],0)),1,1,"")</f>
        <v>1</v>
      </c>
      <c r="BC27" s="78" t="str">
        <f>REPLACE(INDEX(GroupVertices[Group],MATCH(Edges[[#This Row],[Vertex 2]],GroupVertices[Vertex],0)),1,1,"")</f>
        <v>1</v>
      </c>
      <c r="BD27" s="48">
        <v>3</v>
      </c>
      <c r="BE27" s="49">
        <v>7.894736842105263</v>
      </c>
      <c r="BF27" s="48">
        <v>0</v>
      </c>
      <c r="BG27" s="49">
        <v>0</v>
      </c>
      <c r="BH27" s="48">
        <v>0</v>
      </c>
      <c r="BI27" s="49">
        <v>0</v>
      </c>
      <c r="BJ27" s="48">
        <v>35</v>
      </c>
      <c r="BK27" s="49">
        <v>92.10526315789474</v>
      </c>
      <c r="BL27" s="48">
        <v>38</v>
      </c>
    </row>
    <row r="28" spans="1:64" ht="15">
      <c r="A28" s="64" t="s">
        <v>212</v>
      </c>
      <c r="B28" s="64" t="s">
        <v>219</v>
      </c>
      <c r="C28" s="65" t="s">
        <v>2257</v>
      </c>
      <c r="D28" s="66">
        <v>6.5</v>
      </c>
      <c r="E28" s="67" t="s">
        <v>136</v>
      </c>
      <c r="F28" s="68">
        <v>23.5</v>
      </c>
      <c r="G28" s="65"/>
      <c r="H28" s="69"/>
      <c r="I28" s="70"/>
      <c r="J28" s="70"/>
      <c r="K28" s="34" t="s">
        <v>66</v>
      </c>
      <c r="L28" s="77">
        <v>28</v>
      </c>
      <c r="M28" s="77"/>
      <c r="N28" s="72"/>
      <c r="O28" s="79" t="s">
        <v>320</v>
      </c>
      <c r="P28" s="81">
        <v>43691.77930555555</v>
      </c>
      <c r="Q28" s="79" t="s">
        <v>323</v>
      </c>
      <c r="R28" s="82" t="s">
        <v>404</v>
      </c>
      <c r="S28" s="79" t="s">
        <v>432</v>
      </c>
      <c r="T28" s="79" t="s">
        <v>442</v>
      </c>
      <c r="U28" s="79"/>
      <c r="V28" s="82" t="s">
        <v>479</v>
      </c>
      <c r="W28" s="81">
        <v>43691.77930555555</v>
      </c>
      <c r="X28" s="82" t="s">
        <v>518</v>
      </c>
      <c r="Y28" s="79"/>
      <c r="Z28" s="79"/>
      <c r="AA28" s="85" t="s">
        <v>619</v>
      </c>
      <c r="AB28" s="79"/>
      <c r="AC28" s="79" t="b">
        <v>0</v>
      </c>
      <c r="AD28" s="79">
        <v>12</v>
      </c>
      <c r="AE28" s="85" t="s">
        <v>722</v>
      </c>
      <c r="AF28" s="79" t="b">
        <v>1</v>
      </c>
      <c r="AG28" s="79" t="s">
        <v>730</v>
      </c>
      <c r="AH28" s="79"/>
      <c r="AI28" s="85" t="s">
        <v>731</v>
      </c>
      <c r="AJ28" s="79" t="b">
        <v>0</v>
      </c>
      <c r="AK28" s="79">
        <v>5</v>
      </c>
      <c r="AL28" s="85" t="s">
        <v>722</v>
      </c>
      <c r="AM28" s="79" t="s">
        <v>735</v>
      </c>
      <c r="AN28" s="79" t="b">
        <v>0</v>
      </c>
      <c r="AO28" s="85" t="s">
        <v>619</v>
      </c>
      <c r="AP28" s="79" t="s">
        <v>741</v>
      </c>
      <c r="AQ28" s="79">
        <v>0</v>
      </c>
      <c r="AR28" s="79">
        <v>0</v>
      </c>
      <c r="AS28" s="79" t="s">
        <v>742</v>
      </c>
      <c r="AT28" s="79" t="s">
        <v>743</v>
      </c>
      <c r="AU28" s="79" t="s">
        <v>744</v>
      </c>
      <c r="AV28" s="79" t="s">
        <v>745</v>
      </c>
      <c r="AW28" s="79" t="s">
        <v>746</v>
      </c>
      <c r="AX28" s="79" t="s">
        <v>747</v>
      </c>
      <c r="AY28" s="79" t="s">
        <v>748</v>
      </c>
      <c r="AZ28" s="82" t="s">
        <v>749</v>
      </c>
      <c r="BA28">
        <v>2</v>
      </c>
      <c r="BB28" s="78" t="str">
        <f>REPLACE(INDEX(GroupVertices[Group],MATCH(Edges[[#This Row],[Vertex 1]],GroupVertices[Vertex],0)),1,1,"")</f>
        <v>1</v>
      </c>
      <c r="BC28" s="78" t="str">
        <f>REPLACE(INDEX(GroupVertices[Group],MATCH(Edges[[#This Row],[Vertex 2]],GroupVertices[Vertex],0)),1,1,"")</f>
        <v>1</v>
      </c>
      <c r="BD28" s="48">
        <v>1</v>
      </c>
      <c r="BE28" s="49">
        <v>6.666666666666667</v>
      </c>
      <c r="BF28" s="48">
        <v>0</v>
      </c>
      <c r="BG28" s="49">
        <v>0</v>
      </c>
      <c r="BH28" s="48">
        <v>0</v>
      </c>
      <c r="BI28" s="49">
        <v>0</v>
      </c>
      <c r="BJ28" s="48">
        <v>14</v>
      </c>
      <c r="BK28" s="49">
        <v>93.33333333333333</v>
      </c>
      <c r="BL28" s="48">
        <v>15</v>
      </c>
    </row>
    <row r="29" spans="1:64" ht="15">
      <c r="A29" s="64" t="s">
        <v>219</v>
      </c>
      <c r="B29" s="64" t="s">
        <v>239</v>
      </c>
      <c r="C29" s="65" t="s">
        <v>2256</v>
      </c>
      <c r="D29" s="66">
        <v>3</v>
      </c>
      <c r="E29" s="67" t="s">
        <v>132</v>
      </c>
      <c r="F29" s="68">
        <v>35</v>
      </c>
      <c r="G29" s="65"/>
      <c r="H29" s="69"/>
      <c r="I29" s="70"/>
      <c r="J29" s="70"/>
      <c r="K29" s="34" t="s">
        <v>65</v>
      </c>
      <c r="L29" s="77">
        <v>29</v>
      </c>
      <c r="M29" s="77"/>
      <c r="N29" s="72"/>
      <c r="O29" s="79" t="s">
        <v>320</v>
      </c>
      <c r="P29" s="81">
        <v>43713.440717592595</v>
      </c>
      <c r="Q29" s="79" t="s">
        <v>325</v>
      </c>
      <c r="R29" s="79"/>
      <c r="S29" s="79"/>
      <c r="T29" s="79"/>
      <c r="U29" s="79"/>
      <c r="V29" s="82" t="s">
        <v>485</v>
      </c>
      <c r="W29" s="81">
        <v>43713.440717592595</v>
      </c>
      <c r="X29" s="82" t="s">
        <v>525</v>
      </c>
      <c r="Y29" s="79"/>
      <c r="Z29" s="79"/>
      <c r="AA29" s="85" t="s">
        <v>626</v>
      </c>
      <c r="AB29" s="79"/>
      <c r="AC29" s="79" t="b">
        <v>0</v>
      </c>
      <c r="AD29" s="79">
        <v>0</v>
      </c>
      <c r="AE29" s="85" t="s">
        <v>722</v>
      </c>
      <c r="AF29" s="79" t="b">
        <v>0</v>
      </c>
      <c r="AG29" s="79" t="s">
        <v>730</v>
      </c>
      <c r="AH29" s="79"/>
      <c r="AI29" s="85" t="s">
        <v>722</v>
      </c>
      <c r="AJ29" s="79" t="b">
        <v>0</v>
      </c>
      <c r="AK29" s="79">
        <v>8</v>
      </c>
      <c r="AL29" s="85" t="s">
        <v>618</v>
      </c>
      <c r="AM29" s="79" t="s">
        <v>734</v>
      </c>
      <c r="AN29" s="79" t="b">
        <v>0</v>
      </c>
      <c r="AO29" s="85" t="s">
        <v>618</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219</v>
      </c>
      <c r="B30" s="64" t="s">
        <v>212</v>
      </c>
      <c r="C30" s="65" t="s">
        <v>2256</v>
      </c>
      <c r="D30" s="66">
        <v>3</v>
      </c>
      <c r="E30" s="67" t="s">
        <v>132</v>
      </c>
      <c r="F30" s="68">
        <v>35</v>
      </c>
      <c r="G30" s="65"/>
      <c r="H30" s="69"/>
      <c r="I30" s="70"/>
      <c r="J30" s="70"/>
      <c r="K30" s="34" t="s">
        <v>66</v>
      </c>
      <c r="L30" s="77">
        <v>30</v>
      </c>
      <c r="M30" s="77"/>
      <c r="N30" s="72"/>
      <c r="O30" s="79" t="s">
        <v>320</v>
      </c>
      <c r="P30" s="81">
        <v>43713.440717592595</v>
      </c>
      <c r="Q30" s="79" t="s">
        <v>325</v>
      </c>
      <c r="R30" s="79"/>
      <c r="S30" s="79"/>
      <c r="T30" s="79"/>
      <c r="U30" s="79"/>
      <c r="V30" s="82" t="s">
        <v>485</v>
      </c>
      <c r="W30" s="81">
        <v>43713.440717592595</v>
      </c>
      <c r="X30" s="82" t="s">
        <v>525</v>
      </c>
      <c r="Y30" s="79"/>
      <c r="Z30" s="79"/>
      <c r="AA30" s="85" t="s">
        <v>626</v>
      </c>
      <c r="AB30" s="79"/>
      <c r="AC30" s="79" t="b">
        <v>0</v>
      </c>
      <c r="AD30" s="79">
        <v>0</v>
      </c>
      <c r="AE30" s="85" t="s">
        <v>722</v>
      </c>
      <c r="AF30" s="79" t="b">
        <v>0</v>
      </c>
      <c r="AG30" s="79" t="s">
        <v>730</v>
      </c>
      <c r="AH30" s="79"/>
      <c r="AI30" s="85" t="s">
        <v>722</v>
      </c>
      <c r="AJ30" s="79" t="b">
        <v>0</v>
      </c>
      <c r="AK30" s="79">
        <v>8</v>
      </c>
      <c r="AL30" s="85" t="s">
        <v>618</v>
      </c>
      <c r="AM30" s="79" t="s">
        <v>734</v>
      </c>
      <c r="AN30" s="79" t="b">
        <v>0</v>
      </c>
      <c r="AO30" s="85" t="s">
        <v>618</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22</v>
      </c>
      <c r="BK30" s="49">
        <v>100</v>
      </c>
      <c r="BL30" s="48">
        <v>22</v>
      </c>
    </row>
    <row r="31" spans="1:64" ht="15">
      <c r="A31" s="64" t="s">
        <v>220</v>
      </c>
      <c r="B31" s="64" t="s">
        <v>219</v>
      </c>
      <c r="C31" s="65" t="s">
        <v>2256</v>
      </c>
      <c r="D31" s="66">
        <v>3</v>
      </c>
      <c r="E31" s="67" t="s">
        <v>132</v>
      </c>
      <c r="F31" s="68">
        <v>35</v>
      </c>
      <c r="G31" s="65"/>
      <c r="H31" s="69"/>
      <c r="I31" s="70"/>
      <c r="J31" s="70"/>
      <c r="K31" s="34" t="s">
        <v>65</v>
      </c>
      <c r="L31" s="77">
        <v>31</v>
      </c>
      <c r="M31" s="77"/>
      <c r="N31" s="72"/>
      <c r="O31" s="79" t="s">
        <v>320</v>
      </c>
      <c r="P31" s="81">
        <v>43715.31300925926</v>
      </c>
      <c r="Q31" s="79" t="s">
        <v>326</v>
      </c>
      <c r="R31" s="79"/>
      <c r="S31" s="79"/>
      <c r="T31" s="79" t="s">
        <v>442</v>
      </c>
      <c r="U31" s="79"/>
      <c r="V31" s="82" t="s">
        <v>486</v>
      </c>
      <c r="W31" s="81">
        <v>43715.31300925926</v>
      </c>
      <c r="X31" s="82" t="s">
        <v>526</v>
      </c>
      <c r="Y31" s="79"/>
      <c r="Z31" s="79"/>
      <c r="AA31" s="85" t="s">
        <v>627</v>
      </c>
      <c r="AB31" s="79"/>
      <c r="AC31" s="79" t="b">
        <v>0</v>
      </c>
      <c r="AD31" s="79">
        <v>0</v>
      </c>
      <c r="AE31" s="85" t="s">
        <v>722</v>
      </c>
      <c r="AF31" s="79" t="b">
        <v>1</v>
      </c>
      <c r="AG31" s="79" t="s">
        <v>730</v>
      </c>
      <c r="AH31" s="79"/>
      <c r="AI31" s="85" t="s">
        <v>731</v>
      </c>
      <c r="AJ31" s="79" t="b">
        <v>0</v>
      </c>
      <c r="AK31" s="79">
        <v>5</v>
      </c>
      <c r="AL31" s="85" t="s">
        <v>619</v>
      </c>
      <c r="AM31" s="79" t="s">
        <v>735</v>
      </c>
      <c r="AN31" s="79" t="b">
        <v>0</v>
      </c>
      <c r="AO31" s="85" t="s">
        <v>619</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220</v>
      </c>
      <c r="B32" s="64" t="s">
        <v>239</v>
      </c>
      <c r="C32" s="65" t="s">
        <v>2257</v>
      </c>
      <c r="D32" s="66">
        <v>6.5</v>
      </c>
      <c r="E32" s="67" t="s">
        <v>136</v>
      </c>
      <c r="F32" s="68">
        <v>23.5</v>
      </c>
      <c r="G32" s="65"/>
      <c r="H32" s="69"/>
      <c r="I32" s="70"/>
      <c r="J32" s="70"/>
      <c r="K32" s="34" t="s">
        <v>65</v>
      </c>
      <c r="L32" s="77">
        <v>32</v>
      </c>
      <c r="M32" s="77"/>
      <c r="N32" s="72"/>
      <c r="O32" s="79" t="s">
        <v>320</v>
      </c>
      <c r="P32" s="81">
        <v>43715.31103009259</v>
      </c>
      <c r="Q32" s="79" t="s">
        <v>325</v>
      </c>
      <c r="R32" s="79"/>
      <c r="S32" s="79"/>
      <c r="T32" s="79"/>
      <c r="U32" s="79"/>
      <c r="V32" s="82" t="s">
        <v>486</v>
      </c>
      <c r="W32" s="81">
        <v>43715.31103009259</v>
      </c>
      <c r="X32" s="82" t="s">
        <v>527</v>
      </c>
      <c r="Y32" s="79"/>
      <c r="Z32" s="79"/>
      <c r="AA32" s="85" t="s">
        <v>628</v>
      </c>
      <c r="AB32" s="79"/>
      <c r="AC32" s="79" t="b">
        <v>0</v>
      </c>
      <c r="AD32" s="79">
        <v>0</v>
      </c>
      <c r="AE32" s="85" t="s">
        <v>722</v>
      </c>
      <c r="AF32" s="79" t="b">
        <v>0</v>
      </c>
      <c r="AG32" s="79" t="s">
        <v>730</v>
      </c>
      <c r="AH32" s="79"/>
      <c r="AI32" s="85" t="s">
        <v>722</v>
      </c>
      <c r="AJ32" s="79" t="b">
        <v>0</v>
      </c>
      <c r="AK32" s="79">
        <v>9</v>
      </c>
      <c r="AL32" s="85" t="s">
        <v>618</v>
      </c>
      <c r="AM32" s="79" t="s">
        <v>735</v>
      </c>
      <c r="AN32" s="79" t="b">
        <v>0</v>
      </c>
      <c r="AO32" s="85" t="s">
        <v>618</v>
      </c>
      <c r="AP32" s="79" t="s">
        <v>176</v>
      </c>
      <c r="AQ32" s="79">
        <v>0</v>
      </c>
      <c r="AR32" s="79">
        <v>0</v>
      </c>
      <c r="AS32" s="79"/>
      <c r="AT32" s="79"/>
      <c r="AU32" s="79"/>
      <c r="AV32" s="79"/>
      <c r="AW32" s="79"/>
      <c r="AX32" s="79"/>
      <c r="AY32" s="79"/>
      <c r="AZ32" s="79"/>
      <c r="BA32">
        <v>2</v>
      </c>
      <c r="BB32" s="78" t="str">
        <f>REPLACE(INDEX(GroupVertices[Group],MATCH(Edges[[#This Row],[Vertex 1]],GroupVertices[Vertex],0)),1,1,"")</f>
        <v>1</v>
      </c>
      <c r="BC32" s="78" t="str">
        <f>REPLACE(INDEX(GroupVertices[Group],MATCH(Edges[[#This Row],[Vertex 2]],GroupVertices[Vertex],0)),1,1,"")</f>
        <v>1</v>
      </c>
      <c r="BD32" s="48"/>
      <c r="BE32" s="49"/>
      <c r="BF32" s="48"/>
      <c r="BG32" s="49"/>
      <c r="BH32" s="48"/>
      <c r="BI32" s="49"/>
      <c r="BJ32" s="48"/>
      <c r="BK32" s="49"/>
      <c r="BL32" s="48"/>
    </row>
    <row r="33" spans="1:64" ht="15">
      <c r="A33" s="64" t="s">
        <v>220</v>
      </c>
      <c r="B33" s="64" t="s">
        <v>212</v>
      </c>
      <c r="C33" s="65" t="s">
        <v>2257</v>
      </c>
      <c r="D33" s="66">
        <v>6.5</v>
      </c>
      <c r="E33" s="67" t="s">
        <v>136</v>
      </c>
      <c r="F33" s="68">
        <v>23.5</v>
      </c>
      <c r="G33" s="65"/>
      <c r="H33" s="69"/>
      <c r="I33" s="70"/>
      <c r="J33" s="70"/>
      <c r="K33" s="34" t="s">
        <v>65</v>
      </c>
      <c r="L33" s="77">
        <v>33</v>
      </c>
      <c r="M33" s="77"/>
      <c r="N33" s="72"/>
      <c r="O33" s="79" t="s">
        <v>320</v>
      </c>
      <c r="P33" s="81">
        <v>43715.31103009259</v>
      </c>
      <c r="Q33" s="79" t="s">
        <v>325</v>
      </c>
      <c r="R33" s="79"/>
      <c r="S33" s="79"/>
      <c r="T33" s="79"/>
      <c r="U33" s="79"/>
      <c r="V33" s="82" t="s">
        <v>486</v>
      </c>
      <c r="W33" s="81">
        <v>43715.31103009259</v>
      </c>
      <c r="X33" s="82" t="s">
        <v>527</v>
      </c>
      <c r="Y33" s="79"/>
      <c r="Z33" s="79"/>
      <c r="AA33" s="85" t="s">
        <v>628</v>
      </c>
      <c r="AB33" s="79"/>
      <c r="AC33" s="79" t="b">
        <v>0</v>
      </c>
      <c r="AD33" s="79">
        <v>0</v>
      </c>
      <c r="AE33" s="85" t="s">
        <v>722</v>
      </c>
      <c r="AF33" s="79" t="b">
        <v>0</v>
      </c>
      <c r="AG33" s="79" t="s">
        <v>730</v>
      </c>
      <c r="AH33" s="79"/>
      <c r="AI33" s="85" t="s">
        <v>722</v>
      </c>
      <c r="AJ33" s="79" t="b">
        <v>0</v>
      </c>
      <c r="AK33" s="79">
        <v>9</v>
      </c>
      <c r="AL33" s="85" t="s">
        <v>618</v>
      </c>
      <c r="AM33" s="79" t="s">
        <v>735</v>
      </c>
      <c r="AN33" s="79" t="b">
        <v>0</v>
      </c>
      <c r="AO33" s="85" t="s">
        <v>618</v>
      </c>
      <c r="AP33" s="79" t="s">
        <v>176</v>
      </c>
      <c r="AQ33" s="79">
        <v>0</v>
      </c>
      <c r="AR33" s="79">
        <v>0</v>
      </c>
      <c r="AS33" s="79"/>
      <c r="AT33" s="79"/>
      <c r="AU33" s="79"/>
      <c r="AV33" s="79"/>
      <c r="AW33" s="79"/>
      <c r="AX33" s="79"/>
      <c r="AY33" s="79"/>
      <c r="AZ33" s="79"/>
      <c r="BA33">
        <v>2</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22</v>
      </c>
      <c r="BK33" s="49">
        <v>100</v>
      </c>
      <c r="BL33" s="48">
        <v>22</v>
      </c>
    </row>
    <row r="34" spans="1:64" ht="15">
      <c r="A34" s="64" t="s">
        <v>220</v>
      </c>
      <c r="B34" s="64" t="s">
        <v>239</v>
      </c>
      <c r="C34" s="65" t="s">
        <v>2257</v>
      </c>
      <c r="D34" s="66">
        <v>6.5</v>
      </c>
      <c r="E34" s="67" t="s">
        <v>136</v>
      </c>
      <c r="F34" s="68">
        <v>23.5</v>
      </c>
      <c r="G34" s="65"/>
      <c r="H34" s="69"/>
      <c r="I34" s="70"/>
      <c r="J34" s="70"/>
      <c r="K34" s="34" t="s">
        <v>65</v>
      </c>
      <c r="L34" s="77">
        <v>34</v>
      </c>
      <c r="M34" s="77"/>
      <c r="N34" s="72"/>
      <c r="O34" s="79" t="s">
        <v>320</v>
      </c>
      <c r="P34" s="81">
        <v>43715.31300925926</v>
      </c>
      <c r="Q34" s="79" t="s">
        <v>326</v>
      </c>
      <c r="R34" s="79"/>
      <c r="S34" s="79"/>
      <c r="T34" s="79" t="s">
        <v>442</v>
      </c>
      <c r="U34" s="79"/>
      <c r="V34" s="82" t="s">
        <v>486</v>
      </c>
      <c r="W34" s="81">
        <v>43715.31300925926</v>
      </c>
      <c r="X34" s="82" t="s">
        <v>526</v>
      </c>
      <c r="Y34" s="79"/>
      <c r="Z34" s="79"/>
      <c r="AA34" s="85" t="s">
        <v>627</v>
      </c>
      <c r="AB34" s="79"/>
      <c r="AC34" s="79" t="b">
        <v>0</v>
      </c>
      <c r="AD34" s="79">
        <v>0</v>
      </c>
      <c r="AE34" s="85" t="s">
        <v>722</v>
      </c>
      <c r="AF34" s="79" t="b">
        <v>1</v>
      </c>
      <c r="AG34" s="79" t="s">
        <v>730</v>
      </c>
      <c r="AH34" s="79"/>
      <c r="AI34" s="85" t="s">
        <v>731</v>
      </c>
      <c r="AJ34" s="79" t="b">
        <v>0</v>
      </c>
      <c r="AK34" s="79">
        <v>5</v>
      </c>
      <c r="AL34" s="85" t="s">
        <v>619</v>
      </c>
      <c r="AM34" s="79" t="s">
        <v>735</v>
      </c>
      <c r="AN34" s="79" t="b">
        <v>0</v>
      </c>
      <c r="AO34" s="85" t="s">
        <v>619</v>
      </c>
      <c r="AP34" s="79" t="s">
        <v>176</v>
      </c>
      <c r="AQ34" s="79">
        <v>0</v>
      </c>
      <c r="AR34" s="79">
        <v>0</v>
      </c>
      <c r="AS34" s="79"/>
      <c r="AT34" s="79"/>
      <c r="AU34" s="79"/>
      <c r="AV34" s="79"/>
      <c r="AW34" s="79"/>
      <c r="AX34" s="79"/>
      <c r="AY34" s="79"/>
      <c r="AZ34" s="79"/>
      <c r="BA34">
        <v>2</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220</v>
      </c>
      <c r="B35" s="64" t="s">
        <v>212</v>
      </c>
      <c r="C35" s="65" t="s">
        <v>2257</v>
      </c>
      <c r="D35" s="66">
        <v>6.5</v>
      </c>
      <c r="E35" s="67" t="s">
        <v>136</v>
      </c>
      <c r="F35" s="68">
        <v>23.5</v>
      </c>
      <c r="G35" s="65"/>
      <c r="H35" s="69"/>
      <c r="I35" s="70"/>
      <c r="J35" s="70"/>
      <c r="K35" s="34" t="s">
        <v>65</v>
      </c>
      <c r="L35" s="77">
        <v>35</v>
      </c>
      <c r="M35" s="77"/>
      <c r="N35" s="72"/>
      <c r="O35" s="79" t="s">
        <v>320</v>
      </c>
      <c r="P35" s="81">
        <v>43715.31300925926</v>
      </c>
      <c r="Q35" s="79" t="s">
        <v>326</v>
      </c>
      <c r="R35" s="79"/>
      <c r="S35" s="79"/>
      <c r="T35" s="79" t="s">
        <v>442</v>
      </c>
      <c r="U35" s="79"/>
      <c r="V35" s="82" t="s">
        <v>486</v>
      </c>
      <c r="W35" s="81">
        <v>43715.31300925926</v>
      </c>
      <c r="X35" s="82" t="s">
        <v>526</v>
      </c>
      <c r="Y35" s="79"/>
      <c r="Z35" s="79"/>
      <c r="AA35" s="85" t="s">
        <v>627</v>
      </c>
      <c r="AB35" s="79"/>
      <c r="AC35" s="79" t="b">
        <v>0</v>
      </c>
      <c r="AD35" s="79">
        <v>0</v>
      </c>
      <c r="AE35" s="85" t="s">
        <v>722</v>
      </c>
      <c r="AF35" s="79" t="b">
        <v>1</v>
      </c>
      <c r="AG35" s="79" t="s">
        <v>730</v>
      </c>
      <c r="AH35" s="79"/>
      <c r="AI35" s="85" t="s">
        <v>731</v>
      </c>
      <c r="AJ35" s="79" t="b">
        <v>0</v>
      </c>
      <c r="AK35" s="79">
        <v>5</v>
      </c>
      <c r="AL35" s="85" t="s">
        <v>619</v>
      </c>
      <c r="AM35" s="79" t="s">
        <v>735</v>
      </c>
      <c r="AN35" s="79" t="b">
        <v>0</v>
      </c>
      <c r="AO35" s="85" t="s">
        <v>619</v>
      </c>
      <c r="AP35" s="79" t="s">
        <v>176</v>
      </c>
      <c r="AQ35" s="79">
        <v>0</v>
      </c>
      <c r="AR35" s="79">
        <v>0</v>
      </c>
      <c r="AS35" s="79"/>
      <c r="AT35" s="79"/>
      <c r="AU35" s="79"/>
      <c r="AV35" s="79"/>
      <c r="AW35" s="79"/>
      <c r="AX35" s="79"/>
      <c r="AY35" s="79"/>
      <c r="AZ35" s="79"/>
      <c r="BA35">
        <v>2</v>
      </c>
      <c r="BB35" s="78" t="str">
        <f>REPLACE(INDEX(GroupVertices[Group],MATCH(Edges[[#This Row],[Vertex 1]],GroupVertices[Vertex],0)),1,1,"")</f>
        <v>1</v>
      </c>
      <c r="BC35" s="78" t="str">
        <f>REPLACE(INDEX(GroupVertices[Group],MATCH(Edges[[#This Row],[Vertex 2]],GroupVertices[Vertex],0)),1,1,"")</f>
        <v>1</v>
      </c>
      <c r="BD35" s="48">
        <v>1</v>
      </c>
      <c r="BE35" s="49">
        <v>7.142857142857143</v>
      </c>
      <c r="BF35" s="48">
        <v>0</v>
      </c>
      <c r="BG35" s="49">
        <v>0</v>
      </c>
      <c r="BH35" s="48">
        <v>0</v>
      </c>
      <c r="BI35" s="49">
        <v>0</v>
      </c>
      <c r="BJ35" s="48">
        <v>13</v>
      </c>
      <c r="BK35" s="49">
        <v>92.85714285714286</v>
      </c>
      <c r="BL35" s="48">
        <v>14</v>
      </c>
    </row>
    <row r="36" spans="1:64" ht="15">
      <c r="A36" s="64" t="s">
        <v>221</v>
      </c>
      <c r="B36" s="64" t="s">
        <v>270</v>
      </c>
      <c r="C36" s="65" t="s">
        <v>2257</v>
      </c>
      <c r="D36" s="66">
        <v>6.5</v>
      </c>
      <c r="E36" s="67" t="s">
        <v>136</v>
      </c>
      <c r="F36" s="68">
        <v>23.5</v>
      </c>
      <c r="G36" s="65"/>
      <c r="H36" s="69"/>
      <c r="I36" s="70"/>
      <c r="J36" s="70"/>
      <c r="K36" s="34" t="s">
        <v>65</v>
      </c>
      <c r="L36" s="77">
        <v>36</v>
      </c>
      <c r="M36" s="77"/>
      <c r="N36" s="72"/>
      <c r="O36" s="79" t="s">
        <v>320</v>
      </c>
      <c r="P36" s="81">
        <v>43714.55369212963</v>
      </c>
      <c r="Q36" s="79" t="s">
        <v>327</v>
      </c>
      <c r="R36" s="82" t="s">
        <v>406</v>
      </c>
      <c r="S36" s="79" t="s">
        <v>434</v>
      </c>
      <c r="T36" s="79" t="s">
        <v>443</v>
      </c>
      <c r="U36" s="79"/>
      <c r="V36" s="82" t="s">
        <v>487</v>
      </c>
      <c r="W36" s="81">
        <v>43714.55369212963</v>
      </c>
      <c r="X36" s="82" t="s">
        <v>528</v>
      </c>
      <c r="Y36" s="79"/>
      <c r="Z36" s="79"/>
      <c r="AA36" s="85" t="s">
        <v>629</v>
      </c>
      <c r="AB36" s="79"/>
      <c r="AC36" s="79" t="b">
        <v>0</v>
      </c>
      <c r="AD36" s="79">
        <v>1</v>
      </c>
      <c r="AE36" s="85" t="s">
        <v>722</v>
      </c>
      <c r="AF36" s="79" t="b">
        <v>0</v>
      </c>
      <c r="AG36" s="79" t="s">
        <v>730</v>
      </c>
      <c r="AH36" s="79"/>
      <c r="AI36" s="85" t="s">
        <v>722</v>
      </c>
      <c r="AJ36" s="79" t="b">
        <v>0</v>
      </c>
      <c r="AK36" s="79">
        <v>0</v>
      </c>
      <c r="AL36" s="85" t="s">
        <v>722</v>
      </c>
      <c r="AM36" s="79" t="s">
        <v>738</v>
      </c>
      <c r="AN36" s="79" t="b">
        <v>0</v>
      </c>
      <c r="AO36" s="85" t="s">
        <v>629</v>
      </c>
      <c r="AP36" s="79" t="s">
        <v>176</v>
      </c>
      <c r="AQ36" s="79">
        <v>0</v>
      </c>
      <c r="AR36" s="79">
        <v>0</v>
      </c>
      <c r="AS36" s="79"/>
      <c r="AT36" s="79"/>
      <c r="AU36" s="79"/>
      <c r="AV36" s="79"/>
      <c r="AW36" s="79"/>
      <c r="AX36" s="79"/>
      <c r="AY36" s="79"/>
      <c r="AZ36" s="79"/>
      <c r="BA36">
        <v>2</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221</v>
      </c>
      <c r="B37" s="64" t="s">
        <v>270</v>
      </c>
      <c r="C37" s="65" t="s">
        <v>2257</v>
      </c>
      <c r="D37" s="66">
        <v>6.5</v>
      </c>
      <c r="E37" s="67" t="s">
        <v>136</v>
      </c>
      <c r="F37" s="68">
        <v>23.5</v>
      </c>
      <c r="G37" s="65"/>
      <c r="H37" s="69"/>
      <c r="I37" s="70"/>
      <c r="J37" s="70"/>
      <c r="K37" s="34" t="s">
        <v>65</v>
      </c>
      <c r="L37" s="77">
        <v>37</v>
      </c>
      <c r="M37" s="77"/>
      <c r="N37" s="72"/>
      <c r="O37" s="79" t="s">
        <v>320</v>
      </c>
      <c r="P37" s="81">
        <v>43717.58542824074</v>
      </c>
      <c r="Q37" s="79" t="s">
        <v>328</v>
      </c>
      <c r="R37" s="82" t="s">
        <v>407</v>
      </c>
      <c r="S37" s="79" t="s">
        <v>434</v>
      </c>
      <c r="T37" s="79" t="s">
        <v>443</v>
      </c>
      <c r="U37" s="79"/>
      <c r="V37" s="82" t="s">
        <v>487</v>
      </c>
      <c r="W37" s="81">
        <v>43717.58542824074</v>
      </c>
      <c r="X37" s="82" t="s">
        <v>529</v>
      </c>
      <c r="Y37" s="79"/>
      <c r="Z37" s="79"/>
      <c r="AA37" s="85" t="s">
        <v>630</v>
      </c>
      <c r="AB37" s="79"/>
      <c r="AC37" s="79" t="b">
        <v>0</v>
      </c>
      <c r="AD37" s="79">
        <v>2</v>
      </c>
      <c r="AE37" s="85" t="s">
        <v>722</v>
      </c>
      <c r="AF37" s="79" t="b">
        <v>0</v>
      </c>
      <c r="AG37" s="79" t="s">
        <v>730</v>
      </c>
      <c r="AH37" s="79"/>
      <c r="AI37" s="85" t="s">
        <v>722</v>
      </c>
      <c r="AJ37" s="79" t="b">
        <v>0</v>
      </c>
      <c r="AK37" s="79">
        <v>1</v>
      </c>
      <c r="AL37" s="85" t="s">
        <v>722</v>
      </c>
      <c r="AM37" s="79" t="s">
        <v>738</v>
      </c>
      <c r="AN37" s="79" t="b">
        <v>0</v>
      </c>
      <c r="AO37" s="85" t="s">
        <v>630</v>
      </c>
      <c r="AP37" s="79" t="s">
        <v>176</v>
      </c>
      <c r="AQ37" s="79">
        <v>0</v>
      </c>
      <c r="AR37" s="79">
        <v>0</v>
      </c>
      <c r="AS37" s="79"/>
      <c r="AT37" s="79"/>
      <c r="AU37" s="79"/>
      <c r="AV37" s="79"/>
      <c r="AW37" s="79"/>
      <c r="AX37" s="79"/>
      <c r="AY37" s="79"/>
      <c r="AZ37" s="79"/>
      <c r="BA37">
        <v>2</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221</v>
      </c>
      <c r="B38" s="64" t="s">
        <v>271</v>
      </c>
      <c r="C38" s="65" t="s">
        <v>2257</v>
      </c>
      <c r="D38" s="66">
        <v>6.5</v>
      </c>
      <c r="E38" s="67" t="s">
        <v>136</v>
      </c>
      <c r="F38" s="68">
        <v>23.5</v>
      </c>
      <c r="G38" s="65"/>
      <c r="H38" s="69"/>
      <c r="I38" s="70"/>
      <c r="J38" s="70"/>
      <c r="K38" s="34" t="s">
        <v>65</v>
      </c>
      <c r="L38" s="77">
        <v>38</v>
      </c>
      <c r="M38" s="77"/>
      <c r="N38" s="72"/>
      <c r="O38" s="79" t="s">
        <v>320</v>
      </c>
      <c r="P38" s="81">
        <v>43714.55369212963</v>
      </c>
      <c r="Q38" s="79" t="s">
        <v>327</v>
      </c>
      <c r="R38" s="82" t="s">
        <v>406</v>
      </c>
      <c r="S38" s="79" t="s">
        <v>434</v>
      </c>
      <c r="T38" s="79" t="s">
        <v>443</v>
      </c>
      <c r="U38" s="79"/>
      <c r="V38" s="82" t="s">
        <v>487</v>
      </c>
      <c r="W38" s="81">
        <v>43714.55369212963</v>
      </c>
      <c r="X38" s="82" t="s">
        <v>528</v>
      </c>
      <c r="Y38" s="79"/>
      <c r="Z38" s="79"/>
      <c r="AA38" s="85" t="s">
        <v>629</v>
      </c>
      <c r="AB38" s="79"/>
      <c r="AC38" s="79" t="b">
        <v>0</v>
      </c>
      <c r="AD38" s="79">
        <v>1</v>
      </c>
      <c r="AE38" s="85" t="s">
        <v>722</v>
      </c>
      <c r="AF38" s="79" t="b">
        <v>0</v>
      </c>
      <c r="AG38" s="79" t="s">
        <v>730</v>
      </c>
      <c r="AH38" s="79"/>
      <c r="AI38" s="85" t="s">
        <v>722</v>
      </c>
      <c r="AJ38" s="79" t="b">
        <v>0</v>
      </c>
      <c r="AK38" s="79">
        <v>0</v>
      </c>
      <c r="AL38" s="85" t="s">
        <v>722</v>
      </c>
      <c r="AM38" s="79" t="s">
        <v>738</v>
      </c>
      <c r="AN38" s="79" t="b">
        <v>0</v>
      </c>
      <c r="AO38" s="85" t="s">
        <v>629</v>
      </c>
      <c r="AP38" s="79" t="s">
        <v>176</v>
      </c>
      <c r="AQ38" s="79">
        <v>0</v>
      </c>
      <c r="AR38" s="79">
        <v>0</v>
      </c>
      <c r="AS38" s="79"/>
      <c r="AT38" s="79"/>
      <c r="AU38" s="79"/>
      <c r="AV38" s="79"/>
      <c r="AW38" s="79"/>
      <c r="AX38" s="79"/>
      <c r="AY38" s="79"/>
      <c r="AZ38" s="79"/>
      <c r="BA38">
        <v>2</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221</v>
      </c>
      <c r="B39" s="64" t="s">
        <v>271</v>
      </c>
      <c r="C39" s="65" t="s">
        <v>2257</v>
      </c>
      <c r="D39" s="66">
        <v>6.5</v>
      </c>
      <c r="E39" s="67" t="s">
        <v>136</v>
      </c>
      <c r="F39" s="68">
        <v>23.5</v>
      </c>
      <c r="G39" s="65"/>
      <c r="H39" s="69"/>
      <c r="I39" s="70"/>
      <c r="J39" s="70"/>
      <c r="K39" s="34" t="s">
        <v>65</v>
      </c>
      <c r="L39" s="77">
        <v>39</v>
      </c>
      <c r="M39" s="77"/>
      <c r="N39" s="72"/>
      <c r="O39" s="79" t="s">
        <v>320</v>
      </c>
      <c r="P39" s="81">
        <v>43717.58542824074</v>
      </c>
      <c r="Q39" s="79" t="s">
        <v>328</v>
      </c>
      <c r="R39" s="82" t="s">
        <v>407</v>
      </c>
      <c r="S39" s="79" t="s">
        <v>434</v>
      </c>
      <c r="T39" s="79" t="s">
        <v>443</v>
      </c>
      <c r="U39" s="79"/>
      <c r="V39" s="82" t="s">
        <v>487</v>
      </c>
      <c r="W39" s="81">
        <v>43717.58542824074</v>
      </c>
      <c r="X39" s="82" t="s">
        <v>529</v>
      </c>
      <c r="Y39" s="79"/>
      <c r="Z39" s="79"/>
      <c r="AA39" s="85" t="s">
        <v>630</v>
      </c>
      <c r="AB39" s="79"/>
      <c r="AC39" s="79" t="b">
        <v>0</v>
      </c>
      <c r="AD39" s="79">
        <v>2</v>
      </c>
      <c r="AE39" s="85" t="s">
        <v>722</v>
      </c>
      <c r="AF39" s="79" t="b">
        <v>0</v>
      </c>
      <c r="AG39" s="79" t="s">
        <v>730</v>
      </c>
      <c r="AH39" s="79"/>
      <c r="AI39" s="85" t="s">
        <v>722</v>
      </c>
      <c r="AJ39" s="79" t="b">
        <v>0</v>
      </c>
      <c r="AK39" s="79">
        <v>1</v>
      </c>
      <c r="AL39" s="85" t="s">
        <v>722</v>
      </c>
      <c r="AM39" s="79" t="s">
        <v>738</v>
      </c>
      <c r="AN39" s="79" t="b">
        <v>0</v>
      </c>
      <c r="AO39" s="85" t="s">
        <v>630</v>
      </c>
      <c r="AP39" s="79" t="s">
        <v>176</v>
      </c>
      <c r="AQ39" s="79">
        <v>0</v>
      </c>
      <c r="AR39" s="79">
        <v>0</v>
      </c>
      <c r="AS39" s="79"/>
      <c r="AT39" s="79"/>
      <c r="AU39" s="79"/>
      <c r="AV39" s="79"/>
      <c r="AW39" s="79"/>
      <c r="AX39" s="79"/>
      <c r="AY39" s="79"/>
      <c r="AZ39" s="79"/>
      <c r="BA39">
        <v>2</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221</v>
      </c>
      <c r="B40" s="64" t="s">
        <v>272</v>
      </c>
      <c r="C40" s="65" t="s">
        <v>2257</v>
      </c>
      <c r="D40" s="66">
        <v>6.5</v>
      </c>
      <c r="E40" s="67" t="s">
        <v>136</v>
      </c>
      <c r="F40" s="68">
        <v>23.5</v>
      </c>
      <c r="G40" s="65"/>
      <c r="H40" s="69"/>
      <c r="I40" s="70"/>
      <c r="J40" s="70"/>
      <c r="K40" s="34" t="s">
        <v>65</v>
      </c>
      <c r="L40" s="77">
        <v>40</v>
      </c>
      <c r="M40" s="77"/>
      <c r="N40" s="72"/>
      <c r="O40" s="79" t="s">
        <v>320</v>
      </c>
      <c r="P40" s="81">
        <v>43714.55369212963</v>
      </c>
      <c r="Q40" s="79" t="s">
        <v>327</v>
      </c>
      <c r="R40" s="82" t="s">
        <v>406</v>
      </c>
      <c r="S40" s="79" t="s">
        <v>434</v>
      </c>
      <c r="T40" s="79" t="s">
        <v>443</v>
      </c>
      <c r="U40" s="79"/>
      <c r="V40" s="82" t="s">
        <v>487</v>
      </c>
      <c r="W40" s="81">
        <v>43714.55369212963</v>
      </c>
      <c r="X40" s="82" t="s">
        <v>528</v>
      </c>
      <c r="Y40" s="79"/>
      <c r="Z40" s="79"/>
      <c r="AA40" s="85" t="s">
        <v>629</v>
      </c>
      <c r="AB40" s="79"/>
      <c r="AC40" s="79" t="b">
        <v>0</v>
      </c>
      <c r="AD40" s="79">
        <v>1</v>
      </c>
      <c r="AE40" s="85" t="s">
        <v>722</v>
      </c>
      <c r="AF40" s="79" t="b">
        <v>0</v>
      </c>
      <c r="AG40" s="79" t="s">
        <v>730</v>
      </c>
      <c r="AH40" s="79"/>
      <c r="AI40" s="85" t="s">
        <v>722</v>
      </c>
      <c r="AJ40" s="79" t="b">
        <v>0</v>
      </c>
      <c r="AK40" s="79">
        <v>0</v>
      </c>
      <c r="AL40" s="85" t="s">
        <v>722</v>
      </c>
      <c r="AM40" s="79" t="s">
        <v>738</v>
      </c>
      <c r="AN40" s="79" t="b">
        <v>0</v>
      </c>
      <c r="AO40" s="85" t="s">
        <v>629</v>
      </c>
      <c r="AP40" s="79" t="s">
        <v>176</v>
      </c>
      <c r="AQ40" s="79">
        <v>0</v>
      </c>
      <c r="AR40" s="79">
        <v>0</v>
      </c>
      <c r="AS40" s="79"/>
      <c r="AT40" s="79"/>
      <c r="AU40" s="79"/>
      <c r="AV40" s="79"/>
      <c r="AW40" s="79"/>
      <c r="AX40" s="79"/>
      <c r="AY40" s="79"/>
      <c r="AZ40" s="79"/>
      <c r="BA40">
        <v>2</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221</v>
      </c>
      <c r="B41" s="64" t="s">
        <v>272</v>
      </c>
      <c r="C41" s="65" t="s">
        <v>2257</v>
      </c>
      <c r="D41" s="66">
        <v>6.5</v>
      </c>
      <c r="E41" s="67" t="s">
        <v>136</v>
      </c>
      <c r="F41" s="68">
        <v>23.5</v>
      </c>
      <c r="G41" s="65"/>
      <c r="H41" s="69"/>
      <c r="I41" s="70"/>
      <c r="J41" s="70"/>
      <c r="K41" s="34" t="s">
        <v>65</v>
      </c>
      <c r="L41" s="77">
        <v>41</v>
      </c>
      <c r="M41" s="77"/>
      <c r="N41" s="72"/>
      <c r="O41" s="79" t="s">
        <v>320</v>
      </c>
      <c r="P41" s="81">
        <v>43717.58542824074</v>
      </c>
      <c r="Q41" s="79" t="s">
        <v>328</v>
      </c>
      <c r="R41" s="82" t="s">
        <v>407</v>
      </c>
      <c r="S41" s="79" t="s">
        <v>434</v>
      </c>
      <c r="T41" s="79" t="s">
        <v>443</v>
      </c>
      <c r="U41" s="79"/>
      <c r="V41" s="82" t="s">
        <v>487</v>
      </c>
      <c r="W41" s="81">
        <v>43717.58542824074</v>
      </c>
      <c r="X41" s="82" t="s">
        <v>529</v>
      </c>
      <c r="Y41" s="79"/>
      <c r="Z41" s="79"/>
      <c r="AA41" s="85" t="s">
        <v>630</v>
      </c>
      <c r="AB41" s="79"/>
      <c r="AC41" s="79" t="b">
        <v>0</v>
      </c>
      <c r="AD41" s="79">
        <v>2</v>
      </c>
      <c r="AE41" s="85" t="s">
        <v>722</v>
      </c>
      <c r="AF41" s="79" t="b">
        <v>0</v>
      </c>
      <c r="AG41" s="79" t="s">
        <v>730</v>
      </c>
      <c r="AH41" s="79"/>
      <c r="AI41" s="85" t="s">
        <v>722</v>
      </c>
      <c r="AJ41" s="79" t="b">
        <v>0</v>
      </c>
      <c r="AK41" s="79">
        <v>1</v>
      </c>
      <c r="AL41" s="85" t="s">
        <v>722</v>
      </c>
      <c r="AM41" s="79" t="s">
        <v>738</v>
      </c>
      <c r="AN41" s="79" t="b">
        <v>0</v>
      </c>
      <c r="AO41" s="85" t="s">
        <v>630</v>
      </c>
      <c r="AP41" s="79" t="s">
        <v>176</v>
      </c>
      <c r="AQ41" s="79">
        <v>0</v>
      </c>
      <c r="AR41" s="79">
        <v>0</v>
      </c>
      <c r="AS41" s="79"/>
      <c r="AT41" s="79"/>
      <c r="AU41" s="79"/>
      <c r="AV41" s="79"/>
      <c r="AW41" s="79"/>
      <c r="AX41" s="79"/>
      <c r="AY41" s="79"/>
      <c r="AZ41" s="79"/>
      <c r="BA41">
        <v>2</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221</v>
      </c>
      <c r="B42" s="64" t="s">
        <v>273</v>
      </c>
      <c r="C42" s="65" t="s">
        <v>2257</v>
      </c>
      <c r="D42" s="66">
        <v>6.5</v>
      </c>
      <c r="E42" s="67" t="s">
        <v>136</v>
      </c>
      <c r="F42" s="68">
        <v>23.5</v>
      </c>
      <c r="G42" s="65"/>
      <c r="H42" s="69"/>
      <c r="I42" s="70"/>
      <c r="J42" s="70"/>
      <c r="K42" s="34" t="s">
        <v>65</v>
      </c>
      <c r="L42" s="77">
        <v>42</v>
      </c>
      <c r="M42" s="77"/>
      <c r="N42" s="72"/>
      <c r="O42" s="79" t="s">
        <v>320</v>
      </c>
      <c r="P42" s="81">
        <v>43714.55369212963</v>
      </c>
      <c r="Q42" s="79" t="s">
        <v>327</v>
      </c>
      <c r="R42" s="82" t="s">
        <v>406</v>
      </c>
      <c r="S42" s="79" t="s">
        <v>434</v>
      </c>
      <c r="T42" s="79" t="s">
        <v>443</v>
      </c>
      <c r="U42" s="79"/>
      <c r="V42" s="82" t="s">
        <v>487</v>
      </c>
      <c r="W42" s="81">
        <v>43714.55369212963</v>
      </c>
      <c r="X42" s="82" t="s">
        <v>528</v>
      </c>
      <c r="Y42" s="79"/>
      <c r="Z42" s="79"/>
      <c r="AA42" s="85" t="s">
        <v>629</v>
      </c>
      <c r="AB42" s="79"/>
      <c r="AC42" s="79" t="b">
        <v>0</v>
      </c>
      <c r="AD42" s="79">
        <v>1</v>
      </c>
      <c r="AE42" s="85" t="s">
        <v>722</v>
      </c>
      <c r="AF42" s="79" t="b">
        <v>0</v>
      </c>
      <c r="AG42" s="79" t="s">
        <v>730</v>
      </c>
      <c r="AH42" s="79"/>
      <c r="AI42" s="85" t="s">
        <v>722</v>
      </c>
      <c r="AJ42" s="79" t="b">
        <v>0</v>
      </c>
      <c r="AK42" s="79">
        <v>0</v>
      </c>
      <c r="AL42" s="85" t="s">
        <v>722</v>
      </c>
      <c r="AM42" s="79" t="s">
        <v>738</v>
      </c>
      <c r="AN42" s="79" t="b">
        <v>0</v>
      </c>
      <c r="AO42" s="85" t="s">
        <v>629</v>
      </c>
      <c r="AP42" s="79" t="s">
        <v>176</v>
      </c>
      <c r="AQ42" s="79">
        <v>0</v>
      </c>
      <c r="AR42" s="79">
        <v>0</v>
      </c>
      <c r="AS42" s="79"/>
      <c r="AT42" s="79"/>
      <c r="AU42" s="79"/>
      <c r="AV42" s="79"/>
      <c r="AW42" s="79"/>
      <c r="AX42" s="79"/>
      <c r="AY42" s="79"/>
      <c r="AZ42" s="79"/>
      <c r="BA42">
        <v>2</v>
      </c>
      <c r="BB42" s="78" t="str">
        <f>REPLACE(INDEX(GroupVertices[Group],MATCH(Edges[[#This Row],[Vertex 1]],GroupVertices[Vertex],0)),1,1,"")</f>
        <v>4</v>
      </c>
      <c r="BC42" s="78" t="str">
        <f>REPLACE(INDEX(GroupVertices[Group],MATCH(Edges[[#This Row],[Vertex 2]],GroupVertices[Vertex],0)),1,1,"")</f>
        <v>4</v>
      </c>
      <c r="BD42" s="48"/>
      <c r="BE42" s="49"/>
      <c r="BF42" s="48"/>
      <c r="BG42" s="49"/>
      <c r="BH42" s="48"/>
      <c r="BI42" s="49"/>
      <c r="BJ42" s="48"/>
      <c r="BK42" s="49"/>
      <c r="BL42" s="48"/>
    </row>
    <row r="43" spans="1:64" ht="15">
      <c r="A43" s="64" t="s">
        <v>221</v>
      </c>
      <c r="B43" s="64" t="s">
        <v>273</v>
      </c>
      <c r="C43" s="65" t="s">
        <v>2257</v>
      </c>
      <c r="D43" s="66">
        <v>6.5</v>
      </c>
      <c r="E43" s="67" t="s">
        <v>136</v>
      </c>
      <c r="F43" s="68">
        <v>23.5</v>
      </c>
      <c r="G43" s="65"/>
      <c r="H43" s="69"/>
      <c r="I43" s="70"/>
      <c r="J43" s="70"/>
      <c r="K43" s="34" t="s">
        <v>65</v>
      </c>
      <c r="L43" s="77">
        <v>43</v>
      </c>
      <c r="M43" s="77"/>
      <c r="N43" s="72"/>
      <c r="O43" s="79" t="s">
        <v>320</v>
      </c>
      <c r="P43" s="81">
        <v>43717.58542824074</v>
      </c>
      <c r="Q43" s="79" t="s">
        <v>328</v>
      </c>
      <c r="R43" s="82" t="s">
        <v>407</v>
      </c>
      <c r="S43" s="79" t="s">
        <v>434</v>
      </c>
      <c r="T43" s="79" t="s">
        <v>443</v>
      </c>
      <c r="U43" s="79"/>
      <c r="V43" s="82" t="s">
        <v>487</v>
      </c>
      <c r="W43" s="81">
        <v>43717.58542824074</v>
      </c>
      <c r="X43" s="82" t="s">
        <v>529</v>
      </c>
      <c r="Y43" s="79"/>
      <c r="Z43" s="79"/>
      <c r="AA43" s="85" t="s">
        <v>630</v>
      </c>
      <c r="AB43" s="79"/>
      <c r="AC43" s="79" t="b">
        <v>0</v>
      </c>
      <c r="AD43" s="79">
        <v>2</v>
      </c>
      <c r="AE43" s="85" t="s">
        <v>722</v>
      </c>
      <c r="AF43" s="79" t="b">
        <v>0</v>
      </c>
      <c r="AG43" s="79" t="s">
        <v>730</v>
      </c>
      <c r="AH43" s="79"/>
      <c r="AI43" s="85" t="s">
        <v>722</v>
      </c>
      <c r="AJ43" s="79" t="b">
        <v>0</v>
      </c>
      <c r="AK43" s="79">
        <v>1</v>
      </c>
      <c r="AL43" s="85" t="s">
        <v>722</v>
      </c>
      <c r="AM43" s="79" t="s">
        <v>738</v>
      </c>
      <c r="AN43" s="79" t="b">
        <v>0</v>
      </c>
      <c r="AO43" s="85" t="s">
        <v>630</v>
      </c>
      <c r="AP43" s="79" t="s">
        <v>176</v>
      </c>
      <c r="AQ43" s="79">
        <v>0</v>
      </c>
      <c r="AR43" s="79">
        <v>0</v>
      </c>
      <c r="AS43" s="79"/>
      <c r="AT43" s="79"/>
      <c r="AU43" s="79"/>
      <c r="AV43" s="79"/>
      <c r="AW43" s="79"/>
      <c r="AX43" s="79"/>
      <c r="AY43" s="79"/>
      <c r="AZ43" s="79"/>
      <c r="BA43">
        <v>2</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221</v>
      </c>
      <c r="B44" s="64" t="s">
        <v>274</v>
      </c>
      <c r="C44" s="65" t="s">
        <v>2257</v>
      </c>
      <c r="D44" s="66">
        <v>6.5</v>
      </c>
      <c r="E44" s="67" t="s">
        <v>136</v>
      </c>
      <c r="F44" s="68">
        <v>23.5</v>
      </c>
      <c r="G44" s="65"/>
      <c r="H44" s="69"/>
      <c r="I44" s="70"/>
      <c r="J44" s="70"/>
      <c r="K44" s="34" t="s">
        <v>65</v>
      </c>
      <c r="L44" s="77">
        <v>44</v>
      </c>
      <c r="M44" s="77"/>
      <c r="N44" s="72"/>
      <c r="O44" s="79" t="s">
        <v>320</v>
      </c>
      <c r="P44" s="81">
        <v>43714.55369212963</v>
      </c>
      <c r="Q44" s="79" t="s">
        <v>327</v>
      </c>
      <c r="R44" s="82" t="s">
        <v>406</v>
      </c>
      <c r="S44" s="79" t="s">
        <v>434</v>
      </c>
      <c r="T44" s="79" t="s">
        <v>443</v>
      </c>
      <c r="U44" s="79"/>
      <c r="V44" s="82" t="s">
        <v>487</v>
      </c>
      <c r="W44" s="81">
        <v>43714.55369212963</v>
      </c>
      <c r="X44" s="82" t="s">
        <v>528</v>
      </c>
      <c r="Y44" s="79"/>
      <c r="Z44" s="79"/>
      <c r="AA44" s="85" t="s">
        <v>629</v>
      </c>
      <c r="AB44" s="79"/>
      <c r="AC44" s="79" t="b">
        <v>0</v>
      </c>
      <c r="AD44" s="79">
        <v>1</v>
      </c>
      <c r="AE44" s="85" t="s">
        <v>722</v>
      </c>
      <c r="AF44" s="79" t="b">
        <v>0</v>
      </c>
      <c r="AG44" s="79" t="s">
        <v>730</v>
      </c>
      <c r="AH44" s="79"/>
      <c r="AI44" s="85" t="s">
        <v>722</v>
      </c>
      <c r="AJ44" s="79" t="b">
        <v>0</v>
      </c>
      <c r="AK44" s="79">
        <v>0</v>
      </c>
      <c r="AL44" s="85" t="s">
        <v>722</v>
      </c>
      <c r="AM44" s="79" t="s">
        <v>738</v>
      </c>
      <c r="AN44" s="79" t="b">
        <v>0</v>
      </c>
      <c r="AO44" s="85" t="s">
        <v>629</v>
      </c>
      <c r="AP44" s="79" t="s">
        <v>176</v>
      </c>
      <c r="AQ44" s="79">
        <v>0</v>
      </c>
      <c r="AR44" s="79">
        <v>0</v>
      </c>
      <c r="AS44" s="79"/>
      <c r="AT44" s="79"/>
      <c r="AU44" s="79"/>
      <c r="AV44" s="79"/>
      <c r="AW44" s="79"/>
      <c r="AX44" s="79"/>
      <c r="AY44" s="79"/>
      <c r="AZ44" s="79"/>
      <c r="BA44">
        <v>2</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221</v>
      </c>
      <c r="B45" s="64" t="s">
        <v>274</v>
      </c>
      <c r="C45" s="65" t="s">
        <v>2257</v>
      </c>
      <c r="D45" s="66">
        <v>6.5</v>
      </c>
      <c r="E45" s="67" t="s">
        <v>136</v>
      </c>
      <c r="F45" s="68">
        <v>23.5</v>
      </c>
      <c r="G45" s="65"/>
      <c r="H45" s="69"/>
      <c r="I45" s="70"/>
      <c r="J45" s="70"/>
      <c r="K45" s="34" t="s">
        <v>65</v>
      </c>
      <c r="L45" s="77">
        <v>45</v>
      </c>
      <c r="M45" s="77"/>
      <c r="N45" s="72"/>
      <c r="O45" s="79" t="s">
        <v>320</v>
      </c>
      <c r="P45" s="81">
        <v>43717.58542824074</v>
      </c>
      <c r="Q45" s="79" t="s">
        <v>328</v>
      </c>
      <c r="R45" s="82" t="s">
        <v>407</v>
      </c>
      <c r="S45" s="79" t="s">
        <v>434</v>
      </c>
      <c r="T45" s="79" t="s">
        <v>443</v>
      </c>
      <c r="U45" s="79"/>
      <c r="V45" s="82" t="s">
        <v>487</v>
      </c>
      <c r="W45" s="81">
        <v>43717.58542824074</v>
      </c>
      <c r="X45" s="82" t="s">
        <v>529</v>
      </c>
      <c r="Y45" s="79"/>
      <c r="Z45" s="79"/>
      <c r="AA45" s="85" t="s">
        <v>630</v>
      </c>
      <c r="AB45" s="79"/>
      <c r="AC45" s="79" t="b">
        <v>0</v>
      </c>
      <c r="AD45" s="79">
        <v>2</v>
      </c>
      <c r="AE45" s="85" t="s">
        <v>722</v>
      </c>
      <c r="AF45" s="79" t="b">
        <v>0</v>
      </c>
      <c r="AG45" s="79" t="s">
        <v>730</v>
      </c>
      <c r="AH45" s="79"/>
      <c r="AI45" s="85" t="s">
        <v>722</v>
      </c>
      <c r="AJ45" s="79" t="b">
        <v>0</v>
      </c>
      <c r="AK45" s="79">
        <v>1</v>
      </c>
      <c r="AL45" s="85" t="s">
        <v>722</v>
      </c>
      <c r="AM45" s="79" t="s">
        <v>738</v>
      </c>
      <c r="AN45" s="79" t="b">
        <v>0</v>
      </c>
      <c r="AO45" s="85" t="s">
        <v>630</v>
      </c>
      <c r="AP45" s="79" t="s">
        <v>176</v>
      </c>
      <c r="AQ45" s="79">
        <v>0</v>
      </c>
      <c r="AR45" s="79">
        <v>0</v>
      </c>
      <c r="AS45" s="79"/>
      <c r="AT45" s="79"/>
      <c r="AU45" s="79"/>
      <c r="AV45" s="79"/>
      <c r="AW45" s="79"/>
      <c r="AX45" s="79"/>
      <c r="AY45" s="79"/>
      <c r="AZ45" s="79"/>
      <c r="BA45">
        <v>2</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221</v>
      </c>
      <c r="B46" s="64" t="s">
        <v>275</v>
      </c>
      <c r="C46" s="65" t="s">
        <v>2257</v>
      </c>
      <c r="D46" s="66">
        <v>6.5</v>
      </c>
      <c r="E46" s="67" t="s">
        <v>136</v>
      </c>
      <c r="F46" s="68">
        <v>23.5</v>
      </c>
      <c r="G46" s="65"/>
      <c r="H46" s="69"/>
      <c r="I46" s="70"/>
      <c r="J46" s="70"/>
      <c r="K46" s="34" t="s">
        <v>65</v>
      </c>
      <c r="L46" s="77">
        <v>46</v>
      </c>
      <c r="M46" s="77"/>
      <c r="N46" s="72"/>
      <c r="O46" s="79" t="s">
        <v>320</v>
      </c>
      <c r="P46" s="81">
        <v>43714.55369212963</v>
      </c>
      <c r="Q46" s="79" t="s">
        <v>327</v>
      </c>
      <c r="R46" s="82" t="s">
        <v>406</v>
      </c>
      <c r="S46" s="79" t="s">
        <v>434</v>
      </c>
      <c r="T46" s="79" t="s">
        <v>443</v>
      </c>
      <c r="U46" s="79"/>
      <c r="V46" s="82" t="s">
        <v>487</v>
      </c>
      <c r="W46" s="81">
        <v>43714.55369212963</v>
      </c>
      <c r="X46" s="82" t="s">
        <v>528</v>
      </c>
      <c r="Y46" s="79"/>
      <c r="Z46" s="79"/>
      <c r="AA46" s="85" t="s">
        <v>629</v>
      </c>
      <c r="AB46" s="79"/>
      <c r="AC46" s="79" t="b">
        <v>0</v>
      </c>
      <c r="AD46" s="79">
        <v>1</v>
      </c>
      <c r="AE46" s="85" t="s">
        <v>722</v>
      </c>
      <c r="AF46" s="79" t="b">
        <v>0</v>
      </c>
      <c r="AG46" s="79" t="s">
        <v>730</v>
      </c>
      <c r="AH46" s="79"/>
      <c r="AI46" s="85" t="s">
        <v>722</v>
      </c>
      <c r="AJ46" s="79" t="b">
        <v>0</v>
      </c>
      <c r="AK46" s="79">
        <v>0</v>
      </c>
      <c r="AL46" s="85" t="s">
        <v>722</v>
      </c>
      <c r="AM46" s="79" t="s">
        <v>738</v>
      </c>
      <c r="AN46" s="79" t="b">
        <v>0</v>
      </c>
      <c r="AO46" s="85" t="s">
        <v>629</v>
      </c>
      <c r="AP46" s="79" t="s">
        <v>176</v>
      </c>
      <c r="AQ46" s="79">
        <v>0</v>
      </c>
      <c r="AR46" s="79">
        <v>0</v>
      </c>
      <c r="AS46" s="79"/>
      <c r="AT46" s="79"/>
      <c r="AU46" s="79"/>
      <c r="AV46" s="79"/>
      <c r="AW46" s="79"/>
      <c r="AX46" s="79"/>
      <c r="AY46" s="79"/>
      <c r="AZ46" s="79"/>
      <c r="BA46">
        <v>2</v>
      </c>
      <c r="BB46" s="78" t="str">
        <f>REPLACE(INDEX(GroupVertices[Group],MATCH(Edges[[#This Row],[Vertex 1]],GroupVertices[Vertex],0)),1,1,"")</f>
        <v>4</v>
      </c>
      <c r="BC46" s="78" t="str">
        <f>REPLACE(INDEX(GroupVertices[Group],MATCH(Edges[[#This Row],[Vertex 2]],GroupVertices[Vertex],0)),1,1,"")</f>
        <v>4</v>
      </c>
      <c r="BD46" s="48"/>
      <c r="BE46" s="49"/>
      <c r="BF46" s="48"/>
      <c r="BG46" s="49"/>
      <c r="BH46" s="48"/>
      <c r="BI46" s="49"/>
      <c r="BJ46" s="48"/>
      <c r="BK46" s="49"/>
      <c r="BL46" s="48"/>
    </row>
    <row r="47" spans="1:64" ht="15">
      <c r="A47" s="64" t="s">
        <v>221</v>
      </c>
      <c r="B47" s="64" t="s">
        <v>275</v>
      </c>
      <c r="C47" s="65" t="s">
        <v>2257</v>
      </c>
      <c r="D47" s="66">
        <v>6.5</v>
      </c>
      <c r="E47" s="67" t="s">
        <v>136</v>
      </c>
      <c r="F47" s="68">
        <v>23.5</v>
      </c>
      <c r="G47" s="65"/>
      <c r="H47" s="69"/>
      <c r="I47" s="70"/>
      <c r="J47" s="70"/>
      <c r="K47" s="34" t="s">
        <v>65</v>
      </c>
      <c r="L47" s="77">
        <v>47</v>
      </c>
      <c r="M47" s="77"/>
      <c r="N47" s="72"/>
      <c r="O47" s="79" t="s">
        <v>320</v>
      </c>
      <c r="P47" s="81">
        <v>43717.58542824074</v>
      </c>
      <c r="Q47" s="79" t="s">
        <v>328</v>
      </c>
      <c r="R47" s="82" t="s">
        <v>407</v>
      </c>
      <c r="S47" s="79" t="s">
        <v>434</v>
      </c>
      <c r="T47" s="79" t="s">
        <v>443</v>
      </c>
      <c r="U47" s="79"/>
      <c r="V47" s="82" t="s">
        <v>487</v>
      </c>
      <c r="W47" s="81">
        <v>43717.58542824074</v>
      </c>
      <c r="X47" s="82" t="s">
        <v>529</v>
      </c>
      <c r="Y47" s="79"/>
      <c r="Z47" s="79"/>
      <c r="AA47" s="85" t="s">
        <v>630</v>
      </c>
      <c r="AB47" s="79"/>
      <c r="AC47" s="79" t="b">
        <v>0</v>
      </c>
      <c r="AD47" s="79">
        <v>2</v>
      </c>
      <c r="AE47" s="85" t="s">
        <v>722</v>
      </c>
      <c r="AF47" s="79" t="b">
        <v>0</v>
      </c>
      <c r="AG47" s="79" t="s">
        <v>730</v>
      </c>
      <c r="AH47" s="79"/>
      <c r="AI47" s="85" t="s">
        <v>722</v>
      </c>
      <c r="AJ47" s="79" t="b">
        <v>0</v>
      </c>
      <c r="AK47" s="79">
        <v>1</v>
      </c>
      <c r="AL47" s="85" t="s">
        <v>722</v>
      </c>
      <c r="AM47" s="79" t="s">
        <v>738</v>
      </c>
      <c r="AN47" s="79" t="b">
        <v>0</v>
      </c>
      <c r="AO47" s="85" t="s">
        <v>630</v>
      </c>
      <c r="AP47" s="79" t="s">
        <v>176</v>
      </c>
      <c r="AQ47" s="79">
        <v>0</v>
      </c>
      <c r="AR47" s="79">
        <v>0</v>
      </c>
      <c r="AS47" s="79"/>
      <c r="AT47" s="79"/>
      <c r="AU47" s="79"/>
      <c r="AV47" s="79"/>
      <c r="AW47" s="79"/>
      <c r="AX47" s="79"/>
      <c r="AY47" s="79"/>
      <c r="AZ47" s="79"/>
      <c r="BA47">
        <v>2</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221</v>
      </c>
      <c r="B48" s="64" t="s">
        <v>276</v>
      </c>
      <c r="C48" s="65" t="s">
        <v>2257</v>
      </c>
      <c r="D48" s="66">
        <v>6.5</v>
      </c>
      <c r="E48" s="67" t="s">
        <v>136</v>
      </c>
      <c r="F48" s="68">
        <v>23.5</v>
      </c>
      <c r="G48" s="65"/>
      <c r="H48" s="69"/>
      <c r="I48" s="70"/>
      <c r="J48" s="70"/>
      <c r="K48" s="34" t="s">
        <v>65</v>
      </c>
      <c r="L48" s="77">
        <v>48</v>
      </c>
      <c r="M48" s="77"/>
      <c r="N48" s="72"/>
      <c r="O48" s="79" t="s">
        <v>320</v>
      </c>
      <c r="P48" s="81">
        <v>43714.55369212963</v>
      </c>
      <c r="Q48" s="79" t="s">
        <v>327</v>
      </c>
      <c r="R48" s="82" t="s">
        <v>406</v>
      </c>
      <c r="S48" s="79" t="s">
        <v>434</v>
      </c>
      <c r="T48" s="79" t="s">
        <v>443</v>
      </c>
      <c r="U48" s="79"/>
      <c r="V48" s="82" t="s">
        <v>487</v>
      </c>
      <c r="W48" s="81">
        <v>43714.55369212963</v>
      </c>
      <c r="X48" s="82" t="s">
        <v>528</v>
      </c>
      <c r="Y48" s="79"/>
      <c r="Z48" s="79"/>
      <c r="AA48" s="85" t="s">
        <v>629</v>
      </c>
      <c r="AB48" s="79"/>
      <c r="AC48" s="79" t="b">
        <v>0</v>
      </c>
      <c r="AD48" s="79">
        <v>1</v>
      </c>
      <c r="AE48" s="85" t="s">
        <v>722</v>
      </c>
      <c r="AF48" s="79" t="b">
        <v>0</v>
      </c>
      <c r="AG48" s="79" t="s">
        <v>730</v>
      </c>
      <c r="AH48" s="79"/>
      <c r="AI48" s="85" t="s">
        <v>722</v>
      </c>
      <c r="AJ48" s="79" t="b">
        <v>0</v>
      </c>
      <c r="AK48" s="79">
        <v>0</v>
      </c>
      <c r="AL48" s="85" t="s">
        <v>722</v>
      </c>
      <c r="AM48" s="79" t="s">
        <v>738</v>
      </c>
      <c r="AN48" s="79" t="b">
        <v>0</v>
      </c>
      <c r="AO48" s="85" t="s">
        <v>629</v>
      </c>
      <c r="AP48" s="79" t="s">
        <v>176</v>
      </c>
      <c r="AQ48" s="79">
        <v>0</v>
      </c>
      <c r="AR48" s="79">
        <v>0</v>
      </c>
      <c r="AS48" s="79"/>
      <c r="AT48" s="79"/>
      <c r="AU48" s="79"/>
      <c r="AV48" s="79"/>
      <c r="AW48" s="79"/>
      <c r="AX48" s="79"/>
      <c r="AY48" s="79"/>
      <c r="AZ48" s="79"/>
      <c r="BA48">
        <v>2</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221</v>
      </c>
      <c r="B49" s="64" t="s">
        <v>276</v>
      </c>
      <c r="C49" s="65" t="s">
        <v>2257</v>
      </c>
      <c r="D49" s="66">
        <v>6.5</v>
      </c>
      <c r="E49" s="67" t="s">
        <v>136</v>
      </c>
      <c r="F49" s="68">
        <v>23.5</v>
      </c>
      <c r="G49" s="65"/>
      <c r="H49" s="69"/>
      <c r="I49" s="70"/>
      <c r="J49" s="70"/>
      <c r="K49" s="34" t="s">
        <v>65</v>
      </c>
      <c r="L49" s="77">
        <v>49</v>
      </c>
      <c r="M49" s="77"/>
      <c r="N49" s="72"/>
      <c r="O49" s="79" t="s">
        <v>320</v>
      </c>
      <c r="P49" s="81">
        <v>43717.58542824074</v>
      </c>
      <c r="Q49" s="79" t="s">
        <v>328</v>
      </c>
      <c r="R49" s="82" t="s">
        <v>407</v>
      </c>
      <c r="S49" s="79" t="s">
        <v>434</v>
      </c>
      <c r="T49" s="79" t="s">
        <v>443</v>
      </c>
      <c r="U49" s="79"/>
      <c r="V49" s="82" t="s">
        <v>487</v>
      </c>
      <c r="W49" s="81">
        <v>43717.58542824074</v>
      </c>
      <c r="X49" s="82" t="s">
        <v>529</v>
      </c>
      <c r="Y49" s="79"/>
      <c r="Z49" s="79"/>
      <c r="AA49" s="85" t="s">
        <v>630</v>
      </c>
      <c r="AB49" s="79"/>
      <c r="AC49" s="79" t="b">
        <v>0</v>
      </c>
      <c r="AD49" s="79">
        <v>2</v>
      </c>
      <c r="AE49" s="85" t="s">
        <v>722</v>
      </c>
      <c r="AF49" s="79" t="b">
        <v>0</v>
      </c>
      <c r="AG49" s="79" t="s">
        <v>730</v>
      </c>
      <c r="AH49" s="79"/>
      <c r="AI49" s="85" t="s">
        <v>722</v>
      </c>
      <c r="AJ49" s="79" t="b">
        <v>0</v>
      </c>
      <c r="AK49" s="79">
        <v>1</v>
      </c>
      <c r="AL49" s="85" t="s">
        <v>722</v>
      </c>
      <c r="AM49" s="79" t="s">
        <v>738</v>
      </c>
      <c r="AN49" s="79" t="b">
        <v>0</v>
      </c>
      <c r="AO49" s="85" t="s">
        <v>630</v>
      </c>
      <c r="AP49" s="79" t="s">
        <v>176</v>
      </c>
      <c r="AQ49" s="79">
        <v>0</v>
      </c>
      <c r="AR49" s="79">
        <v>0</v>
      </c>
      <c r="AS49" s="79"/>
      <c r="AT49" s="79"/>
      <c r="AU49" s="79"/>
      <c r="AV49" s="79"/>
      <c r="AW49" s="79"/>
      <c r="AX49" s="79"/>
      <c r="AY49" s="79"/>
      <c r="AZ49" s="79"/>
      <c r="BA49">
        <v>2</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221</v>
      </c>
      <c r="B50" s="64" t="s">
        <v>277</v>
      </c>
      <c r="C50" s="65" t="s">
        <v>2257</v>
      </c>
      <c r="D50" s="66">
        <v>6.5</v>
      </c>
      <c r="E50" s="67" t="s">
        <v>136</v>
      </c>
      <c r="F50" s="68">
        <v>23.5</v>
      </c>
      <c r="G50" s="65"/>
      <c r="H50" s="69"/>
      <c r="I50" s="70"/>
      <c r="J50" s="70"/>
      <c r="K50" s="34" t="s">
        <v>65</v>
      </c>
      <c r="L50" s="77">
        <v>50</v>
      </c>
      <c r="M50" s="77"/>
      <c r="N50" s="72"/>
      <c r="O50" s="79" t="s">
        <v>320</v>
      </c>
      <c r="P50" s="81">
        <v>43714.55369212963</v>
      </c>
      <c r="Q50" s="79" t="s">
        <v>327</v>
      </c>
      <c r="R50" s="82" t="s">
        <v>406</v>
      </c>
      <c r="S50" s="79" t="s">
        <v>434</v>
      </c>
      <c r="T50" s="79" t="s">
        <v>443</v>
      </c>
      <c r="U50" s="79"/>
      <c r="V50" s="82" t="s">
        <v>487</v>
      </c>
      <c r="W50" s="81">
        <v>43714.55369212963</v>
      </c>
      <c r="X50" s="82" t="s">
        <v>528</v>
      </c>
      <c r="Y50" s="79"/>
      <c r="Z50" s="79"/>
      <c r="AA50" s="85" t="s">
        <v>629</v>
      </c>
      <c r="AB50" s="79"/>
      <c r="AC50" s="79" t="b">
        <v>0</v>
      </c>
      <c r="AD50" s="79">
        <v>1</v>
      </c>
      <c r="AE50" s="85" t="s">
        <v>722</v>
      </c>
      <c r="AF50" s="79" t="b">
        <v>0</v>
      </c>
      <c r="AG50" s="79" t="s">
        <v>730</v>
      </c>
      <c r="AH50" s="79"/>
      <c r="AI50" s="85" t="s">
        <v>722</v>
      </c>
      <c r="AJ50" s="79" t="b">
        <v>0</v>
      </c>
      <c r="AK50" s="79">
        <v>0</v>
      </c>
      <c r="AL50" s="85" t="s">
        <v>722</v>
      </c>
      <c r="AM50" s="79" t="s">
        <v>738</v>
      </c>
      <c r="AN50" s="79" t="b">
        <v>0</v>
      </c>
      <c r="AO50" s="85" t="s">
        <v>629</v>
      </c>
      <c r="AP50" s="79" t="s">
        <v>176</v>
      </c>
      <c r="AQ50" s="79">
        <v>0</v>
      </c>
      <c r="AR50" s="79">
        <v>0</v>
      </c>
      <c r="AS50" s="79"/>
      <c r="AT50" s="79"/>
      <c r="AU50" s="79"/>
      <c r="AV50" s="79"/>
      <c r="AW50" s="79"/>
      <c r="AX50" s="79"/>
      <c r="AY50" s="79"/>
      <c r="AZ50" s="79"/>
      <c r="BA50">
        <v>2</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221</v>
      </c>
      <c r="B51" s="64" t="s">
        <v>277</v>
      </c>
      <c r="C51" s="65" t="s">
        <v>2257</v>
      </c>
      <c r="D51" s="66">
        <v>6.5</v>
      </c>
      <c r="E51" s="67" t="s">
        <v>136</v>
      </c>
      <c r="F51" s="68">
        <v>23.5</v>
      </c>
      <c r="G51" s="65"/>
      <c r="H51" s="69"/>
      <c r="I51" s="70"/>
      <c r="J51" s="70"/>
      <c r="K51" s="34" t="s">
        <v>65</v>
      </c>
      <c r="L51" s="77">
        <v>51</v>
      </c>
      <c r="M51" s="77"/>
      <c r="N51" s="72"/>
      <c r="O51" s="79" t="s">
        <v>320</v>
      </c>
      <c r="P51" s="81">
        <v>43717.58542824074</v>
      </c>
      <c r="Q51" s="79" t="s">
        <v>328</v>
      </c>
      <c r="R51" s="82" t="s">
        <v>407</v>
      </c>
      <c r="S51" s="79" t="s">
        <v>434</v>
      </c>
      <c r="T51" s="79" t="s">
        <v>443</v>
      </c>
      <c r="U51" s="79"/>
      <c r="V51" s="82" t="s">
        <v>487</v>
      </c>
      <c r="W51" s="81">
        <v>43717.58542824074</v>
      </c>
      <c r="X51" s="82" t="s">
        <v>529</v>
      </c>
      <c r="Y51" s="79"/>
      <c r="Z51" s="79"/>
      <c r="AA51" s="85" t="s">
        <v>630</v>
      </c>
      <c r="AB51" s="79"/>
      <c r="AC51" s="79" t="b">
        <v>0</v>
      </c>
      <c r="AD51" s="79">
        <v>2</v>
      </c>
      <c r="AE51" s="85" t="s">
        <v>722</v>
      </c>
      <c r="AF51" s="79" t="b">
        <v>0</v>
      </c>
      <c r="AG51" s="79" t="s">
        <v>730</v>
      </c>
      <c r="AH51" s="79"/>
      <c r="AI51" s="85" t="s">
        <v>722</v>
      </c>
      <c r="AJ51" s="79" t="b">
        <v>0</v>
      </c>
      <c r="AK51" s="79">
        <v>1</v>
      </c>
      <c r="AL51" s="85" t="s">
        <v>722</v>
      </c>
      <c r="AM51" s="79" t="s">
        <v>738</v>
      </c>
      <c r="AN51" s="79" t="b">
        <v>0</v>
      </c>
      <c r="AO51" s="85" t="s">
        <v>630</v>
      </c>
      <c r="AP51" s="79" t="s">
        <v>176</v>
      </c>
      <c r="AQ51" s="79">
        <v>0</v>
      </c>
      <c r="AR51" s="79">
        <v>0</v>
      </c>
      <c r="AS51" s="79"/>
      <c r="AT51" s="79"/>
      <c r="AU51" s="79"/>
      <c r="AV51" s="79"/>
      <c r="AW51" s="79"/>
      <c r="AX51" s="79"/>
      <c r="AY51" s="79"/>
      <c r="AZ51" s="79"/>
      <c r="BA51">
        <v>2</v>
      </c>
      <c r="BB51" s="78" t="str">
        <f>REPLACE(INDEX(GroupVertices[Group],MATCH(Edges[[#This Row],[Vertex 1]],GroupVertices[Vertex],0)),1,1,"")</f>
        <v>4</v>
      </c>
      <c r="BC51" s="78" t="str">
        <f>REPLACE(INDEX(GroupVertices[Group],MATCH(Edges[[#This Row],[Vertex 2]],GroupVertices[Vertex],0)),1,1,"")</f>
        <v>4</v>
      </c>
      <c r="BD51" s="48"/>
      <c r="BE51" s="49"/>
      <c r="BF51" s="48"/>
      <c r="BG51" s="49"/>
      <c r="BH51" s="48"/>
      <c r="BI51" s="49"/>
      <c r="BJ51" s="48"/>
      <c r="BK51" s="49"/>
      <c r="BL51" s="48"/>
    </row>
    <row r="52" spans="1:64" ht="15">
      <c r="A52" s="64" t="s">
        <v>221</v>
      </c>
      <c r="B52" s="64" t="s">
        <v>278</v>
      </c>
      <c r="C52" s="65" t="s">
        <v>2257</v>
      </c>
      <c r="D52" s="66">
        <v>6.5</v>
      </c>
      <c r="E52" s="67" t="s">
        <v>136</v>
      </c>
      <c r="F52" s="68">
        <v>23.5</v>
      </c>
      <c r="G52" s="65"/>
      <c r="H52" s="69"/>
      <c r="I52" s="70"/>
      <c r="J52" s="70"/>
      <c r="K52" s="34" t="s">
        <v>65</v>
      </c>
      <c r="L52" s="77">
        <v>52</v>
      </c>
      <c r="M52" s="77"/>
      <c r="N52" s="72"/>
      <c r="O52" s="79" t="s">
        <v>320</v>
      </c>
      <c r="P52" s="81">
        <v>43714.55369212963</v>
      </c>
      <c r="Q52" s="79" t="s">
        <v>327</v>
      </c>
      <c r="R52" s="82" t="s">
        <v>406</v>
      </c>
      <c r="S52" s="79" t="s">
        <v>434</v>
      </c>
      <c r="T52" s="79" t="s">
        <v>443</v>
      </c>
      <c r="U52" s="79"/>
      <c r="V52" s="82" t="s">
        <v>487</v>
      </c>
      <c r="W52" s="81">
        <v>43714.55369212963</v>
      </c>
      <c r="X52" s="82" t="s">
        <v>528</v>
      </c>
      <c r="Y52" s="79"/>
      <c r="Z52" s="79"/>
      <c r="AA52" s="85" t="s">
        <v>629</v>
      </c>
      <c r="AB52" s="79"/>
      <c r="AC52" s="79" t="b">
        <v>0</v>
      </c>
      <c r="AD52" s="79">
        <v>1</v>
      </c>
      <c r="AE52" s="85" t="s">
        <v>722</v>
      </c>
      <c r="AF52" s="79" t="b">
        <v>0</v>
      </c>
      <c r="AG52" s="79" t="s">
        <v>730</v>
      </c>
      <c r="AH52" s="79"/>
      <c r="AI52" s="85" t="s">
        <v>722</v>
      </c>
      <c r="AJ52" s="79" t="b">
        <v>0</v>
      </c>
      <c r="AK52" s="79">
        <v>0</v>
      </c>
      <c r="AL52" s="85" t="s">
        <v>722</v>
      </c>
      <c r="AM52" s="79" t="s">
        <v>738</v>
      </c>
      <c r="AN52" s="79" t="b">
        <v>0</v>
      </c>
      <c r="AO52" s="85" t="s">
        <v>629</v>
      </c>
      <c r="AP52" s="79" t="s">
        <v>176</v>
      </c>
      <c r="AQ52" s="79">
        <v>0</v>
      </c>
      <c r="AR52" s="79">
        <v>0</v>
      </c>
      <c r="AS52" s="79"/>
      <c r="AT52" s="79"/>
      <c r="AU52" s="79"/>
      <c r="AV52" s="79"/>
      <c r="AW52" s="79"/>
      <c r="AX52" s="79"/>
      <c r="AY52" s="79"/>
      <c r="AZ52" s="79"/>
      <c r="BA52">
        <v>2</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221</v>
      </c>
      <c r="B53" s="64" t="s">
        <v>278</v>
      </c>
      <c r="C53" s="65" t="s">
        <v>2257</v>
      </c>
      <c r="D53" s="66">
        <v>6.5</v>
      </c>
      <c r="E53" s="67" t="s">
        <v>136</v>
      </c>
      <c r="F53" s="68">
        <v>23.5</v>
      </c>
      <c r="G53" s="65"/>
      <c r="H53" s="69"/>
      <c r="I53" s="70"/>
      <c r="J53" s="70"/>
      <c r="K53" s="34" t="s">
        <v>65</v>
      </c>
      <c r="L53" s="77">
        <v>53</v>
      </c>
      <c r="M53" s="77"/>
      <c r="N53" s="72"/>
      <c r="O53" s="79" t="s">
        <v>320</v>
      </c>
      <c r="P53" s="81">
        <v>43717.58542824074</v>
      </c>
      <c r="Q53" s="79" t="s">
        <v>328</v>
      </c>
      <c r="R53" s="82" t="s">
        <v>407</v>
      </c>
      <c r="S53" s="79" t="s">
        <v>434</v>
      </c>
      <c r="T53" s="79" t="s">
        <v>443</v>
      </c>
      <c r="U53" s="79"/>
      <c r="V53" s="82" t="s">
        <v>487</v>
      </c>
      <c r="W53" s="81">
        <v>43717.58542824074</v>
      </c>
      <c r="X53" s="82" t="s">
        <v>529</v>
      </c>
      <c r="Y53" s="79"/>
      <c r="Z53" s="79"/>
      <c r="AA53" s="85" t="s">
        <v>630</v>
      </c>
      <c r="AB53" s="79"/>
      <c r="AC53" s="79" t="b">
        <v>0</v>
      </c>
      <c r="AD53" s="79">
        <v>2</v>
      </c>
      <c r="AE53" s="85" t="s">
        <v>722</v>
      </c>
      <c r="AF53" s="79" t="b">
        <v>0</v>
      </c>
      <c r="AG53" s="79" t="s">
        <v>730</v>
      </c>
      <c r="AH53" s="79"/>
      <c r="AI53" s="85" t="s">
        <v>722</v>
      </c>
      <c r="AJ53" s="79" t="b">
        <v>0</v>
      </c>
      <c r="AK53" s="79">
        <v>1</v>
      </c>
      <c r="AL53" s="85" t="s">
        <v>722</v>
      </c>
      <c r="AM53" s="79" t="s">
        <v>738</v>
      </c>
      <c r="AN53" s="79" t="b">
        <v>0</v>
      </c>
      <c r="AO53" s="85" t="s">
        <v>630</v>
      </c>
      <c r="AP53" s="79" t="s">
        <v>176</v>
      </c>
      <c r="AQ53" s="79">
        <v>0</v>
      </c>
      <c r="AR53" s="79">
        <v>0</v>
      </c>
      <c r="AS53" s="79"/>
      <c r="AT53" s="79"/>
      <c r="AU53" s="79"/>
      <c r="AV53" s="79"/>
      <c r="AW53" s="79"/>
      <c r="AX53" s="79"/>
      <c r="AY53" s="79"/>
      <c r="AZ53" s="79"/>
      <c r="BA53">
        <v>2</v>
      </c>
      <c r="BB53" s="78" t="str">
        <f>REPLACE(INDEX(GroupVertices[Group],MATCH(Edges[[#This Row],[Vertex 1]],GroupVertices[Vertex],0)),1,1,"")</f>
        <v>4</v>
      </c>
      <c r="BC53" s="78" t="str">
        <f>REPLACE(INDEX(GroupVertices[Group],MATCH(Edges[[#This Row],[Vertex 2]],GroupVertices[Vertex],0)),1,1,"")</f>
        <v>4</v>
      </c>
      <c r="BD53" s="48"/>
      <c r="BE53" s="49"/>
      <c r="BF53" s="48"/>
      <c r="BG53" s="49"/>
      <c r="BH53" s="48"/>
      <c r="BI53" s="49"/>
      <c r="BJ53" s="48"/>
      <c r="BK53" s="49"/>
      <c r="BL53" s="48"/>
    </row>
    <row r="54" spans="1:64" ht="15">
      <c r="A54" s="64" t="s">
        <v>222</v>
      </c>
      <c r="B54" s="64" t="s">
        <v>222</v>
      </c>
      <c r="C54" s="65" t="s">
        <v>2256</v>
      </c>
      <c r="D54" s="66">
        <v>3</v>
      </c>
      <c r="E54" s="67" t="s">
        <v>132</v>
      </c>
      <c r="F54" s="68">
        <v>35</v>
      </c>
      <c r="G54" s="65"/>
      <c r="H54" s="69"/>
      <c r="I54" s="70"/>
      <c r="J54" s="70"/>
      <c r="K54" s="34" t="s">
        <v>65</v>
      </c>
      <c r="L54" s="77">
        <v>54</v>
      </c>
      <c r="M54" s="77"/>
      <c r="N54" s="72"/>
      <c r="O54" s="79" t="s">
        <v>176</v>
      </c>
      <c r="P54" s="81">
        <v>43717.62701388889</v>
      </c>
      <c r="Q54" s="79" t="s">
        <v>329</v>
      </c>
      <c r="R54" s="82" t="s">
        <v>408</v>
      </c>
      <c r="S54" s="79" t="s">
        <v>432</v>
      </c>
      <c r="T54" s="79"/>
      <c r="U54" s="79"/>
      <c r="V54" s="82" t="s">
        <v>488</v>
      </c>
      <c r="W54" s="81">
        <v>43717.62701388889</v>
      </c>
      <c r="X54" s="82" t="s">
        <v>530</v>
      </c>
      <c r="Y54" s="79"/>
      <c r="Z54" s="79"/>
      <c r="AA54" s="85" t="s">
        <v>631</v>
      </c>
      <c r="AB54" s="79"/>
      <c r="AC54" s="79" t="b">
        <v>0</v>
      </c>
      <c r="AD54" s="79">
        <v>1</v>
      </c>
      <c r="AE54" s="85" t="s">
        <v>722</v>
      </c>
      <c r="AF54" s="79" t="b">
        <v>1</v>
      </c>
      <c r="AG54" s="79" t="s">
        <v>730</v>
      </c>
      <c r="AH54" s="79"/>
      <c r="AI54" s="85" t="s">
        <v>710</v>
      </c>
      <c r="AJ54" s="79" t="b">
        <v>0</v>
      </c>
      <c r="AK54" s="79">
        <v>0</v>
      </c>
      <c r="AL54" s="85" t="s">
        <v>722</v>
      </c>
      <c r="AM54" s="79" t="s">
        <v>739</v>
      </c>
      <c r="AN54" s="79" t="b">
        <v>0</v>
      </c>
      <c r="AO54" s="85" t="s">
        <v>631</v>
      </c>
      <c r="AP54" s="79" t="s">
        <v>176</v>
      </c>
      <c r="AQ54" s="79">
        <v>0</v>
      </c>
      <c r="AR54" s="79">
        <v>0</v>
      </c>
      <c r="AS54" s="79"/>
      <c r="AT54" s="79"/>
      <c r="AU54" s="79"/>
      <c r="AV54" s="79"/>
      <c r="AW54" s="79"/>
      <c r="AX54" s="79"/>
      <c r="AY54" s="79"/>
      <c r="AZ54" s="79"/>
      <c r="BA54">
        <v>1</v>
      </c>
      <c r="BB54" s="78" t="str">
        <f>REPLACE(INDEX(GroupVertices[Group],MATCH(Edges[[#This Row],[Vertex 1]],GroupVertices[Vertex],0)),1,1,"")</f>
        <v>9</v>
      </c>
      <c r="BC54" s="78" t="str">
        <f>REPLACE(INDEX(GroupVertices[Group],MATCH(Edges[[#This Row],[Vertex 2]],GroupVertices[Vertex],0)),1,1,"")</f>
        <v>9</v>
      </c>
      <c r="BD54" s="48">
        <v>0</v>
      </c>
      <c r="BE54" s="49">
        <v>0</v>
      </c>
      <c r="BF54" s="48">
        <v>0</v>
      </c>
      <c r="BG54" s="49">
        <v>0</v>
      </c>
      <c r="BH54" s="48">
        <v>0</v>
      </c>
      <c r="BI54" s="49">
        <v>0</v>
      </c>
      <c r="BJ54" s="48">
        <v>7</v>
      </c>
      <c r="BK54" s="49">
        <v>100</v>
      </c>
      <c r="BL54" s="48">
        <v>7</v>
      </c>
    </row>
    <row r="55" spans="1:64" ht="15">
      <c r="A55" s="64" t="s">
        <v>223</v>
      </c>
      <c r="B55" s="64" t="s">
        <v>279</v>
      </c>
      <c r="C55" s="65" t="s">
        <v>2256</v>
      </c>
      <c r="D55" s="66">
        <v>3</v>
      </c>
      <c r="E55" s="67" t="s">
        <v>132</v>
      </c>
      <c r="F55" s="68">
        <v>35</v>
      </c>
      <c r="G55" s="65"/>
      <c r="H55" s="69"/>
      <c r="I55" s="70"/>
      <c r="J55" s="70"/>
      <c r="K55" s="34" t="s">
        <v>65</v>
      </c>
      <c r="L55" s="77">
        <v>55</v>
      </c>
      <c r="M55" s="77"/>
      <c r="N55" s="72"/>
      <c r="O55" s="79" t="s">
        <v>320</v>
      </c>
      <c r="P55" s="81">
        <v>43717.77305555555</v>
      </c>
      <c r="Q55" s="79" t="s">
        <v>330</v>
      </c>
      <c r="R55" s="79"/>
      <c r="S55" s="79"/>
      <c r="T55" s="79" t="s">
        <v>443</v>
      </c>
      <c r="U55" s="79"/>
      <c r="V55" s="82" t="s">
        <v>489</v>
      </c>
      <c r="W55" s="81">
        <v>43717.77305555555</v>
      </c>
      <c r="X55" s="82" t="s">
        <v>531</v>
      </c>
      <c r="Y55" s="79"/>
      <c r="Z55" s="79"/>
      <c r="AA55" s="85" t="s">
        <v>632</v>
      </c>
      <c r="AB55" s="79"/>
      <c r="AC55" s="79" t="b">
        <v>0</v>
      </c>
      <c r="AD55" s="79">
        <v>0</v>
      </c>
      <c r="AE55" s="85" t="s">
        <v>722</v>
      </c>
      <c r="AF55" s="79" t="b">
        <v>0</v>
      </c>
      <c r="AG55" s="79" t="s">
        <v>730</v>
      </c>
      <c r="AH55" s="79"/>
      <c r="AI55" s="85" t="s">
        <v>722</v>
      </c>
      <c r="AJ55" s="79" t="b">
        <v>0</v>
      </c>
      <c r="AK55" s="79">
        <v>1</v>
      </c>
      <c r="AL55" s="85" t="s">
        <v>630</v>
      </c>
      <c r="AM55" s="79" t="s">
        <v>735</v>
      </c>
      <c r="AN55" s="79" t="b">
        <v>0</v>
      </c>
      <c r="AO55" s="85" t="s">
        <v>630</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c r="BE55" s="49"/>
      <c r="BF55" s="48"/>
      <c r="BG55" s="49"/>
      <c r="BH55" s="48"/>
      <c r="BI55" s="49"/>
      <c r="BJ55" s="48"/>
      <c r="BK55" s="49"/>
      <c r="BL55" s="48"/>
    </row>
    <row r="56" spans="1:64" ht="15">
      <c r="A56" s="64" t="s">
        <v>223</v>
      </c>
      <c r="B56" s="64" t="s">
        <v>280</v>
      </c>
      <c r="C56" s="65" t="s">
        <v>2256</v>
      </c>
      <c r="D56" s="66">
        <v>3</v>
      </c>
      <c r="E56" s="67" t="s">
        <v>132</v>
      </c>
      <c r="F56" s="68">
        <v>35</v>
      </c>
      <c r="G56" s="65"/>
      <c r="H56" s="69"/>
      <c r="I56" s="70"/>
      <c r="J56" s="70"/>
      <c r="K56" s="34" t="s">
        <v>65</v>
      </c>
      <c r="L56" s="77">
        <v>56</v>
      </c>
      <c r="M56" s="77"/>
      <c r="N56" s="72"/>
      <c r="O56" s="79" t="s">
        <v>320</v>
      </c>
      <c r="P56" s="81">
        <v>43717.77305555555</v>
      </c>
      <c r="Q56" s="79" t="s">
        <v>330</v>
      </c>
      <c r="R56" s="79"/>
      <c r="S56" s="79"/>
      <c r="T56" s="79" t="s">
        <v>443</v>
      </c>
      <c r="U56" s="79"/>
      <c r="V56" s="82" t="s">
        <v>489</v>
      </c>
      <c r="W56" s="81">
        <v>43717.77305555555</v>
      </c>
      <c r="X56" s="82" t="s">
        <v>531</v>
      </c>
      <c r="Y56" s="79"/>
      <c r="Z56" s="79"/>
      <c r="AA56" s="85" t="s">
        <v>632</v>
      </c>
      <c r="AB56" s="79"/>
      <c r="AC56" s="79" t="b">
        <v>0</v>
      </c>
      <c r="AD56" s="79">
        <v>0</v>
      </c>
      <c r="AE56" s="85" t="s">
        <v>722</v>
      </c>
      <c r="AF56" s="79" t="b">
        <v>0</v>
      </c>
      <c r="AG56" s="79" t="s">
        <v>730</v>
      </c>
      <c r="AH56" s="79"/>
      <c r="AI56" s="85" t="s">
        <v>722</v>
      </c>
      <c r="AJ56" s="79" t="b">
        <v>0</v>
      </c>
      <c r="AK56" s="79">
        <v>1</v>
      </c>
      <c r="AL56" s="85" t="s">
        <v>630</v>
      </c>
      <c r="AM56" s="79" t="s">
        <v>735</v>
      </c>
      <c r="AN56" s="79" t="b">
        <v>0</v>
      </c>
      <c r="AO56" s="85" t="s">
        <v>630</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v>1</v>
      </c>
      <c r="BE56" s="49">
        <v>4.545454545454546</v>
      </c>
      <c r="BF56" s="48">
        <v>0</v>
      </c>
      <c r="BG56" s="49">
        <v>0</v>
      </c>
      <c r="BH56" s="48">
        <v>0</v>
      </c>
      <c r="BI56" s="49">
        <v>0</v>
      </c>
      <c r="BJ56" s="48">
        <v>21</v>
      </c>
      <c r="BK56" s="49">
        <v>95.45454545454545</v>
      </c>
      <c r="BL56" s="48">
        <v>22</v>
      </c>
    </row>
    <row r="57" spans="1:64" ht="15">
      <c r="A57" s="64" t="s">
        <v>223</v>
      </c>
      <c r="B57" s="64" t="s">
        <v>221</v>
      </c>
      <c r="C57" s="65" t="s">
        <v>2256</v>
      </c>
      <c r="D57" s="66">
        <v>3</v>
      </c>
      <c r="E57" s="67" t="s">
        <v>132</v>
      </c>
      <c r="F57" s="68">
        <v>35</v>
      </c>
      <c r="G57" s="65"/>
      <c r="H57" s="69"/>
      <c r="I57" s="70"/>
      <c r="J57" s="70"/>
      <c r="K57" s="34" t="s">
        <v>65</v>
      </c>
      <c r="L57" s="77">
        <v>57</v>
      </c>
      <c r="M57" s="77"/>
      <c r="N57" s="72"/>
      <c r="O57" s="79" t="s">
        <v>320</v>
      </c>
      <c r="P57" s="81">
        <v>43717.77305555555</v>
      </c>
      <c r="Q57" s="79" t="s">
        <v>330</v>
      </c>
      <c r="R57" s="79"/>
      <c r="S57" s="79"/>
      <c r="T57" s="79" t="s">
        <v>443</v>
      </c>
      <c r="U57" s="79"/>
      <c r="V57" s="82" t="s">
        <v>489</v>
      </c>
      <c r="W57" s="81">
        <v>43717.77305555555</v>
      </c>
      <c r="X57" s="82" t="s">
        <v>531</v>
      </c>
      <c r="Y57" s="79"/>
      <c r="Z57" s="79"/>
      <c r="AA57" s="85" t="s">
        <v>632</v>
      </c>
      <c r="AB57" s="79"/>
      <c r="AC57" s="79" t="b">
        <v>0</v>
      </c>
      <c r="AD57" s="79">
        <v>0</v>
      </c>
      <c r="AE57" s="85" t="s">
        <v>722</v>
      </c>
      <c r="AF57" s="79" t="b">
        <v>0</v>
      </c>
      <c r="AG57" s="79" t="s">
        <v>730</v>
      </c>
      <c r="AH57" s="79"/>
      <c r="AI57" s="85" t="s">
        <v>722</v>
      </c>
      <c r="AJ57" s="79" t="b">
        <v>0</v>
      </c>
      <c r="AK57" s="79">
        <v>1</v>
      </c>
      <c r="AL57" s="85" t="s">
        <v>630</v>
      </c>
      <c r="AM57" s="79" t="s">
        <v>735</v>
      </c>
      <c r="AN57" s="79" t="b">
        <v>0</v>
      </c>
      <c r="AO57" s="85" t="s">
        <v>630</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c r="BE57" s="49"/>
      <c r="BF57" s="48"/>
      <c r="BG57" s="49"/>
      <c r="BH57" s="48"/>
      <c r="BI57" s="49"/>
      <c r="BJ57" s="48"/>
      <c r="BK57" s="49"/>
      <c r="BL57" s="48"/>
    </row>
    <row r="58" spans="1:64" ht="15">
      <c r="A58" s="64" t="s">
        <v>224</v>
      </c>
      <c r="B58" s="64" t="s">
        <v>281</v>
      </c>
      <c r="C58" s="65" t="s">
        <v>2256</v>
      </c>
      <c r="D58" s="66">
        <v>3</v>
      </c>
      <c r="E58" s="67" t="s">
        <v>132</v>
      </c>
      <c r="F58" s="68">
        <v>35</v>
      </c>
      <c r="G58" s="65"/>
      <c r="H58" s="69"/>
      <c r="I58" s="70"/>
      <c r="J58" s="70"/>
      <c r="K58" s="34" t="s">
        <v>65</v>
      </c>
      <c r="L58" s="77">
        <v>58</v>
      </c>
      <c r="M58" s="77"/>
      <c r="N58" s="72"/>
      <c r="O58" s="79" t="s">
        <v>320</v>
      </c>
      <c r="P58" s="81">
        <v>43718.39503472222</v>
      </c>
      <c r="Q58" s="79" t="s">
        <v>331</v>
      </c>
      <c r="R58" s="79"/>
      <c r="S58" s="79"/>
      <c r="T58" s="79"/>
      <c r="U58" s="79"/>
      <c r="V58" s="82" t="s">
        <v>490</v>
      </c>
      <c r="W58" s="81">
        <v>43718.39503472222</v>
      </c>
      <c r="X58" s="82" t="s">
        <v>532</v>
      </c>
      <c r="Y58" s="79"/>
      <c r="Z58" s="79"/>
      <c r="AA58" s="85" t="s">
        <v>633</v>
      </c>
      <c r="AB58" s="79"/>
      <c r="AC58" s="79" t="b">
        <v>0</v>
      </c>
      <c r="AD58" s="79">
        <v>0</v>
      </c>
      <c r="AE58" s="85" t="s">
        <v>722</v>
      </c>
      <c r="AF58" s="79" t="b">
        <v>0</v>
      </c>
      <c r="AG58" s="79" t="s">
        <v>730</v>
      </c>
      <c r="AH58" s="79"/>
      <c r="AI58" s="85" t="s">
        <v>722</v>
      </c>
      <c r="AJ58" s="79" t="b">
        <v>0</v>
      </c>
      <c r="AK58" s="79">
        <v>0</v>
      </c>
      <c r="AL58" s="85" t="s">
        <v>722</v>
      </c>
      <c r="AM58" s="79" t="s">
        <v>734</v>
      </c>
      <c r="AN58" s="79" t="b">
        <v>0</v>
      </c>
      <c r="AO58" s="85" t="s">
        <v>633</v>
      </c>
      <c r="AP58" s="79" t="s">
        <v>176</v>
      </c>
      <c r="AQ58" s="79">
        <v>0</v>
      </c>
      <c r="AR58" s="79">
        <v>0</v>
      </c>
      <c r="AS58" s="79"/>
      <c r="AT58" s="79"/>
      <c r="AU58" s="79"/>
      <c r="AV58" s="79"/>
      <c r="AW58" s="79"/>
      <c r="AX58" s="79"/>
      <c r="AY58" s="79"/>
      <c r="AZ58" s="79"/>
      <c r="BA58">
        <v>1</v>
      </c>
      <c r="BB58" s="78" t="str">
        <f>REPLACE(INDEX(GroupVertices[Group],MATCH(Edges[[#This Row],[Vertex 1]],GroupVertices[Vertex],0)),1,1,"")</f>
        <v>8</v>
      </c>
      <c r="BC58" s="78" t="str">
        <f>REPLACE(INDEX(GroupVertices[Group],MATCH(Edges[[#This Row],[Vertex 2]],GroupVertices[Vertex],0)),1,1,"")</f>
        <v>8</v>
      </c>
      <c r="BD58" s="48"/>
      <c r="BE58" s="49"/>
      <c r="BF58" s="48"/>
      <c r="BG58" s="49"/>
      <c r="BH58" s="48"/>
      <c r="BI58" s="49"/>
      <c r="BJ58" s="48"/>
      <c r="BK58" s="49"/>
      <c r="BL58" s="48"/>
    </row>
    <row r="59" spans="1:64" ht="15">
      <c r="A59" s="64" t="s">
        <v>224</v>
      </c>
      <c r="B59" s="64" t="s">
        <v>282</v>
      </c>
      <c r="C59" s="65" t="s">
        <v>2256</v>
      </c>
      <c r="D59" s="66">
        <v>3</v>
      </c>
      <c r="E59" s="67" t="s">
        <v>132</v>
      </c>
      <c r="F59" s="68">
        <v>35</v>
      </c>
      <c r="G59" s="65"/>
      <c r="H59" s="69"/>
      <c r="I59" s="70"/>
      <c r="J59" s="70"/>
      <c r="K59" s="34" t="s">
        <v>65</v>
      </c>
      <c r="L59" s="77">
        <v>59</v>
      </c>
      <c r="M59" s="77"/>
      <c r="N59" s="72"/>
      <c r="O59" s="79" t="s">
        <v>320</v>
      </c>
      <c r="P59" s="81">
        <v>43718.39503472222</v>
      </c>
      <c r="Q59" s="79" t="s">
        <v>331</v>
      </c>
      <c r="R59" s="79"/>
      <c r="S59" s="79"/>
      <c r="T59" s="79"/>
      <c r="U59" s="79"/>
      <c r="V59" s="82" t="s">
        <v>490</v>
      </c>
      <c r="W59" s="81">
        <v>43718.39503472222</v>
      </c>
      <c r="X59" s="82" t="s">
        <v>532</v>
      </c>
      <c r="Y59" s="79"/>
      <c r="Z59" s="79"/>
      <c r="AA59" s="85" t="s">
        <v>633</v>
      </c>
      <c r="AB59" s="79"/>
      <c r="AC59" s="79" t="b">
        <v>0</v>
      </c>
      <c r="AD59" s="79">
        <v>0</v>
      </c>
      <c r="AE59" s="85" t="s">
        <v>722</v>
      </c>
      <c r="AF59" s="79" t="b">
        <v>0</v>
      </c>
      <c r="AG59" s="79" t="s">
        <v>730</v>
      </c>
      <c r="AH59" s="79"/>
      <c r="AI59" s="85" t="s">
        <v>722</v>
      </c>
      <c r="AJ59" s="79" t="b">
        <v>0</v>
      </c>
      <c r="AK59" s="79">
        <v>0</v>
      </c>
      <c r="AL59" s="85" t="s">
        <v>722</v>
      </c>
      <c r="AM59" s="79" t="s">
        <v>734</v>
      </c>
      <c r="AN59" s="79" t="b">
        <v>0</v>
      </c>
      <c r="AO59" s="85" t="s">
        <v>633</v>
      </c>
      <c r="AP59" s="79" t="s">
        <v>176</v>
      </c>
      <c r="AQ59" s="79">
        <v>0</v>
      </c>
      <c r="AR59" s="79">
        <v>0</v>
      </c>
      <c r="AS59" s="79"/>
      <c r="AT59" s="79"/>
      <c r="AU59" s="79"/>
      <c r="AV59" s="79"/>
      <c r="AW59" s="79"/>
      <c r="AX59" s="79"/>
      <c r="AY59" s="79"/>
      <c r="AZ59" s="79"/>
      <c r="BA59">
        <v>1</v>
      </c>
      <c r="BB59" s="78" t="str">
        <f>REPLACE(INDEX(GroupVertices[Group],MATCH(Edges[[#This Row],[Vertex 1]],GroupVertices[Vertex],0)),1,1,"")</f>
        <v>8</v>
      </c>
      <c r="BC59" s="78" t="str">
        <f>REPLACE(INDEX(GroupVertices[Group],MATCH(Edges[[#This Row],[Vertex 2]],GroupVertices[Vertex],0)),1,1,"")</f>
        <v>8</v>
      </c>
      <c r="BD59" s="48"/>
      <c r="BE59" s="49"/>
      <c r="BF59" s="48"/>
      <c r="BG59" s="49"/>
      <c r="BH59" s="48"/>
      <c r="BI59" s="49"/>
      <c r="BJ59" s="48"/>
      <c r="BK59" s="49"/>
      <c r="BL59" s="48"/>
    </row>
    <row r="60" spans="1:64" ht="15">
      <c r="A60" s="64" t="s">
        <v>224</v>
      </c>
      <c r="B60" s="64" t="s">
        <v>283</v>
      </c>
      <c r="C60" s="65" t="s">
        <v>2256</v>
      </c>
      <c r="D60" s="66">
        <v>3</v>
      </c>
      <c r="E60" s="67" t="s">
        <v>132</v>
      </c>
      <c r="F60" s="68">
        <v>35</v>
      </c>
      <c r="G60" s="65"/>
      <c r="H60" s="69"/>
      <c r="I60" s="70"/>
      <c r="J60" s="70"/>
      <c r="K60" s="34" t="s">
        <v>65</v>
      </c>
      <c r="L60" s="77">
        <v>60</v>
      </c>
      <c r="M60" s="77"/>
      <c r="N60" s="72"/>
      <c r="O60" s="79" t="s">
        <v>320</v>
      </c>
      <c r="P60" s="81">
        <v>43718.39503472222</v>
      </c>
      <c r="Q60" s="79" t="s">
        <v>331</v>
      </c>
      <c r="R60" s="79"/>
      <c r="S60" s="79"/>
      <c r="T60" s="79"/>
      <c r="U60" s="79"/>
      <c r="V60" s="82" t="s">
        <v>490</v>
      </c>
      <c r="W60" s="81">
        <v>43718.39503472222</v>
      </c>
      <c r="X60" s="82" t="s">
        <v>532</v>
      </c>
      <c r="Y60" s="79"/>
      <c r="Z60" s="79"/>
      <c r="AA60" s="85" t="s">
        <v>633</v>
      </c>
      <c r="AB60" s="79"/>
      <c r="AC60" s="79" t="b">
        <v>0</v>
      </c>
      <c r="AD60" s="79">
        <v>0</v>
      </c>
      <c r="AE60" s="85" t="s">
        <v>722</v>
      </c>
      <c r="AF60" s="79" t="b">
        <v>0</v>
      </c>
      <c r="AG60" s="79" t="s">
        <v>730</v>
      </c>
      <c r="AH60" s="79"/>
      <c r="AI60" s="85" t="s">
        <v>722</v>
      </c>
      <c r="AJ60" s="79" t="b">
        <v>0</v>
      </c>
      <c r="AK60" s="79">
        <v>0</v>
      </c>
      <c r="AL60" s="85" t="s">
        <v>722</v>
      </c>
      <c r="AM60" s="79" t="s">
        <v>734</v>
      </c>
      <c r="AN60" s="79" t="b">
        <v>0</v>
      </c>
      <c r="AO60" s="85" t="s">
        <v>633</v>
      </c>
      <c r="AP60" s="79" t="s">
        <v>176</v>
      </c>
      <c r="AQ60" s="79">
        <v>0</v>
      </c>
      <c r="AR60" s="79">
        <v>0</v>
      </c>
      <c r="AS60" s="79"/>
      <c r="AT60" s="79"/>
      <c r="AU60" s="79"/>
      <c r="AV60" s="79"/>
      <c r="AW60" s="79"/>
      <c r="AX60" s="79"/>
      <c r="AY60" s="79"/>
      <c r="AZ60" s="79"/>
      <c r="BA60">
        <v>1</v>
      </c>
      <c r="BB60" s="78" t="str">
        <f>REPLACE(INDEX(GroupVertices[Group],MATCH(Edges[[#This Row],[Vertex 1]],GroupVertices[Vertex],0)),1,1,"")</f>
        <v>8</v>
      </c>
      <c r="BC60" s="78" t="str">
        <f>REPLACE(INDEX(GroupVertices[Group],MATCH(Edges[[#This Row],[Vertex 2]],GroupVertices[Vertex],0)),1,1,"")</f>
        <v>8</v>
      </c>
      <c r="BD60" s="48"/>
      <c r="BE60" s="49"/>
      <c r="BF60" s="48"/>
      <c r="BG60" s="49"/>
      <c r="BH60" s="48"/>
      <c r="BI60" s="49"/>
      <c r="BJ60" s="48"/>
      <c r="BK60" s="49"/>
      <c r="BL60" s="48"/>
    </row>
    <row r="61" spans="1:64" ht="15">
      <c r="A61" s="64" t="s">
        <v>224</v>
      </c>
      <c r="B61" s="64" t="s">
        <v>284</v>
      </c>
      <c r="C61" s="65" t="s">
        <v>2256</v>
      </c>
      <c r="D61" s="66">
        <v>3</v>
      </c>
      <c r="E61" s="67" t="s">
        <v>132</v>
      </c>
      <c r="F61" s="68">
        <v>35</v>
      </c>
      <c r="G61" s="65"/>
      <c r="H61" s="69"/>
      <c r="I61" s="70"/>
      <c r="J61" s="70"/>
      <c r="K61" s="34" t="s">
        <v>65</v>
      </c>
      <c r="L61" s="77">
        <v>61</v>
      </c>
      <c r="M61" s="77"/>
      <c r="N61" s="72"/>
      <c r="O61" s="79" t="s">
        <v>320</v>
      </c>
      <c r="P61" s="81">
        <v>43718.39503472222</v>
      </c>
      <c r="Q61" s="79" t="s">
        <v>331</v>
      </c>
      <c r="R61" s="79"/>
      <c r="S61" s="79"/>
      <c r="T61" s="79"/>
      <c r="U61" s="79"/>
      <c r="V61" s="82" t="s">
        <v>490</v>
      </c>
      <c r="W61" s="81">
        <v>43718.39503472222</v>
      </c>
      <c r="X61" s="82" t="s">
        <v>532</v>
      </c>
      <c r="Y61" s="79"/>
      <c r="Z61" s="79"/>
      <c r="AA61" s="85" t="s">
        <v>633</v>
      </c>
      <c r="AB61" s="79"/>
      <c r="AC61" s="79" t="b">
        <v>0</v>
      </c>
      <c r="AD61" s="79">
        <v>0</v>
      </c>
      <c r="AE61" s="85" t="s">
        <v>722</v>
      </c>
      <c r="AF61" s="79" t="b">
        <v>0</v>
      </c>
      <c r="AG61" s="79" t="s">
        <v>730</v>
      </c>
      <c r="AH61" s="79"/>
      <c r="AI61" s="85" t="s">
        <v>722</v>
      </c>
      <c r="AJ61" s="79" t="b">
        <v>0</v>
      </c>
      <c r="AK61" s="79">
        <v>0</v>
      </c>
      <c r="AL61" s="85" t="s">
        <v>722</v>
      </c>
      <c r="AM61" s="79" t="s">
        <v>734</v>
      </c>
      <c r="AN61" s="79" t="b">
        <v>0</v>
      </c>
      <c r="AO61" s="85" t="s">
        <v>633</v>
      </c>
      <c r="AP61" s="79" t="s">
        <v>176</v>
      </c>
      <c r="AQ61" s="79">
        <v>0</v>
      </c>
      <c r="AR61" s="79">
        <v>0</v>
      </c>
      <c r="AS61" s="79"/>
      <c r="AT61" s="79"/>
      <c r="AU61" s="79"/>
      <c r="AV61" s="79"/>
      <c r="AW61" s="79"/>
      <c r="AX61" s="79"/>
      <c r="AY61" s="79"/>
      <c r="AZ61" s="79"/>
      <c r="BA61">
        <v>1</v>
      </c>
      <c r="BB61" s="78" t="str">
        <f>REPLACE(INDEX(GroupVertices[Group],MATCH(Edges[[#This Row],[Vertex 1]],GroupVertices[Vertex],0)),1,1,"")</f>
        <v>8</v>
      </c>
      <c r="BC61" s="78" t="str">
        <f>REPLACE(INDEX(GroupVertices[Group],MATCH(Edges[[#This Row],[Vertex 2]],GroupVertices[Vertex],0)),1,1,"")</f>
        <v>8</v>
      </c>
      <c r="BD61" s="48"/>
      <c r="BE61" s="49"/>
      <c r="BF61" s="48"/>
      <c r="BG61" s="49"/>
      <c r="BH61" s="48"/>
      <c r="BI61" s="49"/>
      <c r="BJ61" s="48"/>
      <c r="BK61" s="49"/>
      <c r="BL61" s="48"/>
    </row>
    <row r="62" spans="1:64" ht="15">
      <c r="A62" s="64" t="s">
        <v>225</v>
      </c>
      <c r="B62" s="64" t="s">
        <v>279</v>
      </c>
      <c r="C62" s="65" t="s">
        <v>2256</v>
      </c>
      <c r="D62" s="66">
        <v>3</v>
      </c>
      <c r="E62" s="67" t="s">
        <v>132</v>
      </c>
      <c r="F62" s="68">
        <v>35</v>
      </c>
      <c r="G62" s="65"/>
      <c r="H62" s="69"/>
      <c r="I62" s="70"/>
      <c r="J62" s="70"/>
      <c r="K62" s="34" t="s">
        <v>65</v>
      </c>
      <c r="L62" s="77">
        <v>62</v>
      </c>
      <c r="M62" s="77"/>
      <c r="N62" s="72"/>
      <c r="O62" s="79" t="s">
        <v>320</v>
      </c>
      <c r="P62" s="81">
        <v>43718.955196759256</v>
      </c>
      <c r="Q62" s="79" t="s">
        <v>330</v>
      </c>
      <c r="R62" s="79"/>
      <c r="S62" s="79"/>
      <c r="T62" s="79" t="s">
        <v>443</v>
      </c>
      <c r="U62" s="79"/>
      <c r="V62" s="82" t="s">
        <v>491</v>
      </c>
      <c r="W62" s="81">
        <v>43718.955196759256</v>
      </c>
      <c r="X62" s="82" t="s">
        <v>533</v>
      </c>
      <c r="Y62" s="79"/>
      <c r="Z62" s="79"/>
      <c r="AA62" s="85" t="s">
        <v>634</v>
      </c>
      <c r="AB62" s="79"/>
      <c r="AC62" s="79" t="b">
        <v>0</v>
      </c>
      <c r="AD62" s="79">
        <v>0</v>
      </c>
      <c r="AE62" s="85" t="s">
        <v>722</v>
      </c>
      <c r="AF62" s="79" t="b">
        <v>0</v>
      </c>
      <c r="AG62" s="79" t="s">
        <v>730</v>
      </c>
      <c r="AH62" s="79"/>
      <c r="AI62" s="85" t="s">
        <v>722</v>
      </c>
      <c r="AJ62" s="79" t="b">
        <v>0</v>
      </c>
      <c r="AK62" s="79">
        <v>2</v>
      </c>
      <c r="AL62" s="85" t="s">
        <v>630</v>
      </c>
      <c r="AM62" s="79" t="s">
        <v>734</v>
      </c>
      <c r="AN62" s="79" t="b">
        <v>0</v>
      </c>
      <c r="AO62" s="85" t="s">
        <v>630</v>
      </c>
      <c r="AP62" s="79" t="s">
        <v>176</v>
      </c>
      <c r="AQ62" s="79">
        <v>0</v>
      </c>
      <c r="AR62" s="79">
        <v>0</v>
      </c>
      <c r="AS62" s="79"/>
      <c r="AT62" s="79"/>
      <c r="AU62" s="79"/>
      <c r="AV62" s="79"/>
      <c r="AW62" s="79"/>
      <c r="AX62" s="79"/>
      <c r="AY62" s="79"/>
      <c r="AZ62" s="79"/>
      <c r="BA62">
        <v>1</v>
      </c>
      <c r="BB62" s="78" t="str">
        <f>REPLACE(INDEX(GroupVertices[Group],MATCH(Edges[[#This Row],[Vertex 1]],GroupVertices[Vertex],0)),1,1,"")</f>
        <v>4</v>
      </c>
      <c r="BC62" s="78" t="str">
        <f>REPLACE(INDEX(GroupVertices[Group],MATCH(Edges[[#This Row],[Vertex 2]],GroupVertices[Vertex],0)),1,1,"")</f>
        <v>4</v>
      </c>
      <c r="BD62" s="48"/>
      <c r="BE62" s="49"/>
      <c r="BF62" s="48"/>
      <c r="BG62" s="49"/>
      <c r="BH62" s="48"/>
      <c r="BI62" s="49"/>
      <c r="BJ62" s="48"/>
      <c r="BK62" s="49"/>
      <c r="BL62" s="48"/>
    </row>
    <row r="63" spans="1:64" ht="15">
      <c r="A63" s="64" t="s">
        <v>221</v>
      </c>
      <c r="B63" s="64" t="s">
        <v>280</v>
      </c>
      <c r="C63" s="65" t="s">
        <v>2257</v>
      </c>
      <c r="D63" s="66">
        <v>6.5</v>
      </c>
      <c r="E63" s="67" t="s">
        <v>136</v>
      </c>
      <c r="F63" s="68">
        <v>23.5</v>
      </c>
      <c r="G63" s="65"/>
      <c r="H63" s="69"/>
      <c r="I63" s="70"/>
      <c r="J63" s="70"/>
      <c r="K63" s="34" t="s">
        <v>65</v>
      </c>
      <c r="L63" s="77">
        <v>63</v>
      </c>
      <c r="M63" s="77"/>
      <c r="N63" s="72"/>
      <c r="O63" s="79" t="s">
        <v>320</v>
      </c>
      <c r="P63" s="81">
        <v>43714.55369212963</v>
      </c>
      <c r="Q63" s="79" t="s">
        <v>327</v>
      </c>
      <c r="R63" s="82" t="s">
        <v>406</v>
      </c>
      <c r="S63" s="79" t="s">
        <v>434</v>
      </c>
      <c r="T63" s="79" t="s">
        <v>443</v>
      </c>
      <c r="U63" s="79"/>
      <c r="V63" s="82" t="s">
        <v>487</v>
      </c>
      <c r="W63" s="81">
        <v>43714.55369212963</v>
      </c>
      <c r="X63" s="82" t="s">
        <v>528</v>
      </c>
      <c r="Y63" s="79"/>
      <c r="Z63" s="79"/>
      <c r="AA63" s="85" t="s">
        <v>629</v>
      </c>
      <c r="AB63" s="79"/>
      <c r="AC63" s="79" t="b">
        <v>0</v>
      </c>
      <c r="AD63" s="79">
        <v>1</v>
      </c>
      <c r="AE63" s="85" t="s">
        <v>722</v>
      </c>
      <c r="AF63" s="79" t="b">
        <v>0</v>
      </c>
      <c r="AG63" s="79" t="s">
        <v>730</v>
      </c>
      <c r="AH63" s="79"/>
      <c r="AI63" s="85" t="s">
        <v>722</v>
      </c>
      <c r="AJ63" s="79" t="b">
        <v>0</v>
      </c>
      <c r="AK63" s="79">
        <v>0</v>
      </c>
      <c r="AL63" s="85" t="s">
        <v>722</v>
      </c>
      <c r="AM63" s="79" t="s">
        <v>738</v>
      </c>
      <c r="AN63" s="79" t="b">
        <v>0</v>
      </c>
      <c r="AO63" s="85" t="s">
        <v>629</v>
      </c>
      <c r="AP63" s="79" t="s">
        <v>176</v>
      </c>
      <c r="AQ63" s="79">
        <v>0</v>
      </c>
      <c r="AR63" s="79">
        <v>0</v>
      </c>
      <c r="AS63" s="79"/>
      <c r="AT63" s="79"/>
      <c r="AU63" s="79"/>
      <c r="AV63" s="79"/>
      <c r="AW63" s="79"/>
      <c r="AX63" s="79"/>
      <c r="AY63" s="79"/>
      <c r="AZ63" s="79"/>
      <c r="BA63">
        <v>2</v>
      </c>
      <c r="BB63" s="78" t="str">
        <f>REPLACE(INDEX(GroupVertices[Group],MATCH(Edges[[#This Row],[Vertex 1]],GroupVertices[Vertex],0)),1,1,"")</f>
        <v>4</v>
      </c>
      <c r="BC63" s="78" t="str">
        <f>REPLACE(INDEX(GroupVertices[Group],MATCH(Edges[[#This Row],[Vertex 2]],GroupVertices[Vertex],0)),1,1,"")</f>
        <v>4</v>
      </c>
      <c r="BD63" s="48"/>
      <c r="BE63" s="49"/>
      <c r="BF63" s="48"/>
      <c r="BG63" s="49"/>
      <c r="BH63" s="48"/>
      <c r="BI63" s="49"/>
      <c r="BJ63" s="48"/>
      <c r="BK63" s="49"/>
      <c r="BL63" s="48"/>
    </row>
    <row r="64" spans="1:64" ht="15">
      <c r="A64" s="64" t="s">
        <v>221</v>
      </c>
      <c r="B64" s="64" t="s">
        <v>280</v>
      </c>
      <c r="C64" s="65" t="s">
        <v>2257</v>
      </c>
      <c r="D64" s="66">
        <v>6.5</v>
      </c>
      <c r="E64" s="67" t="s">
        <v>136</v>
      </c>
      <c r="F64" s="68">
        <v>23.5</v>
      </c>
      <c r="G64" s="65"/>
      <c r="H64" s="69"/>
      <c r="I64" s="70"/>
      <c r="J64" s="70"/>
      <c r="K64" s="34" t="s">
        <v>65</v>
      </c>
      <c r="L64" s="77">
        <v>64</v>
      </c>
      <c r="M64" s="77"/>
      <c r="N64" s="72"/>
      <c r="O64" s="79" t="s">
        <v>320</v>
      </c>
      <c r="P64" s="81">
        <v>43717.58542824074</v>
      </c>
      <c r="Q64" s="79" t="s">
        <v>328</v>
      </c>
      <c r="R64" s="82" t="s">
        <v>407</v>
      </c>
      <c r="S64" s="79" t="s">
        <v>434</v>
      </c>
      <c r="T64" s="79" t="s">
        <v>443</v>
      </c>
      <c r="U64" s="79"/>
      <c r="V64" s="82" t="s">
        <v>487</v>
      </c>
      <c r="W64" s="81">
        <v>43717.58542824074</v>
      </c>
      <c r="X64" s="82" t="s">
        <v>529</v>
      </c>
      <c r="Y64" s="79"/>
      <c r="Z64" s="79"/>
      <c r="AA64" s="85" t="s">
        <v>630</v>
      </c>
      <c r="AB64" s="79"/>
      <c r="AC64" s="79" t="b">
        <v>0</v>
      </c>
      <c r="AD64" s="79">
        <v>2</v>
      </c>
      <c r="AE64" s="85" t="s">
        <v>722</v>
      </c>
      <c r="AF64" s="79" t="b">
        <v>0</v>
      </c>
      <c r="AG64" s="79" t="s">
        <v>730</v>
      </c>
      <c r="AH64" s="79"/>
      <c r="AI64" s="85" t="s">
        <v>722</v>
      </c>
      <c r="AJ64" s="79" t="b">
        <v>0</v>
      </c>
      <c r="AK64" s="79">
        <v>1</v>
      </c>
      <c r="AL64" s="85" t="s">
        <v>722</v>
      </c>
      <c r="AM64" s="79" t="s">
        <v>738</v>
      </c>
      <c r="AN64" s="79" t="b">
        <v>0</v>
      </c>
      <c r="AO64" s="85" t="s">
        <v>630</v>
      </c>
      <c r="AP64" s="79" t="s">
        <v>176</v>
      </c>
      <c r="AQ64" s="79">
        <v>0</v>
      </c>
      <c r="AR64" s="79">
        <v>0</v>
      </c>
      <c r="AS64" s="79"/>
      <c r="AT64" s="79"/>
      <c r="AU64" s="79"/>
      <c r="AV64" s="79"/>
      <c r="AW64" s="79"/>
      <c r="AX64" s="79"/>
      <c r="AY64" s="79"/>
      <c r="AZ64" s="79"/>
      <c r="BA64">
        <v>2</v>
      </c>
      <c r="BB64" s="78" t="str">
        <f>REPLACE(INDEX(GroupVertices[Group],MATCH(Edges[[#This Row],[Vertex 1]],GroupVertices[Vertex],0)),1,1,"")</f>
        <v>4</v>
      </c>
      <c r="BC64" s="78" t="str">
        <f>REPLACE(INDEX(GroupVertices[Group],MATCH(Edges[[#This Row],[Vertex 2]],GroupVertices[Vertex],0)),1,1,"")</f>
        <v>4</v>
      </c>
      <c r="BD64" s="48"/>
      <c r="BE64" s="49"/>
      <c r="BF64" s="48"/>
      <c r="BG64" s="49"/>
      <c r="BH64" s="48"/>
      <c r="BI64" s="49"/>
      <c r="BJ64" s="48"/>
      <c r="BK64" s="49"/>
      <c r="BL64" s="48"/>
    </row>
    <row r="65" spans="1:64" ht="15">
      <c r="A65" s="64" t="s">
        <v>225</v>
      </c>
      <c r="B65" s="64" t="s">
        <v>280</v>
      </c>
      <c r="C65" s="65" t="s">
        <v>2256</v>
      </c>
      <c r="D65" s="66">
        <v>3</v>
      </c>
      <c r="E65" s="67" t="s">
        <v>132</v>
      </c>
      <c r="F65" s="68">
        <v>35</v>
      </c>
      <c r="G65" s="65"/>
      <c r="H65" s="69"/>
      <c r="I65" s="70"/>
      <c r="J65" s="70"/>
      <c r="K65" s="34" t="s">
        <v>65</v>
      </c>
      <c r="L65" s="77">
        <v>65</v>
      </c>
      <c r="M65" s="77"/>
      <c r="N65" s="72"/>
      <c r="O65" s="79" t="s">
        <v>320</v>
      </c>
      <c r="P65" s="81">
        <v>43718.955196759256</v>
      </c>
      <c r="Q65" s="79" t="s">
        <v>330</v>
      </c>
      <c r="R65" s="79"/>
      <c r="S65" s="79"/>
      <c r="T65" s="79" t="s">
        <v>443</v>
      </c>
      <c r="U65" s="79"/>
      <c r="V65" s="82" t="s">
        <v>491</v>
      </c>
      <c r="W65" s="81">
        <v>43718.955196759256</v>
      </c>
      <c r="X65" s="82" t="s">
        <v>533</v>
      </c>
      <c r="Y65" s="79"/>
      <c r="Z65" s="79"/>
      <c r="AA65" s="85" t="s">
        <v>634</v>
      </c>
      <c r="AB65" s="79"/>
      <c r="AC65" s="79" t="b">
        <v>0</v>
      </c>
      <c r="AD65" s="79">
        <v>0</v>
      </c>
      <c r="AE65" s="85" t="s">
        <v>722</v>
      </c>
      <c r="AF65" s="79" t="b">
        <v>0</v>
      </c>
      <c r="AG65" s="79" t="s">
        <v>730</v>
      </c>
      <c r="AH65" s="79"/>
      <c r="AI65" s="85" t="s">
        <v>722</v>
      </c>
      <c r="AJ65" s="79" t="b">
        <v>0</v>
      </c>
      <c r="AK65" s="79">
        <v>2</v>
      </c>
      <c r="AL65" s="85" t="s">
        <v>630</v>
      </c>
      <c r="AM65" s="79" t="s">
        <v>734</v>
      </c>
      <c r="AN65" s="79" t="b">
        <v>0</v>
      </c>
      <c r="AO65" s="85" t="s">
        <v>630</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c r="BE65" s="49"/>
      <c r="BF65" s="48"/>
      <c r="BG65" s="49"/>
      <c r="BH65" s="48"/>
      <c r="BI65" s="49"/>
      <c r="BJ65" s="48"/>
      <c r="BK65" s="49"/>
      <c r="BL65" s="48"/>
    </row>
    <row r="66" spans="1:64" ht="15">
      <c r="A66" s="64" t="s">
        <v>221</v>
      </c>
      <c r="B66" s="64" t="s">
        <v>225</v>
      </c>
      <c r="C66" s="65" t="s">
        <v>2257</v>
      </c>
      <c r="D66" s="66">
        <v>6.5</v>
      </c>
      <c r="E66" s="67" t="s">
        <v>136</v>
      </c>
      <c r="F66" s="68">
        <v>23.5</v>
      </c>
      <c r="G66" s="65"/>
      <c r="H66" s="69"/>
      <c r="I66" s="70"/>
      <c r="J66" s="70"/>
      <c r="K66" s="34" t="s">
        <v>66</v>
      </c>
      <c r="L66" s="77">
        <v>66</v>
      </c>
      <c r="M66" s="77"/>
      <c r="N66" s="72"/>
      <c r="O66" s="79" t="s">
        <v>320</v>
      </c>
      <c r="P66" s="81">
        <v>43714.55369212963</v>
      </c>
      <c r="Q66" s="79" t="s">
        <v>327</v>
      </c>
      <c r="R66" s="82" t="s">
        <v>406</v>
      </c>
      <c r="S66" s="79" t="s">
        <v>434</v>
      </c>
      <c r="T66" s="79" t="s">
        <v>443</v>
      </c>
      <c r="U66" s="79"/>
      <c r="V66" s="82" t="s">
        <v>487</v>
      </c>
      <c r="W66" s="81">
        <v>43714.55369212963</v>
      </c>
      <c r="X66" s="82" t="s">
        <v>528</v>
      </c>
      <c r="Y66" s="79"/>
      <c r="Z66" s="79"/>
      <c r="AA66" s="85" t="s">
        <v>629</v>
      </c>
      <c r="AB66" s="79"/>
      <c r="AC66" s="79" t="b">
        <v>0</v>
      </c>
      <c r="AD66" s="79">
        <v>1</v>
      </c>
      <c r="AE66" s="85" t="s">
        <v>722</v>
      </c>
      <c r="AF66" s="79" t="b">
        <v>0</v>
      </c>
      <c r="AG66" s="79" t="s">
        <v>730</v>
      </c>
      <c r="AH66" s="79"/>
      <c r="AI66" s="85" t="s">
        <v>722</v>
      </c>
      <c r="AJ66" s="79" t="b">
        <v>0</v>
      </c>
      <c r="AK66" s="79">
        <v>0</v>
      </c>
      <c r="AL66" s="85" t="s">
        <v>722</v>
      </c>
      <c r="AM66" s="79" t="s">
        <v>738</v>
      </c>
      <c r="AN66" s="79" t="b">
        <v>0</v>
      </c>
      <c r="AO66" s="85" t="s">
        <v>629</v>
      </c>
      <c r="AP66" s="79" t="s">
        <v>176</v>
      </c>
      <c r="AQ66" s="79">
        <v>0</v>
      </c>
      <c r="AR66" s="79">
        <v>0</v>
      </c>
      <c r="AS66" s="79"/>
      <c r="AT66" s="79"/>
      <c r="AU66" s="79"/>
      <c r="AV66" s="79"/>
      <c r="AW66" s="79"/>
      <c r="AX66" s="79"/>
      <c r="AY66" s="79"/>
      <c r="AZ66" s="79"/>
      <c r="BA66">
        <v>2</v>
      </c>
      <c r="BB66" s="78" t="str">
        <f>REPLACE(INDEX(GroupVertices[Group],MATCH(Edges[[#This Row],[Vertex 1]],GroupVertices[Vertex],0)),1,1,"")</f>
        <v>4</v>
      </c>
      <c r="BC66" s="78" t="str">
        <f>REPLACE(INDEX(GroupVertices[Group],MATCH(Edges[[#This Row],[Vertex 2]],GroupVertices[Vertex],0)),1,1,"")</f>
        <v>4</v>
      </c>
      <c r="BD66" s="48">
        <v>1</v>
      </c>
      <c r="BE66" s="49">
        <v>3.3333333333333335</v>
      </c>
      <c r="BF66" s="48">
        <v>0</v>
      </c>
      <c r="BG66" s="49">
        <v>0</v>
      </c>
      <c r="BH66" s="48">
        <v>0</v>
      </c>
      <c r="BI66" s="49">
        <v>0</v>
      </c>
      <c r="BJ66" s="48">
        <v>29</v>
      </c>
      <c r="BK66" s="49">
        <v>96.66666666666667</v>
      </c>
      <c r="BL66" s="48">
        <v>30</v>
      </c>
    </row>
    <row r="67" spans="1:64" ht="15">
      <c r="A67" s="64" t="s">
        <v>221</v>
      </c>
      <c r="B67" s="64" t="s">
        <v>239</v>
      </c>
      <c r="C67" s="65" t="s">
        <v>2257</v>
      </c>
      <c r="D67" s="66">
        <v>6.5</v>
      </c>
      <c r="E67" s="67" t="s">
        <v>136</v>
      </c>
      <c r="F67" s="68">
        <v>23.5</v>
      </c>
      <c r="G67" s="65"/>
      <c r="H67" s="69"/>
      <c r="I67" s="70"/>
      <c r="J67" s="70"/>
      <c r="K67" s="34" t="s">
        <v>65</v>
      </c>
      <c r="L67" s="77">
        <v>67</v>
      </c>
      <c r="M67" s="77"/>
      <c r="N67" s="72"/>
      <c r="O67" s="79" t="s">
        <v>320</v>
      </c>
      <c r="P67" s="81">
        <v>43714.55369212963</v>
      </c>
      <c r="Q67" s="79" t="s">
        <v>327</v>
      </c>
      <c r="R67" s="82" t="s">
        <v>406</v>
      </c>
      <c r="S67" s="79" t="s">
        <v>434</v>
      </c>
      <c r="T67" s="79" t="s">
        <v>443</v>
      </c>
      <c r="U67" s="79"/>
      <c r="V67" s="82" t="s">
        <v>487</v>
      </c>
      <c r="W67" s="81">
        <v>43714.55369212963</v>
      </c>
      <c r="X67" s="82" t="s">
        <v>528</v>
      </c>
      <c r="Y67" s="79"/>
      <c r="Z67" s="79"/>
      <c r="AA67" s="85" t="s">
        <v>629</v>
      </c>
      <c r="AB67" s="79"/>
      <c r="AC67" s="79" t="b">
        <v>0</v>
      </c>
      <c r="AD67" s="79">
        <v>1</v>
      </c>
      <c r="AE67" s="85" t="s">
        <v>722</v>
      </c>
      <c r="AF67" s="79" t="b">
        <v>0</v>
      </c>
      <c r="AG67" s="79" t="s">
        <v>730</v>
      </c>
      <c r="AH67" s="79"/>
      <c r="AI67" s="85" t="s">
        <v>722</v>
      </c>
      <c r="AJ67" s="79" t="b">
        <v>0</v>
      </c>
      <c r="AK67" s="79">
        <v>0</v>
      </c>
      <c r="AL67" s="85" t="s">
        <v>722</v>
      </c>
      <c r="AM67" s="79" t="s">
        <v>738</v>
      </c>
      <c r="AN67" s="79" t="b">
        <v>0</v>
      </c>
      <c r="AO67" s="85" t="s">
        <v>629</v>
      </c>
      <c r="AP67" s="79" t="s">
        <v>176</v>
      </c>
      <c r="AQ67" s="79">
        <v>0</v>
      </c>
      <c r="AR67" s="79">
        <v>0</v>
      </c>
      <c r="AS67" s="79"/>
      <c r="AT67" s="79"/>
      <c r="AU67" s="79"/>
      <c r="AV67" s="79"/>
      <c r="AW67" s="79"/>
      <c r="AX67" s="79"/>
      <c r="AY67" s="79"/>
      <c r="AZ67" s="79"/>
      <c r="BA67">
        <v>2</v>
      </c>
      <c r="BB67" s="78" t="str">
        <f>REPLACE(INDEX(GroupVertices[Group],MATCH(Edges[[#This Row],[Vertex 1]],GroupVertices[Vertex],0)),1,1,"")</f>
        <v>4</v>
      </c>
      <c r="BC67" s="78" t="str">
        <f>REPLACE(INDEX(GroupVertices[Group],MATCH(Edges[[#This Row],[Vertex 2]],GroupVertices[Vertex],0)),1,1,"")</f>
        <v>1</v>
      </c>
      <c r="BD67" s="48"/>
      <c r="BE67" s="49"/>
      <c r="BF67" s="48"/>
      <c r="BG67" s="49"/>
      <c r="BH67" s="48"/>
      <c r="BI67" s="49"/>
      <c r="BJ67" s="48"/>
      <c r="BK67" s="49"/>
      <c r="BL67" s="48"/>
    </row>
    <row r="68" spans="1:64" ht="15">
      <c r="A68" s="64" t="s">
        <v>221</v>
      </c>
      <c r="B68" s="64" t="s">
        <v>225</v>
      </c>
      <c r="C68" s="65" t="s">
        <v>2257</v>
      </c>
      <c r="D68" s="66">
        <v>6.5</v>
      </c>
      <c r="E68" s="67" t="s">
        <v>136</v>
      </c>
      <c r="F68" s="68">
        <v>23.5</v>
      </c>
      <c r="G68" s="65"/>
      <c r="H68" s="69"/>
      <c r="I68" s="70"/>
      <c r="J68" s="70"/>
      <c r="K68" s="34" t="s">
        <v>66</v>
      </c>
      <c r="L68" s="77">
        <v>68</v>
      </c>
      <c r="M68" s="77"/>
      <c r="N68" s="72"/>
      <c r="O68" s="79" t="s">
        <v>320</v>
      </c>
      <c r="P68" s="81">
        <v>43717.58542824074</v>
      </c>
      <c r="Q68" s="79" t="s">
        <v>328</v>
      </c>
      <c r="R68" s="82" t="s">
        <v>407</v>
      </c>
      <c r="S68" s="79" t="s">
        <v>434</v>
      </c>
      <c r="T68" s="79" t="s">
        <v>443</v>
      </c>
      <c r="U68" s="79"/>
      <c r="V68" s="82" t="s">
        <v>487</v>
      </c>
      <c r="W68" s="81">
        <v>43717.58542824074</v>
      </c>
      <c r="X68" s="82" t="s">
        <v>529</v>
      </c>
      <c r="Y68" s="79"/>
      <c r="Z68" s="79"/>
      <c r="AA68" s="85" t="s">
        <v>630</v>
      </c>
      <c r="AB68" s="79"/>
      <c r="AC68" s="79" t="b">
        <v>0</v>
      </c>
      <c r="AD68" s="79">
        <v>2</v>
      </c>
      <c r="AE68" s="85" t="s">
        <v>722</v>
      </c>
      <c r="AF68" s="79" t="b">
        <v>0</v>
      </c>
      <c r="AG68" s="79" t="s">
        <v>730</v>
      </c>
      <c r="AH68" s="79"/>
      <c r="AI68" s="85" t="s">
        <v>722</v>
      </c>
      <c r="AJ68" s="79" t="b">
        <v>0</v>
      </c>
      <c r="AK68" s="79">
        <v>1</v>
      </c>
      <c r="AL68" s="85" t="s">
        <v>722</v>
      </c>
      <c r="AM68" s="79" t="s">
        <v>738</v>
      </c>
      <c r="AN68" s="79" t="b">
        <v>0</v>
      </c>
      <c r="AO68" s="85" t="s">
        <v>630</v>
      </c>
      <c r="AP68" s="79" t="s">
        <v>176</v>
      </c>
      <c r="AQ68" s="79">
        <v>0</v>
      </c>
      <c r="AR68" s="79">
        <v>0</v>
      </c>
      <c r="AS68" s="79"/>
      <c r="AT68" s="79"/>
      <c r="AU68" s="79"/>
      <c r="AV68" s="79"/>
      <c r="AW68" s="79"/>
      <c r="AX68" s="79"/>
      <c r="AY68" s="79"/>
      <c r="AZ68" s="79"/>
      <c r="BA68">
        <v>2</v>
      </c>
      <c r="BB68" s="78" t="str">
        <f>REPLACE(INDEX(GroupVertices[Group],MATCH(Edges[[#This Row],[Vertex 1]],GroupVertices[Vertex],0)),1,1,"")</f>
        <v>4</v>
      </c>
      <c r="BC68" s="78" t="str">
        <f>REPLACE(INDEX(GroupVertices[Group],MATCH(Edges[[#This Row],[Vertex 2]],GroupVertices[Vertex],0)),1,1,"")</f>
        <v>4</v>
      </c>
      <c r="BD68" s="48">
        <v>1</v>
      </c>
      <c r="BE68" s="49">
        <v>3.3333333333333335</v>
      </c>
      <c r="BF68" s="48">
        <v>0</v>
      </c>
      <c r="BG68" s="49">
        <v>0</v>
      </c>
      <c r="BH68" s="48">
        <v>0</v>
      </c>
      <c r="BI68" s="49">
        <v>0</v>
      </c>
      <c r="BJ68" s="48">
        <v>29</v>
      </c>
      <c r="BK68" s="49">
        <v>96.66666666666667</v>
      </c>
      <c r="BL68" s="48">
        <v>30</v>
      </c>
    </row>
    <row r="69" spans="1:64" ht="15">
      <c r="A69" s="64" t="s">
        <v>221</v>
      </c>
      <c r="B69" s="64" t="s">
        <v>239</v>
      </c>
      <c r="C69" s="65" t="s">
        <v>2257</v>
      </c>
      <c r="D69" s="66">
        <v>6.5</v>
      </c>
      <c r="E69" s="67" t="s">
        <v>136</v>
      </c>
      <c r="F69" s="68">
        <v>23.5</v>
      </c>
      <c r="G69" s="65"/>
      <c r="H69" s="69"/>
      <c r="I69" s="70"/>
      <c r="J69" s="70"/>
      <c r="K69" s="34" t="s">
        <v>65</v>
      </c>
      <c r="L69" s="77">
        <v>69</v>
      </c>
      <c r="M69" s="77"/>
      <c r="N69" s="72"/>
      <c r="O69" s="79" t="s">
        <v>320</v>
      </c>
      <c r="P69" s="81">
        <v>43717.58542824074</v>
      </c>
      <c r="Q69" s="79" t="s">
        <v>328</v>
      </c>
      <c r="R69" s="82" t="s">
        <v>407</v>
      </c>
      <c r="S69" s="79" t="s">
        <v>434</v>
      </c>
      <c r="T69" s="79" t="s">
        <v>443</v>
      </c>
      <c r="U69" s="79"/>
      <c r="V69" s="82" t="s">
        <v>487</v>
      </c>
      <c r="W69" s="81">
        <v>43717.58542824074</v>
      </c>
      <c r="X69" s="82" t="s">
        <v>529</v>
      </c>
      <c r="Y69" s="79"/>
      <c r="Z69" s="79"/>
      <c r="AA69" s="85" t="s">
        <v>630</v>
      </c>
      <c r="AB69" s="79"/>
      <c r="AC69" s="79" t="b">
        <v>0</v>
      </c>
      <c r="AD69" s="79">
        <v>2</v>
      </c>
      <c r="AE69" s="85" t="s">
        <v>722</v>
      </c>
      <c r="AF69" s="79" t="b">
        <v>0</v>
      </c>
      <c r="AG69" s="79" t="s">
        <v>730</v>
      </c>
      <c r="AH69" s="79"/>
      <c r="AI69" s="85" t="s">
        <v>722</v>
      </c>
      <c r="AJ69" s="79" t="b">
        <v>0</v>
      </c>
      <c r="AK69" s="79">
        <v>1</v>
      </c>
      <c r="AL69" s="85" t="s">
        <v>722</v>
      </c>
      <c r="AM69" s="79" t="s">
        <v>738</v>
      </c>
      <c r="AN69" s="79" t="b">
        <v>0</v>
      </c>
      <c r="AO69" s="85" t="s">
        <v>630</v>
      </c>
      <c r="AP69" s="79" t="s">
        <v>176</v>
      </c>
      <c r="AQ69" s="79">
        <v>0</v>
      </c>
      <c r="AR69" s="79">
        <v>0</v>
      </c>
      <c r="AS69" s="79"/>
      <c r="AT69" s="79"/>
      <c r="AU69" s="79"/>
      <c r="AV69" s="79"/>
      <c r="AW69" s="79"/>
      <c r="AX69" s="79"/>
      <c r="AY69" s="79"/>
      <c r="AZ69" s="79"/>
      <c r="BA69">
        <v>2</v>
      </c>
      <c r="BB69" s="78" t="str">
        <f>REPLACE(INDEX(GroupVertices[Group],MATCH(Edges[[#This Row],[Vertex 1]],GroupVertices[Vertex],0)),1,1,"")</f>
        <v>4</v>
      </c>
      <c r="BC69" s="78" t="str">
        <f>REPLACE(INDEX(GroupVertices[Group],MATCH(Edges[[#This Row],[Vertex 2]],GroupVertices[Vertex],0)),1,1,"")</f>
        <v>1</v>
      </c>
      <c r="BD69" s="48"/>
      <c r="BE69" s="49"/>
      <c r="BF69" s="48"/>
      <c r="BG69" s="49"/>
      <c r="BH69" s="48"/>
      <c r="BI69" s="49"/>
      <c r="BJ69" s="48"/>
      <c r="BK69" s="49"/>
      <c r="BL69" s="48"/>
    </row>
    <row r="70" spans="1:64" ht="15">
      <c r="A70" s="64" t="s">
        <v>225</v>
      </c>
      <c r="B70" s="64" t="s">
        <v>221</v>
      </c>
      <c r="C70" s="65" t="s">
        <v>2256</v>
      </c>
      <c r="D70" s="66">
        <v>3</v>
      </c>
      <c r="E70" s="67" t="s">
        <v>132</v>
      </c>
      <c r="F70" s="68">
        <v>35</v>
      </c>
      <c r="G70" s="65"/>
      <c r="H70" s="69"/>
      <c r="I70" s="70"/>
      <c r="J70" s="70"/>
      <c r="K70" s="34" t="s">
        <v>66</v>
      </c>
      <c r="L70" s="77">
        <v>70</v>
      </c>
      <c r="M70" s="77"/>
      <c r="N70" s="72"/>
      <c r="O70" s="79" t="s">
        <v>320</v>
      </c>
      <c r="P70" s="81">
        <v>43718.955196759256</v>
      </c>
      <c r="Q70" s="79" t="s">
        <v>330</v>
      </c>
      <c r="R70" s="79"/>
      <c r="S70" s="79"/>
      <c r="T70" s="79" t="s">
        <v>443</v>
      </c>
      <c r="U70" s="79"/>
      <c r="V70" s="82" t="s">
        <v>491</v>
      </c>
      <c r="W70" s="81">
        <v>43718.955196759256</v>
      </c>
      <c r="X70" s="82" t="s">
        <v>533</v>
      </c>
      <c r="Y70" s="79"/>
      <c r="Z70" s="79"/>
      <c r="AA70" s="85" t="s">
        <v>634</v>
      </c>
      <c r="AB70" s="79"/>
      <c r="AC70" s="79" t="b">
        <v>0</v>
      </c>
      <c r="AD70" s="79">
        <v>0</v>
      </c>
      <c r="AE70" s="85" t="s">
        <v>722</v>
      </c>
      <c r="AF70" s="79" t="b">
        <v>0</v>
      </c>
      <c r="AG70" s="79" t="s">
        <v>730</v>
      </c>
      <c r="AH70" s="79"/>
      <c r="AI70" s="85" t="s">
        <v>722</v>
      </c>
      <c r="AJ70" s="79" t="b">
        <v>0</v>
      </c>
      <c r="AK70" s="79">
        <v>2</v>
      </c>
      <c r="AL70" s="85" t="s">
        <v>630</v>
      </c>
      <c r="AM70" s="79" t="s">
        <v>734</v>
      </c>
      <c r="AN70" s="79" t="b">
        <v>0</v>
      </c>
      <c r="AO70" s="85" t="s">
        <v>630</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v>1</v>
      </c>
      <c r="BE70" s="49">
        <v>4.545454545454546</v>
      </c>
      <c r="BF70" s="48">
        <v>0</v>
      </c>
      <c r="BG70" s="49">
        <v>0</v>
      </c>
      <c r="BH70" s="48">
        <v>0</v>
      </c>
      <c r="BI70" s="49">
        <v>0</v>
      </c>
      <c r="BJ70" s="48">
        <v>21</v>
      </c>
      <c r="BK70" s="49">
        <v>95.45454545454545</v>
      </c>
      <c r="BL70" s="48">
        <v>22</v>
      </c>
    </row>
    <row r="71" spans="1:64" ht="15">
      <c r="A71" s="64" t="s">
        <v>226</v>
      </c>
      <c r="B71" s="64" t="s">
        <v>239</v>
      </c>
      <c r="C71" s="65" t="s">
        <v>2256</v>
      </c>
      <c r="D71" s="66">
        <v>3</v>
      </c>
      <c r="E71" s="67" t="s">
        <v>132</v>
      </c>
      <c r="F71" s="68">
        <v>35</v>
      </c>
      <c r="G71" s="65"/>
      <c r="H71" s="69"/>
      <c r="I71" s="70"/>
      <c r="J71" s="70"/>
      <c r="K71" s="34" t="s">
        <v>65</v>
      </c>
      <c r="L71" s="77">
        <v>71</v>
      </c>
      <c r="M71" s="77"/>
      <c r="N71" s="72"/>
      <c r="O71" s="79" t="s">
        <v>320</v>
      </c>
      <c r="P71" s="81">
        <v>43719.07184027778</v>
      </c>
      <c r="Q71" s="79" t="s">
        <v>332</v>
      </c>
      <c r="R71" s="79"/>
      <c r="S71" s="79"/>
      <c r="T71" s="79" t="s">
        <v>444</v>
      </c>
      <c r="U71" s="79"/>
      <c r="V71" s="82" t="s">
        <v>492</v>
      </c>
      <c r="W71" s="81">
        <v>43719.07184027778</v>
      </c>
      <c r="X71" s="82" t="s">
        <v>534</v>
      </c>
      <c r="Y71" s="79"/>
      <c r="Z71" s="79"/>
      <c r="AA71" s="85" t="s">
        <v>635</v>
      </c>
      <c r="AB71" s="79"/>
      <c r="AC71" s="79" t="b">
        <v>0</v>
      </c>
      <c r="AD71" s="79">
        <v>0</v>
      </c>
      <c r="AE71" s="85" t="s">
        <v>722</v>
      </c>
      <c r="AF71" s="79" t="b">
        <v>0</v>
      </c>
      <c r="AG71" s="79" t="s">
        <v>730</v>
      </c>
      <c r="AH71" s="79"/>
      <c r="AI71" s="85" t="s">
        <v>722</v>
      </c>
      <c r="AJ71" s="79" t="b">
        <v>0</v>
      </c>
      <c r="AK71" s="79">
        <v>2</v>
      </c>
      <c r="AL71" s="85" t="s">
        <v>713</v>
      </c>
      <c r="AM71" s="79" t="s">
        <v>734</v>
      </c>
      <c r="AN71" s="79" t="b">
        <v>0</v>
      </c>
      <c r="AO71" s="85" t="s">
        <v>713</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1</v>
      </c>
      <c r="BE71" s="49">
        <v>4.3478260869565215</v>
      </c>
      <c r="BF71" s="48">
        <v>0</v>
      </c>
      <c r="BG71" s="49">
        <v>0</v>
      </c>
      <c r="BH71" s="48">
        <v>0</v>
      </c>
      <c r="BI71" s="49">
        <v>0</v>
      </c>
      <c r="BJ71" s="48">
        <v>22</v>
      </c>
      <c r="BK71" s="49">
        <v>95.65217391304348</v>
      </c>
      <c r="BL71" s="48">
        <v>23</v>
      </c>
    </row>
    <row r="72" spans="1:64" ht="15">
      <c r="A72" s="64" t="s">
        <v>227</v>
      </c>
      <c r="B72" s="64" t="s">
        <v>244</v>
      </c>
      <c r="C72" s="65" t="s">
        <v>2256</v>
      </c>
      <c r="D72" s="66">
        <v>3</v>
      </c>
      <c r="E72" s="67" t="s">
        <v>132</v>
      </c>
      <c r="F72" s="68">
        <v>35</v>
      </c>
      <c r="G72" s="65"/>
      <c r="H72" s="69"/>
      <c r="I72" s="70"/>
      <c r="J72" s="70"/>
      <c r="K72" s="34" t="s">
        <v>65</v>
      </c>
      <c r="L72" s="77">
        <v>72</v>
      </c>
      <c r="M72" s="77"/>
      <c r="N72" s="72"/>
      <c r="O72" s="79" t="s">
        <v>320</v>
      </c>
      <c r="P72" s="81">
        <v>43719.55018518519</v>
      </c>
      <c r="Q72" s="79" t="s">
        <v>333</v>
      </c>
      <c r="R72" s="79"/>
      <c r="S72" s="79"/>
      <c r="T72" s="79"/>
      <c r="U72" s="79"/>
      <c r="V72" s="82" t="s">
        <v>493</v>
      </c>
      <c r="W72" s="81">
        <v>43719.55018518519</v>
      </c>
      <c r="X72" s="82" t="s">
        <v>535</v>
      </c>
      <c r="Y72" s="79"/>
      <c r="Z72" s="79"/>
      <c r="AA72" s="85" t="s">
        <v>636</v>
      </c>
      <c r="AB72" s="79"/>
      <c r="AC72" s="79" t="b">
        <v>0</v>
      </c>
      <c r="AD72" s="79">
        <v>0</v>
      </c>
      <c r="AE72" s="85" t="s">
        <v>722</v>
      </c>
      <c r="AF72" s="79" t="b">
        <v>0</v>
      </c>
      <c r="AG72" s="79" t="s">
        <v>730</v>
      </c>
      <c r="AH72" s="79"/>
      <c r="AI72" s="85" t="s">
        <v>722</v>
      </c>
      <c r="AJ72" s="79" t="b">
        <v>0</v>
      </c>
      <c r="AK72" s="79">
        <v>2</v>
      </c>
      <c r="AL72" s="85" t="s">
        <v>662</v>
      </c>
      <c r="AM72" s="79" t="s">
        <v>734</v>
      </c>
      <c r="AN72" s="79" t="b">
        <v>0</v>
      </c>
      <c r="AO72" s="85" t="s">
        <v>662</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2</v>
      </c>
      <c r="BE72" s="49">
        <v>9.090909090909092</v>
      </c>
      <c r="BF72" s="48">
        <v>0</v>
      </c>
      <c r="BG72" s="49">
        <v>0</v>
      </c>
      <c r="BH72" s="48">
        <v>0</v>
      </c>
      <c r="BI72" s="49">
        <v>0</v>
      </c>
      <c r="BJ72" s="48">
        <v>20</v>
      </c>
      <c r="BK72" s="49">
        <v>90.9090909090909</v>
      </c>
      <c r="BL72" s="48">
        <v>22</v>
      </c>
    </row>
    <row r="73" spans="1:64" ht="15">
      <c r="A73" s="64" t="s">
        <v>227</v>
      </c>
      <c r="B73" s="64" t="s">
        <v>239</v>
      </c>
      <c r="C73" s="65" t="s">
        <v>2256</v>
      </c>
      <c r="D73" s="66">
        <v>3</v>
      </c>
      <c r="E73" s="67" t="s">
        <v>132</v>
      </c>
      <c r="F73" s="68">
        <v>35</v>
      </c>
      <c r="G73" s="65"/>
      <c r="H73" s="69"/>
      <c r="I73" s="70"/>
      <c r="J73" s="70"/>
      <c r="K73" s="34" t="s">
        <v>65</v>
      </c>
      <c r="L73" s="77">
        <v>73</v>
      </c>
      <c r="M73" s="77"/>
      <c r="N73" s="72"/>
      <c r="O73" s="79" t="s">
        <v>320</v>
      </c>
      <c r="P73" s="81">
        <v>43719.55018518519</v>
      </c>
      <c r="Q73" s="79" t="s">
        <v>333</v>
      </c>
      <c r="R73" s="79"/>
      <c r="S73" s="79"/>
      <c r="T73" s="79"/>
      <c r="U73" s="79"/>
      <c r="V73" s="82" t="s">
        <v>493</v>
      </c>
      <c r="W73" s="81">
        <v>43719.55018518519</v>
      </c>
      <c r="X73" s="82" t="s">
        <v>535</v>
      </c>
      <c r="Y73" s="79"/>
      <c r="Z73" s="79"/>
      <c r="AA73" s="85" t="s">
        <v>636</v>
      </c>
      <c r="AB73" s="79"/>
      <c r="AC73" s="79" t="b">
        <v>0</v>
      </c>
      <c r="AD73" s="79">
        <v>0</v>
      </c>
      <c r="AE73" s="85" t="s">
        <v>722</v>
      </c>
      <c r="AF73" s="79" t="b">
        <v>0</v>
      </c>
      <c r="AG73" s="79" t="s">
        <v>730</v>
      </c>
      <c r="AH73" s="79"/>
      <c r="AI73" s="85" t="s">
        <v>722</v>
      </c>
      <c r="AJ73" s="79" t="b">
        <v>0</v>
      </c>
      <c r="AK73" s="79">
        <v>2</v>
      </c>
      <c r="AL73" s="85" t="s">
        <v>662</v>
      </c>
      <c r="AM73" s="79" t="s">
        <v>734</v>
      </c>
      <c r="AN73" s="79" t="b">
        <v>0</v>
      </c>
      <c r="AO73" s="85" t="s">
        <v>662</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228</v>
      </c>
      <c r="B74" s="64" t="s">
        <v>244</v>
      </c>
      <c r="C74" s="65" t="s">
        <v>2256</v>
      </c>
      <c r="D74" s="66">
        <v>3</v>
      </c>
      <c r="E74" s="67" t="s">
        <v>132</v>
      </c>
      <c r="F74" s="68">
        <v>35</v>
      </c>
      <c r="G74" s="65"/>
      <c r="H74" s="69"/>
      <c r="I74" s="70"/>
      <c r="J74" s="70"/>
      <c r="K74" s="34" t="s">
        <v>65</v>
      </c>
      <c r="L74" s="77">
        <v>74</v>
      </c>
      <c r="M74" s="77"/>
      <c r="N74" s="72"/>
      <c r="O74" s="79" t="s">
        <v>320</v>
      </c>
      <c r="P74" s="81">
        <v>43719.827835648146</v>
      </c>
      <c r="Q74" s="79" t="s">
        <v>334</v>
      </c>
      <c r="R74" s="79"/>
      <c r="S74" s="79"/>
      <c r="T74" s="79" t="s">
        <v>445</v>
      </c>
      <c r="U74" s="79"/>
      <c r="V74" s="82" t="s">
        <v>494</v>
      </c>
      <c r="W74" s="81">
        <v>43719.827835648146</v>
      </c>
      <c r="X74" s="82" t="s">
        <v>536</v>
      </c>
      <c r="Y74" s="79"/>
      <c r="Z74" s="79"/>
      <c r="AA74" s="85" t="s">
        <v>637</v>
      </c>
      <c r="AB74" s="79"/>
      <c r="AC74" s="79" t="b">
        <v>0</v>
      </c>
      <c r="AD74" s="79">
        <v>0</v>
      </c>
      <c r="AE74" s="85" t="s">
        <v>722</v>
      </c>
      <c r="AF74" s="79" t="b">
        <v>0</v>
      </c>
      <c r="AG74" s="79" t="s">
        <v>730</v>
      </c>
      <c r="AH74" s="79"/>
      <c r="AI74" s="85" t="s">
        <v>722</v>
      </c>
      <c r="AJ74" s="79" t="b">
        <v>0</v>
      </c>
      <c r="AK74" s="79">
        <v>2</v>
      </c>
      <c r="AL74" s="85" t="s">
        <v>663</v>
      </c>
      <c r="AM74" s="79" t="s">
        <v>735</v>
      </c>
      <c r="AN74" s="79" t="b">
        <v>0</v>
      </c>
      <c r="AO74" s="85" t="s">
        <v>663</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228</v>
      </c>
      <c r="B75" s="64" t="s">
        <v>239</v>
      </c>
      <c r="C75" s="65" t="s">
        <v>2256</v>
      </c>
      <c r="D75" s="66">
        <v>3</v>
      </c>
      <c r="E75" s="67" t="s">
        <v>132</v>
      </c>
      <c r="F75" s="68">
        <v>35</v>
      </c>
      <c r="G75" s="65"/>
      <c r="H75" s="69"/>
      <c r="I75" s="70"/>
      <c r="J75" s="70"/>
      <c r="K75" s="34" t="s">
        <v>65</v>
      </c>
      <c r="L75" s="77">
        <v>75</v>
      </c>
      <c r="M75" s="77"/>
      <c r="N75" s="72"/>
      <c r="O75" s="79" t="s">
        <v>320</v>
      </c>
      <c r="P75" s="81">
        <v>43719.827835648146</v>
      </c>
      <c r="Q75" s="79" t="s">
        <v>334</v>
      </c>
      <c r="R75" s="79"/>
      <c r="S75" s="79"/>
      <c r="T75" s="79" t="s">
        <v>445</v>
      </c>
      <c r="U75" s="79"/>
      <c r="V75" s="82" t="s">
        <v>494</v>
      </c>
      <c r="W75" s="81">
        <v>43719.827835648146</v>
      </c>
      <c r="X75" s="82" t="s">
        <v>536</v>
      </c>
      <c r="Y75" s="79"/>
      <c r="Z75" s="79"/>
      <c r="AA75" s="85" t="s">
        <v>637</v>
      </c>
      <c r="AB75" s="79"/>
      <c r="AC75" s="79" t="b">
        <v>0</v>
      </c>
      <c r="AD75" s="79">
        <v>0</v>
      </c>
      <c r="AE75" s="85" t="s">
        <v>722</v>
      </c>
      <c r="AF75" s="79" t="b">
        <v>0</v>
      </c>
      <c r="AG75" s="79" t="s">
        <v>730</v>
      </c>
      <c r="AH75" s="79"/>
      <c r="AI75" s="85" t="s">
        <v>722</v>
      </c>
      <c r="AJ75" s="79" t="b">
        <v>0</v>
      </c>
      <c r="AK75" s="79">
        <v>2</v>
      </c>
      <c r="AL75" s="85" t="s">
        <v>663</v>
      </c>
      <c r="AM75" s="79" t="s">
        <v>735</v>
      </c>
      <c r="AN75" s="79" t="b">
        <v>0</v>
      </c>
      <c r="AO75" s="85" t="s">
        <v>663</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4.761904761904762</v>
      </c>
      <c r="BF75" s="48">
        <v>0</v>
      </c>
      <c r="BG75" s="49">
        <v>0</v>
      </c>
      <c r="BH75" s="48">
        <v>0</v>
      </c>
      <c r="BI75" s="49">
        <v>0</v>
      </c>
      <c r="BJ75" s="48">
        <v>20</v>
      </c>
      <c r="BK75" s="49">
        <v>95.23809523809524</v>
      </c>
      <c r="BL75" s="48">
        <v>21</v>
      </c>
    </row>
    <row r="76" spans="1:64" ht="15">
      <c r="A76" s="64" t="s">
        <v>229</v>
      </c>
      <c r="B76" s="64" t="s">
        <v>244</v>
      </c>
      <c r="C76" s="65" t="s">
        <v>2256</v>
      </c>
      <c r="D76" s="66">
        <v>3</v>
      </c>
      <c r="E76" s="67" t="s">
        <v>132</v>
      </c>
      <c r="F76" s="68">
        <v>35</v>
      </c>
      <c r="G76" s="65"/>
      <c r="H76" s="69"/>
      <c r="I76" s="70"/>
      <c r="J76" s="70"/>
      <c r="K76" s="34" t="s">
        <v>65</v>
      </c>
      <c r="L76" s="77">
        <v>76</v>
      </c>
      <c r="M76" s="77"/>
      <c r="N76" s="72"/>
      <c r="O76" s="79" t="s">
        <v>320</v>
      </c>
      <c r="P76" s="81">
        <v>43719.84815972222</v>
      </c>
      <c r="Q76" s="79" t="s">
        <v>334</v>
      </c>
      <c r="R76" s="79"/>
      <c r="S76" s="79"/>
      <c r="T76" s="79" t="s">
        <v>445</v>
      </c>
      <c r="U76" s="79"/>
      <c r="V76" s="82" t="s">
        <v>495</v>
      </c>
      <c r="W76" s="81">
        <v>43719.84815972222</v>
      </c>
      <c r="X76" s="82" t="s">
        <v>537</v>
      </c>
      <c r="Y76" s="79"/>
      <c r="Z76" s="79"/>
      <c r="AA76" s="85" t="s">
        <v>638</v>
      </c>
      <c r="AB76" s="79"/>
      <c r="AC76" s="79" t="b">
        <v>0</v>
      </c>
      <c r="AD76" s="79">
        <v>0</v>
      </c>
      <c r="AE76" s="85" t="s">
        <v>722</v>
      </c>
      <c r="AF76" s="79" t="b">
        <v>0</v>
      </c>
      <c r="AG76" s="79" t="s">
        <v>730</v>
      </c>
      <c r="AH76" s="79"/>
      <c r="AI76" s="85" t="s">
        <v>722</v>
      </c>
      <c r="AJ76" s="79" t="b">
        <v>0</v>
      </c>
      <c r="AK76" s="79">
        <v>2</v>
      </c>
      <c r="AL76" s="85" t="s">
        <v>663</v>
      </c>
      <c r="AM76" s="79" t="s">
        <v>734</v>
      </c>
      <c r="AN76" s="79" t="b">
        <v>0</v>
      </c>
      <c r="AO76" s="85" t="s">
        <v>663</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229</v>
      </c>
      <c r="B77" s="64" t="s">
        <v>239</v>
      </c>
      <c r="C77" s="65" t="s">
        <v>2256</v>
      </c>
      <c r="D77" s="66">
        <v>3</v>
      </c>
      <c r="E77" s="67" t="s">
        <v>132</v>
      </c>
      <c r="F77" s="68">
        <v>35</v>
      </c>
      <c r="G77" s="65"/>
      <c r="H77" s="69"/>
      <c r="I77" s="70"/>
      <c r="J77" s="70"/>
      <c r="K77" s="34" t="s">
        <v>65</v>
      </c>
      <c r="L77" s="77">
        <v>77</v>
      </c>
      <c r="M77" s="77"/>
      <c r="N77" s="72"/>
      <c r="O77" s="79" t="s">
        <v>320</v>
      </c>
      <c r="P77" s="81">
        <v>43719.84815972222</v>
      </c>
      <c r="Q77" s="79" t="s">
        <v>334</v>
      </c>
      <c r="R77" s="79"/>
      <c r="S77" s="79"/>
      <c r="T77" s="79" t="s">
        <v>445</v>
      </c>
      <c r="U77" s="79"/>
      <c r="V77" s="82" t="s">
        <v>495</v>
      </c>
      <c r="W77" s="81">
        <v>43719.84815972222</v>
      </c>
      <c r="X77" s="82" t="s">
        <v>537</v>
      </c>
      <c r="Y77" s="79"/>
      <c r="Z77" s="79"/>
      <c r="AA77" s="85" t="s">
        <v>638</v>
      </c>
      <c r="AB77" s="79"/>
      <c r="AC77" s="79" t="b">
        <v>0</v>
      </c>
      <c r="AD77" s="79">
        <v>0</v>
      </c>
      <c r="AE77" s="85" t="s">
        <v>722</v>
      </c>
      <c r="AF77" s="79" t="b">
        <v>0</v>
      </c>
      <c r="AG77" s="79" t="s">
        <v>730</v>
      </c>
      <c r="AH77" s="79"/>
      <c r="AI77" s="85" t="s">
        <v>722</v>
      </c>
      <c r="AJ77" s="79" t="b">
        <v>0</v>
      </c>
      <c r="AK77" s="79">
        <v>2</v>
      </c>
      <c r="AL77" s="85" t="s">
        <v>663</v>
      </c>
      <c r="AM77" s="79" t="s">
        <v>734</v>
      </c>
      <c r="AN77" s="79" t="b">
        <v>0</v>
      </c>
      <c r="AO77" s="85" t="s">
        <v>663</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1</v>
      </c>
      <c r="BE77" s="49">
        <v>4.761904761904762</v>
      </c>
      <c r="BF77" s="48">
        <v>0</v>
      </c>
      <c r="BG77" s="49">
        <v>0</v>
      </c>
      <c r="BH77" s="48">
        <v>0</v>
      </c>
      <c r="BI77" s="49">
        <v>0</v>
      </c>
      <c r="BJ77" s="48">
        <v>20</v>
      </c>
      <c r="BK77" s="49">
        <v>95.23809523809524</v>
      </c>
      <c r="BL77" s="48">
        <v>21</v>
      </c>
    </row>
    <row r="78" spans="1:64" ht="15">
      <c r="A78" s="64" t="s">
        <v>230</v>
      </c>
      <c r="B78" s="64" t="s">
        <v>285</v>
      </c>
      <c r="C78" s="65" t="s">
        <v>2256</v>
      </c>
      <c r="D78" s="66">
        <v>3</v>
      </c>
      <c r="E78" s="67" t="s">
        <v>132</v>
      </c>
      <c r="F78" s="68">
        <v>35</v>
      </c>
      <c r="G78" s="65"/>
      <c r="H78" s="69"/>
      <c r="I78" s="70"/>
      <c r="J78" s="70"/>
      <c r="K78" s="34" t="s">
        <v>65</v>
      </c>
      <c r="L78" s="77">
        <v>78</v>
      </c>
      <c r="M78" s="77"/>
      <c r="N78" s="72"/>
      <c r="O78" s="79" t="s">
        <v>320</v>
      </c>
      <c r="P78" s="81">
        <v>43720.71873842592</v>
      </c>
      <c r="Q78" s="79" t="s">
        <v>335</v>
      </c>
      <c r="R78" s="82" t="s">
        <v>405</v>
      </c>
      <c r="S78" s="79" t="s">
        <v>433</v>
      </c>
      <c r="T78" s="79"/>
      <c r="U78" s="79"/>
      <c r="V78" s="82" t="s">
        <v>496</v>
      </c>
      <c r="W78" s="81">
        <v>43720.71873842592</v>
      </c>
      <c r="X78" s="82" t="s">
        <v>538</v>
      </c>
      <c r="Y78" s="79"/>
      <c r="Z78" s="79"/>
      <c r="AA78" s="85" t="s">
        <v>639</v>
      </c>
      <c r="AB78" s="79"/>
      <c r="AC78" s="79" t="b">
        <v>0</v>
      </c>
      <c r="AD78" s="79">
        <v>0</v>
      </c>
      <c r="AE78" s="85" t="s">
        <v>722</v>
      </c>
      <c r="AF78" s="79" t="b">
        <v>0</v>
      </c>
      <c r="AG78" s="79" t="s">
        <v>730</v>
      </c>
      <c r="AH78" s="79"/>
      <c r="AI78" s="85" t="s">
        <v>722</v>
      </c>
      <c r="AJ78" s="79" t="b">
        <v>0</v>
      </c>
      <c r="AK78" s="79">
        <v>29</v>
      </c>
      <c r="AL78" s="85" t="s">
        <v>620</v>
      </c>
      <c r="AM78" s="79" t="s">
        <v>735</v>
      </c>
      <c r="AN78" s="79" t="b">
        <v>0</v>
      </c>
      <c r="AO78" s="85" t="s">
        <v>620</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230</v>
      </c>
      <c r="B79" s="64" t="s">
        <v>286</v>
      </c>
      <c r="C79" s="65" t="s">
        <v>2256</v>
      </c>
      <c r="D79" s="66">
        <v>3</v>
      </c>
      <c r="E79" s="67" t="s">
        <v>132</v>
      </c>
      <c r="F79" s="68">
        <v>35</v>
      </c>
      <c r="G79" s="65"/>
      <c r="H79" s="69"/>
      <c r="I79" s="70"/>
      <c r="J79" s="70"/>
      <c r="K79" s="34" t="s">
        <v>65</v>
      </c>
      <c r="L79" s="77">
        <v>79</v>
      </c>
      <c r="M79" s="77"/>
      <c r="N79" s="72"/>
      <c r="O79" s="79" t="s">
        <v>320</v>
      </c>
      <c r="P79" s="81">
        <v>43720.71873842592</v>
      </c>
      <c r="Q79" s="79" t="s">
        <v>335</v>
      </c>
      <c r="R79" s="82" t="s">
        <v>405</v>
      </c>
      <c r="S79" s="79" t="s">
        <v>433</v>
      </c>
      <c r="T79" s="79"/>
      <c r="U79" s="79"/>
      <c r="V79" s="82" t="s">
        <v>496</v>
      </c>
      <c r="W79" s="81">
        <v>43720.71873842592</v>
      </c>
      <c r="X79" s="82" t="s">
        <v>538</v>
      </c>
      <c r="Y79" s="79"/>
      <c r="Z79" s="79"/>
      <c r="AA79" s="85" t="s">
        <v>639</v>
      </c>
      <c r="AB79" s="79"/>
      <c r="AC79" s="79" t="b">
        <v>0</v>
      </c>
      <c r="AD79" s="79">
        <v>0</v>
      </c>
      <c r="AE79" s="85" t="s">
        <v>722</v>
      </c>
      <c r="AF79" s="79" t="b">
        <v>0</v>
      </c>
      <c r="AG79" s="79" t="s">
        <v>730</v>
      </c>
      <c r="AH79" s="79"/>
      <c r="AI79" s="85" t="s">
        <v>722</v>
      </c>
      <c r="AJ79" s="79" t="b">
        <v>0</v>
      </c>
      <c r="AK79" s="79">
        <v>29</v>
      </c>
      <c r="AL79" s="85" t="s">
        <v>620</v>
      </c>
      <c r="AM79" s="79" t="s">
        <v>735</v>
      </c>
      <c r="AN79" s="79" t="b">
        <v>0</v>
      </c>
      <c r="AO79" s="85" t="s">
        <v>620</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0</v>
      </c>
      <c r="BE79" s="49">
        <v>0</v>
      </c>
      <c r="BF79" s="48">
        <v>0</v>
      </c>
      <c r="BG79" s="49">
        <v>0</v>
      </c>
      <c r="BH79" s="48">
        <v>0</v>
      </c>
      <c r="BI79" s="49">
        <v>0</v>
      </c>
      <c r="BJ79" s="48">
        <v>14</v>
      </c>
      <c r="BK79" s="49">
        <v>100</v>
      </c>
      <c r="BL79" s="48">
        <v>14</v>
      </c>
    </row>
    <row r="80" spans="1:64" ht="15">
      <c r="A80" s="64" t="s">
        <v>230</v>
      </c>
      <c r="B80" s="64" t="s">
        <v>213</v>
      </c>
      <c r="C80" s="65" t="s">
        <v>2256</v>
      </c>
      <c r="D80" s="66">
        <v>3</v>
      </c>
      <c r="E80" s="67" t="s">
        <v>132</v>
      </c>
      <c r="F80" s="68">
        <v>35</v>
      </c>
      <c r="G80" s="65"/>
      <c r="H80" s="69"/>
      <c r="I80" s="70"/>
      <c r="J80" s="70"/>
      <c r="K80" s="34" t="s">
        <v>65</v>
      </c>
      <c r="L80" s="77">
        <v>80</v>
      </c>
      <c r="M80" s="77"/>
      <c r="N80" s="72"/>
      <c r="O80" s="79" t="s">
        <v>320</v>
      </c>
      <c r="P80" s="81">
        <v>43720.71873842592</v>
      </c>
      <c r="Q80" s="79" t="s">
        <v>335</v>
      </c>
      <c r="R80" s="82" t="s">
        <v>405</v>
      </c>
      <c r="S80" s="79" t="s">
        <v>433</v>
      </c>
      <c r="T80" s="79"/>
      <c r="U80" s="79"/>
      <c r="V80" s="82" t="s">
        <v>496</v>
      </c>
      <c r="W80" s="81">
        <v>43720.71873842592</v>
      </c>
      <c r="X80" s="82" t="s">
        <v>538</v>
      </c>
      <c r="Y80" s="79"/>
      <c r="Z80" s="79"/>
      <c r="AA80" s="85" t="s">
        <v>639</v>
      </c>
      <c r="AB80" s="79"/>
      <c r="AC80" s="79" t="b">
        <v>0</v>
      </c>
      <c r="AD80" s="79">
        <v>0</v>
      </c>
      <c r="AE80" s="85" t="s">
        <v>722</v>
      </c>
      <c r="AF80" s="79" t="b">
        <v>0</v>
      </c>
      <c r="AG80" s="79" t="s">
        <v>730</v>
      </c>
      <c r="AH80" s="79"/>
      <c r="AI80" s="85" t="s">
        <v>722</v>
      </c>
      <c r="AJ80" s="79" t="b">
        <v>0</v>
      </c>
      <c r="AK80" s="79">
        <v>29</v>
      </c>
      <c r="AL80" s="85" t="s">
        <v>620</v>
      </c>
      <c r="AM80" s="79" t="s">
        <v>735</v>
      </c>
      <c r="AN80" s="79" t="b">
        <v>0</v>
      </c>
      <c r="AO80" s="85" t="s">
        <v>620</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231</v>
      </c>
      <c r="B81" s="64" t="s">
        <v>239</v>
      </c>
      <c r="C81" s="65" t="s">
        <v>2256</v>
      </c>
      <c r="D81" s="66">
        <v>3</v>
      </c>
      <c r="E81" s="67" t="s">
        <v>132</v>
      </c>
      <c r="F81" s="68">
        <v>35</v>
      </c>
      <c r="G81" s="65"/>
      <c r="H81" s="69"/>
      <c r="I81" s="70"/>
      <c r="J81" s="70"/>
      <c r="K81" s="34" t="s">
        <v>65</v>
      </c>
      <c r="L81" s="77">
        <v>81</v>
      </c>
      <c r="M81" s="77"/>
      <c r="N81" s="72"/>
      <c r="O81" s="79" t="s">
        <v>320</v>
      </c>
      <c r="P81" s="81">
        <v>43720.975011574075</v>
      </c>
      <c r="Q81" s="79" t="s">
        <v>332</v>
      </c>
      <c r="R81" s="79"/>
      <c r="S81" s="79"/>
      <c r="T81" s="79" t="s">
        <v>444</v>
      </c>
      <c r="U81" s="79"/>
      <c r="V81" s="82" t="s">
        <v>497</v>
      </c>
      <c r="W81" s="81">
        <v>43720.975011574075</v>
      </c>
      <c r="X81" s="82" t="s">
        <v>539</v>
      </c>
      <c r="Y81" s="79"/>
      <c r="Z81" s="79"/>
      <c r="AA81" s="85" t="s">
        <v>640</v>
      </c>
      <c r="AB81" s="79"/>
      <c r="AC81" s="79" t="b">
        <v>0</v>
      </c>
      <c r="AD81" s="79">
        <v>0</v>
      </c>
      <c r="AE81" s="85" t="s">
        <v>722</v>
      </c>
      <c r="AF81" s="79" t="b">
        <v>0</v>
      </c>
      <c r="AG81" s="79" t="s">
        <v>730</v>
      </c>
      <c r="AH81" s="79"/>
      <c r="AI81" s="85" t="s">
        <v>722</v>
      </c>
      <c r="AJ81" s="79" t="b">
        <v>0</v>
      </c>
      <c r="AK81" s="79">
        <v>3</v>
      </c>
      <c r="AL81" s="85" t="s">
        <v>713</v>
      </c>
      <c r="AM81" s="79" t="s">
        <v>734</v>
      </c>
      <c r="AN81" s="79" t="b">
        <v>0</v>
      </c>
      <c r="AO81" s="85" t="s">
        <v>713</v>
      </c>
      <c r="AP81" s="79" t="s">
        <v>176</v>
      </c>
      <c r="AQ81" s="79">
        <v>0</v>
      </c>
      <c r="AR81" s="79">
        <v>0</v>
      </c>
      <c r="AS81" s="79"/>
      <c r="AT81" s="79"/>
      <c r="AU81" s="79"/>
      <c r="AV81" s="79"/>
      <c r="AW81" s="79"/>
      <c r="AX81" s="79"/>
      <c r="AY81" s="79"/>
      <c r="AZ81" s="79"/>
      <c r="BA81">
        <v>1</v>
      </c>
      <c r="BB81" s="78" t="str">
        <f>REPLACE(INDEX(GroupVertices[Group],MATCH(Edges[[#This Row],[Vertex 1]],GroupVertices[Vertex],0)),1,1,"")</f>
        <v>1</v>
      </c>
      <c r="BC81" s="78" t="str">
        <f>REPLACE(INDEX(GroupVertices[Group],MATCH(Edges[[#This Row],[Vertex 2]],GroupVertices[Vertex],0)),1,1,"")</f>
        <v>1</v>
      </c>
      <c r="BD81" s="48">
        <v>1</v>
      </c>
      <c r="BE81" s="49">
        <v>4.3478260869565215</v>
      </c>
      <c r="BF81" s="48">
        <v>0</v>
      </c>
      <c r="BG81" s="49">
        <v>0</v>
      </c>
      <c r="BH81" s="48">
        <v>0</v>
      </c>
      <c r="BI81" s="49">
        <v>0</v>
      </c>
      <c r="BJ81" s="48">
        <v>22</v>
      </c>
      <c r="BK81" s="49">
        <v>95.65217391304348</v>
      </c>
      <c r="BL81" s="48">
        <v>23</v>
      </c>
    </row>
    <row r="82" spans="1:64" ht="15">
      <c r="A82" s="64" t="s">
        <v>232</v>
      </c>
      <c r="B82" s="64" t="s">
        <v>287</v>
      </c>
      <c r="C82" s="65" t="s">
        <v>2256</v>
      </c>
      <c r="D82" s="66">
        <v>3</v>
      </c>
      <c r="E82" s="67" t="s">
        <v>132</v>
      </c>
      <c r="F82" s="68">
        <v>35</v>
      </c>
      <c r="G82" s="65"/>
      <c r="H82" s="69"/>
      <c r="I82" s="70"/>
      <c r="J82" s="70"/>
      <c r="K82" s="34" t="s">
        <v>65</v>
      </c>
      <c r="L82" s="77">
        <v>82</v>
      </c>
      <c r="M82" s="77"/>
      <c r="N82" s="72"/>
      <c r="O82" s="79" t="s">
        <v>320</v>
      </c>
      <c r="P82" s="81">
        <v>43722.42013888889</v>
      </c>
      <c r="Q82" s="79" t="s">
        <v>336</v>
      </c>
      <c r="R82" s="79"/>
      <c r="S82" s="79"/>
      <c r="T82" s="79"/>
      <c r="U82" s="79"/>
      <c r="V82" s="82" t="s">
        <v>498</v>
      </c>
      <c r="W82" s="81">
        <v>43722.42013888889</v>
      </c>
      <c r="X82" s="82" t="s">
        <v>540</v>
      </c>
      <c r="Y82" s="79"/>
      <c r="Z82" s="79"/>
      <c r="AA82" s="85" t="s">
        <v>641</v>
      </c>
      <c r="AB82" s="85" t="s">
        <v>719</v>
      </c>
      <c r="AC82" s="79" t="b">
        <v>0</v>
      </c>
      <c r="AD82" s="79">
        <v>0</v>
      </c>
      <c r="AE82" s="85" t="s">
        <v>723</v>
      </c>
      <c r="AF82" s="79" t="b">
        <v>0</v>
      </c>
      <c r="AG82" s="79" t="s">
        <v>730</v>
      </c>
      <c r="AH82" s="79"/>
      <c r="AI82" s="85" t="s">
        <v>722</v>
      </c>
      <c r="AJ82" s="79" t="b">
        <v>0</v>
      </c>
      <c r="AK82" s="79">
        <v>0</v>
      </c>
      <c r="AL82" s="85" t="s">
        <v>722</v>
      </c>
      <c r="AM82" s="79" t="s">
        <v>737</v>
      </c>
      <c r="AN82" s="79" t="b">
        <v>0</v>
      </c>
      <c r="AO82" s="85" t="s">
        <v>719</v>
      </c>
      <c r="AP82" s="79" t="s">
        <v>176</v>
      </c>
      <c r="AQ82" s="79">
        <v>0</v>
      </c>
      <c r="AR82" s="79">
        <v>0</v>
      </c>
      <c r="AS82" s="79"/>
      <c r="AT82" s="79"/>
      <c r="AU82" s="79"/>
      <c r="AV82" s="79"/>
      <c r="AW82" s="79"/>
      <c r="AX82" s="79"/>
      <c r="AY82" s="79"/>
      <c r="AZ82" s="79"/>
      <c r="BA82">
        <v>1</v>
      </c>
      <c r="BB82" s="78" t="str">
        <f>REPLACE(INDEX(GroupVertices[Group],MATCH(Edges[[#This Row],[Vertex 1]],GroupVertices[Vertex],0)),1,1,"")</f>
        <v>5</v>
      </c>
      <c r="BC82" s="78" t="str">
        <f>REPLACE(INDEX(GroupVertices[Group],MATCH(Edges[[#This Row],[Vertex 2]],GroupVertices[Vertex],0)),1,1,"")</f>
        <v>5</v>
      </c>
      <c r="BD82" s="48"/>
      <c r="BE82" s="49"/>
      <c r="BF82" s="48"/>
      <c r="BG82" s="49"/>
      <c r="BH82" s="48"/>
      <c r="BI82" s="49"/>
      <c r="BJ82" s="48"/>
      <c r="BK82" s="49"/>
      <c r="BL82" s="48"/>
    </row>
    <row r="83" spans="1:64" ht="15">
      <c r="A83" s="64" t="s">
        <v>232</v>
      </c>
      <c r="B83" s="64" t="s">
        <v>288</v>
      </c>
      <c r="C83" s="65" t="s">
        <v>2256</v>
      </c>
      <c r="D83" s="66">
        <v>3</v>
      </c>
      <c r="E83" s="67" t="s">
        <v>132</v>
      </c>
      <c r="F83" s="68">
        <v>35</v>
      </c>
      <c r="G83" s="65"/>
      <c r="H83" s="69"/>
      <c r="I83" s="70"/>
      <c r="J83" s="70"/>
      <c r="K83" s="34" t="s">
        <v>65</v>
      </c>
      <c r="L83" s="77">
        <v>83</v>
      </c>
      <c r="M83" s="77"/>
      <c r="N83" s="72"/>
      <c r="O83" s="79" t="s">
        <v>320</v>
      </c>
      <c r="P83" s="81">
        <v>43722.42013888889</v>
      </c>
      <c r="Q83" s="79" t="s">
        <v>336</v>
      </c>
      <c r="R83" s="79"/>
      <c r="S83" s="79"/>
      <c r="T83" s="79"/>
      <c r="U83" s="79"/>
      <c r="V83" s="82" t="s">
        <v>498</v>
      </c>
      <c r="W83" s="81">
        <v>43722.42013888889</v>
      </c>
      <c r="X83" s="82" t="s">
        <v>540</v>
      </c>
      <c r="Y83" s="79"/>
      <c r="Z83" s="79"/>
      <c r="AA83" s="85" t="s">
        <v>641</v>
      </c>
      <c r="AB83" s="85" t="s">
        <v>719</v>
      </c>
      <c r="AC83" s="79" t="b">
        <v>0</v>
      </c>
      <c r="AD83" s="79">
        <v>0</v>
      </c>
      <c r="AE83" s="85" t="s">
        <v>723</v>
      </c>
      <c r="AF83" s="79" t="b">
        <v>0</v>
      </c>
      <c r="AG83" s="79" t="s">
        <v>730</v>
      </c>
      <c r="AH83" s="79"/>
      <c r="AI83" s="85" t="s">
        <v>722</v>
      </c>
      <c r="AJ83" s="79" t="b">
        <v>0</v>
      </c>
      <c r="AK83" s="79">
        <v>0</v>
      </c>
      <c r="AL83" s="85" t="s">
        <v>722</v>
      </c>
      <c r="AM83" s="79" t="s">
        <v>737</v>
      </c>
      <c r="AN83" s="79" t="b">
        <v>0</v>
      </c>
      <c r="AO83" s="85" t="s">
        <v>719</v>
      </c>
      <c r="AP83" s="79" t="s">
        <v>176</v>
      </c>
      <c r="AQ83" s="79">
        <v>0</v>
      </c>
      <c r="AR83" s="79">
        <v>0</v>
      </c>
      <c r="AS83" s="79"/>
      <c r="AT83" s="79"/>
      <c r="AU83" s="79"/>
      <c r="AV83" s="79"/>
      <c r="AW83" s="79"/>
      <c r="AX83" s="79"/>
      <c r="AY83" s="79"/>
      <c r="AZ83" s="79"/>
      <c r="BA83">
        <v>1</v>
      </c>
      <c r="BB83" s="78" t="str">
        <f>REPLACE(INDEX(GroupVertices[Group],MATCH(Edges[[#This Row],[Vertex 1]],GroupVertices[Vertex],0)),1,1,"")</f>
        <v>5</v>
      </c>
      <c r="BC83" s="78" t="str">
        <f>REPLACE(INDEX(GroupVertices[Group],MATCH(Edges[[#This Row],[Vertex 2]],GroupVertices[Vertex],0)),1,1,"")</f>
        <v>5</v>
      </c>
      <c r="BD83" s="48"/>
      <c r="BE83" s="49"/>
      <c r="BF83" s="48"/>
      <c r="BG83" s="49"/>
      <c r="BH83" s="48"/>
      <c r="BI83" s="49"/>
      <c r="BJ83" s="48"/>
      <c r="BK83" s="49"/>
      <c r="BL83" s="48"/>
    </row>
    <row r="84" spans="1:64" ht="15">
      <c r="A84" s="64" t="s">
        <v>232</v>
      </c>
      <c r="B84" s="64" t="s">
        <v>239</v>
      </c>
      <c r="C84" s="65" t="s">
        <v>2256</v>
      </c>
      <c r="D84" s="66">
        <v>3</v>
      </c>
      <c r="E84" s="67" t="s">
        <v>132</v>
      </c>
      <c r="F84" s="68">
        <v>35</v>
      </c>
      <c r="G84" s="65"/>
      <c r="H84" s="69"/>
      <c r="I84" s="70"/>
      <c r="J84" s="70"/>
      <c r="K84" s="34" t="s">
        <v>65</v>
      </c>
      <c r="L84" s="77">
        <v>84</v>
      </c>
      <c r="M84" s="77"/>
      <c r="N84" s="72"/>
      <c r="O84" s="79" t="s">
        <v>320</v>
      </c>
      <c r="P84" s="81">
        <v>43722.42013888889</v>
      </c>
      <c r="Q84" s="79" t="s">
        <v>336</v>
      </c>
      <c r="R84" s="79"/>
      <c r="S84" s="79"/>
      <c r="T84" s="79"/>
      <c r="U84" s="79"/>
      <c r="V84" s="82" t="s">
        <v>498</v>
      </c>
      <c r="W84" s="81">
        <v>43722.42013888889</v>
      </c>
      <c r="X84" s="82" t="s">
        <v>540</v>
      </c>
      <c r="Y84" s="79"/>
      <c r="Z84" s="79"/>
      <c r="AA84" s="85" t="s">
        <v>641</v>
      </c>
      <c r="AB84" s="85" t="s">
        <v>719</v>
      </c>
      <c r="AC84" s="79" t="b">
        <v>0</v>
      </c>
      <c r="AD84" s="79">
        <v>0</v>
      </c>
      <c r="AE84" s="85" t="s">
        <v>723</v>
      </c>
      <c r="AF84" s="79" t="b">
        <v>0</v>
      </c>
      <c r="AG84" s="79" t="s">
        <v>730</v>
      </c>
      <c r="AH84" s="79"/>
      <c r="AI84" s="85" t="s">
        <v>722</v>
      </c>
      <c r="AJ84" s="79" t="b">
        <v>0</v>
      </c>
      <c r="AK84" s="79">
        <v>0</v>
      </c>
      <c r="AL84" s="85" t="s">
        <v>722</v>
      </c>
      <c r="AM84" s="79" t="s">
        <v>737</v>
      </c>
      <c r="AN84" s="79" t="b">
        <v>0</v>
      </c>
      <c r="AO84" s="85" t="s">
        <v>719</v>
      </c>
      <c r="AP84" s="79" t="s">
        <v>176</v>
      </c>
      <c r="AQ84" s="79">
        <v>0</v>
      </c>
      <c r="AR84" s="79">
        <v>0</v>
      </c>
      <c r="AS84" s="79"/>
      <c r="AT84" s="79"/>
      <c r="AU84" s="79"/>
      <c r="AV84" s="79"/>
      <c r="AW84" s="79"/>
      <c r="AX84" s="79"/>
      <c r="AY84" s="79"/>
      <c r="AZ84" s="79"/>
      <c r="BA84">
        <v>1</v>
      </c>
      <c r="BB84" s="78" t="str">
        <f>REPLACE(INDEX(GroupVertices[Group],MATCH(Edges[[#This Row],[Vertex 1]],GroupVertices[Vertex],0)),1,1,"")</f>
        <v>5</v>
      </c>
      <c r="BC84" s="78" t="str">
        <f>REPLACE(INDEX(GroupVertices[Group],MATCH(Edges[[#This Row],[Vertex 2]],GroupVertices[Vertex],0)),1,1,"")</f>
        <v>1</v>
      </c>
      <c r="BD84" s="48"/>
      <c r="BE84" s="49"/>
      <c r="BF84" s="48"/>
      <c r="BG84" s="49"/>
      <c r="BH84" s="48"/>
      <c r="BI84" s="49"/>
      <c r="BJ84" s="48"/>
      <c r="BK84" s="49"/>
      <c r="BL84" s="48"/>
    </row>
    <row r="85" spans="1:64" ht="15">
      <c r="A85" s="64" t="s">
        <v>232</v>
      </c>
      <c r="B85" s="64" t="s">
        <v>289</v>
      </c>
      <c r="C85" s="65" t="s">
        <v>2256</v>
      </c>
      <c r="D85" s="66">
        <v>3</v>
      </c>
      <c r="E85" s="67" t="s">
        <v>132</v>
      </c>
      <c r="F85" s="68">
        <v>35</v>
      </c>
      <c r="G85" s="65"/>
      <c r="H85" s="69"/>
      <c r="I85" s="70"/>
      <c r="J85" s="70"/>
      <c r="K85" s="34" t="s">
        <v>65</v>
      </c>
      <c r="L85" s="77">
        <v>85</v>
      </c>
      <c r="M85" s="77"/>
      <c r="N85" s="72"/>
      <c r="O85" s="79" t="s">
        <v>320</v>
      </c>
      <c r="P85" s="81">
        <v>43722.42013888889</v>
      </c>
      <c r="Q85" s="79" t="s">
        <v>336</v>
      </c>
      <c r="R85" s="79"/>
      <c r="S85" s="79"/>
      <c r="T85" s="79"/>
      <c r="U85" s="79"/>
      <c r="V85" s="82" t="s">
        <v>498</v>
      </c>
      <c r="W85" s="81">
        <v>43722.42013888889</v>
      </c>
      <c r="X85" s="82" t="s">
        <v>540</v>
      </c>
      <c r="Y85" s="79"/>
      <c r="Z85" s="79"/>
      <c r="AA85" s="85" t="s">
        <v>641</v>
      </c>
      <c r="AB85" s="85" t="s">
        <v>719</v>
      </c>
      <c r="AC85" s="79" t="b">
        <v>0</v>
      </c>
      <c r="AD85" s="79">
        <v>0</v>
      </c>
      <c r="AE85" s="85" t="s">
        <v>723</v>
      </c>
      <c r="AF85" s="79" t="b">
        <v>0</v>
      </c>
      <c r="AG85" s="79" t="s">
        <v>730</v>
      </c>
      <c r="AH85" s="79"/>
      <c r="AI85" s="85" t="s">
        <v>722</v>
      </c>
      <c r="AJ85" s="79" t="b">
        <v>0</v>
      </c>
      <c r="AK85" s="79">
        <v>0</v>
      </c>
      <c r="AL85" s="85" t="s">
        <v>722</v>
      </c>
      <c r="AM85" s="79" t="s">
        <v>737</v>
      </c>
      <c r="AN85" s="79" t="b">
        <v>0</v>
      </c>
      <c r="AO85" s="85" t="s">
        <v>719</v>
      </c>
      <c r="AP85" s="79" t="s">
        <v>176</v>
      </c>
      <c r="AQ85" s="79">
        <v>0</v>
      </c>
      <c r="AR85" s="79">
        <v>0</v>
      </c>
      <c r="AS85" s="79"/>
      <c r="AT85" s="79"/>
      <c r="AU85" s="79"/>
      <c r="AV85" s="79"/>
      <c r="AW85" s="79"/>
      <c r="AX85" s="79"/>
      <c r="AY85" s="79"/>
      <c r="AZ85" s="79"/>
      <c r="BA85">
        <v>1</v>
      </c>
      <c r="BB85" s="78" t="str">
        <f>REPLACE(INDEX(GroupVertices[Group],MATCH(Edges[[#This Row],[Vertex 1]],GroupVertices[Vertex],0)),1,1,"")</f>
        <v>5</v>
      </c>
      <c r="BC85" s="78" t="str">
        <f>REPLACE(INDEX(GroupVertices[Group],MATCH(Edges[[#This Row],[Vertex 2]],GroupVertices[Vertex],0)),1,1,"")</f>
        <v>5</v>
      </c>
      <c r="BD85" s="48"/>
      <c r="BE85" s="49"/>
      <c r="BF85" s="48"/>
      <c r="BG85" s="49"/>
      <c r="BH85" s="48"/>
      <c r="BI85" s="49"/>
      <c r="BJ85" s="48"/>
      <c r="BK85" s="49"/>
      <c r="BL85" s="48"/>
    </row>
    <row r="86" spans="1:64" ht="15">
      <c r="A86" s="64" t="s">
        <v>232</v>
      </c>
      <c r="B86" s="64" t="s">
        <v>290</v>
      </c>
      <c r="C86" s="65" t="s">
        <v>2256</v>
      </c>
      <c r="D86" s="66">
        <v>3</v>
      </c>
      <c r="E86" s="67" t="s">
        <v>132</v>
      </c>
      <c r="F86" s="68">
        <v>35</v>
      </c>
      <c r="G86" s="65"/>
      <c r="H86" s="69"/>
      <c r="I86" s="70"/>
      <c r="J86" s="70"/>
      <c r="K86" s="34" t="s">
        <v>65</v>
      </c>
      <c r="L86" s="77">
        <v>86</v>
      </c>
      <c r="M86" s="77"/>
      <c r="N86" s="72"/>
      <c r="O86" s="79" t="s">
        <v>320</v>
      </c>
      <c r="P86" s="81">
        <v>43722.42013888889</v>
      </c>
      <c r="Q86" s="79" t="s">
        <v>336</v>
      </c>
      <c r="R86" s="79"/>
      <c r="S86" s="79"/>
      <c r="T86" s="79"/>
      <c r="U86" s="79"/>
      <c r="V86" s="82" t="s">
        <v>498</v>
      </c>
      <c r="W86" s="81">
        <v>43722.42013888889</v>
      </c>
      <c r="X86" s="82" t="s">
        <v>540</v>
      </c>
      <c r="Y86" s="79"/>
      <c r="Z86" s="79"/>
      <c r="AA86" s="85" t="s">
        <v>641</v>
      </c>
      <c r="AB86" s="85" t="s">
        <v>719</v>
      </c>
      <c r="AC86" s="79" t="b">
        <v>0</v>
      </c>
      <c r="AD86" s="79">
        <v>0</v>
      </c>
      <c r="AE86" s="85" t="s">
        <v>723</v>
      </c>
      <c r="AF86" s="79" t="b">
        <v>0</v>
      </c>
      <c r="AG86" s="79" t="s">
        <v>730</v>
      </c>
      <c r="AH86" s="79"/>
      <c r="AI86" s="85" t="s">
        <v>722</v>
      </c>
      <c r="AJ86" s="79" t="b">
        <v>0</v>
      </c>
      <c r="AK86" s="79">
        <v>0</v>
      </c>
      <c r="AL86" s="85" t="s">
        <v>722</v>
      </c>
      <c r="AM86" s="79" t="s">
        <v>737</v>
      </c>
      <c r="AN86" s="79" t="b">
        <v>0</v>
      </c>
      <c r="AO86" s="85" t="s">
        <v>719</v>
      </c>
      <c r="AP86" s="79" t="s">
        <v>176</v>
      </c>
      <c r="AQ86" s="79">
        <v>0</v>
      </c>
      <c r="AR86" s="79">
        <v>0</v>
      </c>
      <c r="AS86" s="79"/>
      <c r="AT86" s="79"/>
      <c r="AU86" s="79"/>
      <c r="AV86" s="79"/>
      <c r="AW86" s="79"/>
      <c r="AX86" s="79"/>
      <c r="AY86" s="79"/>
      <c r="AZ86" s="79"/>
      <c r="BA86">
        <v>1</v>
      </c>
      <c r="BB86" s="78" t="str">
        <f>REPLACE(INDEX(GroupVertices[Group],MATCH(Edges[[#This Row],[Vertex 1]],GroupVertices[Vertex],0)),1,1,"")</f>
        <v>5</v>
      </c>
      <c r="BC86" s="78" t="str">
        <f>REPLACE(INDEX(GroupVertices[Group],MATCH(Edges[[#This Row],[Vertex 2]],GroupVertices[Vertex],0)),1,1,"")</f>
        <v>5</v>
      </c>
      <c r="BD86" s="48"/>
      <c r="BE86" s="49"/>
      <c r="BF86" s="48"/>
      <c r="BG86" s="49"/>
      <c r="BH86" s="48"/>
      <c r="BI86" s="49"/>
      <c r="BJ86" s="48"/>
      <c r="BK86" s="49"/>
      <c r="BL86" s="48"/>
    </row>
    <row r="87" spans="1:64" ht="15">
      <c r="A87" s="64" t="s">
        <v>232</v>
      </c>
      <c r="B87" s="64" t="s">
        <v>291</v>
      </c>
      <c r="C87" s="65" t="s">
        <v>2256</v>
      </c>
      <c r="D87" s="66">
        <v>3</v>
      </c>
      <c r="E87" s="67" t="s">
        <v>132</v>
      </c>
      <c r="F87" s="68">
        <v>35</v>
      </c>
      <c r="G87" s="65"/>
      <c r="H87" s="69"/>
      <c r="I87" s="70"/>
      <c r="J87" s="70"/>
      <c r="K87" s="34" t="s">
        <v>65</v>
      </c>
      <c r="L87" s="77">
        <v>87</v>
      </c>
      <c r="M87" s="77"/>
      <c r="N87" s="72"/>
      <c r="O87" s="79" t="s">
        <v>320</v>
      </c>
      <c r="P87" s="81">
        <v>43722.42013888889</v>
      </c>
      <c r="Q87" s="79" t="s">
        <v>336</v>
      </c>
      <c r="R87" s="79"/>
      <c r="S87" s="79"/>
      <c r="T87" s="79"/>
      <c r="U87" s="79"/>
      <c r="V87" s="82" t="s">
        <v>498</v>
      </c>
      <c r="W87" s="81">
        <v>43722.42013888889</v>
      </c>
      <c r="X87" s="82" t="s">
        <v>540</v>
      </c>
      <c r="Y87" s="79"/>
      <c r="Z87" s="79"/>
      <c r="AA87" s="85" t="s">
        <v>641</v>
      </c>
      <c r="AB87" s="85" t="s">
        <v>719</v>
      </c>
      <c r="AC87" s="79" t="b">
        <v>0</v>
      </c>
      <c r="AD87" s="79">
        <v>0</v>
      </c>
      <c r="AE87" s="85" t="s">
        <v>723</v>
      </c>
      <c r="AF87" s="79" t="b">
        <v>0</v>
      </c>
      <c r="AG87" s="79" t="s">
        <v>730</v>
      </c>
      <c r="AH87" s="79"/>
      <c r="AI87" s="85" t="s">
        <v>722</v>
      </c>
      <c r="AJ87" s="79" t="b">
        <v>0</v>
      </c>
      <c r="AK87" s="79">
        <v>0</v>
      </c>
      <c r="AL87" s="85" t="s">
        <v>722</v>
      </c>
      <c r="AM87" s="79" t="s">
        <v>737</v>
      </c>
      <c r="AN87" s="79" t="b">
        <v>0</v>
      </c>
      <c r="AO87" s="85" t="s">
        <v>719</v>
      </c>
      <c r="AP87" s="79" t="s">
        <v>176</v>
      </c>
      <c r="AQ87" s="79">
        <v>0</v>
      </c>
      <c r="AR87" s="79">
        <v>0</v>
      </c>
      <c r="AS87" s="79"/>
      <c r="AT87" s="79"/>
      <c r="AU87" s="79"/>
      <c r="AV87" s="79"/>
      <c r="AW87" s="79"/>
      <c r="AX87" s="79"/>
      <c r="AY87" s="79"/>
      <c r="AZ87" s="79"/>
      <c r="BA87">
        <v>1</v>
      </c>
      <c r="BB87" s="78" t="str">
        <f>REPLACE(INDEX(GroupVertices[Group],MATCH(Edges[[#This Row],[Vertex 1]],GroupVertices[Vertex],0)),1,1,"")</f>
        <v>5</v>
      </c>
      <c r="BC87" s="78" t="str">
        <f>REPLACE(INDEX(GroupVertices[Group],MATCH(Edges[[#This Row],[Vertex 2]],GroupVertices[Vertex],0)),1,1,"")</f>
        <v>5</v>
      </c>
      <c r="BD87" s="48"/>
      <c r="BE87" s="49"/>
      <c r="BF87" s="48"/>
      <c r="BG87" s="49"/>
      <c r="BH87" s="48"/>
      <c r="BI87" s="49"/>
      <c r="BJ87" s="48"/>
      <c r="BK87" s="49"/>
      <c r="BL87" s="48"/>
    </row>
    <row r="88" spans="1:64" ht="15">
      <c r="A88" s="64" t="s">
        <v>232</v>
      </c>
      <c r="B88" s="64" t="s">
        <v>292</v>
      </c>
      <c r="C88" s="65" t="s">
        <v>2256</v>
      </c>
      <c r="D88" s="66">
        <v>3</v>
      </c>
      <c r="E88" s="67" t="s">
        <v>132</v>
      </c>
      <c r="F88" s="68">
        <v>35</v>
      </c>
      <c r="G88" s="65"/>
      <c r="H88" s="69"/>
      <c r="I88" s="70"/>
      <c r="J88" s="70"/>
      <c r="K88" s="34" t="s">
        <v>65</v>
      </c>
      <c r="L88" s="77">
        <v>88</v>
      </c>
      <c r="M88" s="77"/>
      <c r="N88" s="72"/>
      <c r="O88" s="79" t="s">
        <v>320</v>
      </c>
      <c r="P88" s="81">
        <v>43722.42013888889</v>
      </c>
      <c r="Q88" s="79" t="s">
        <v>336</v>
      </c>
      <c r="R88" s="79"/>
      <c r="S88" s="79"/>
      <c r="T88" s="79"/>
      <c r="U88" s="79"/>
      <c r="V88" s="82" t="s">
        <v>498</v>
      </c>
      <c r="W88" s="81">
        <v>43722.42013888889</v>
      </c>
      <c r="X88" s="82" t="s">
        <v>540</v>
      </c>
      <c r="Y88" s="79"/>
      <c r="Z88" s="79"/>
      <c r="AA88" s="85" t="s">
        <v>641</v>
      </c>
      <c r="AB88" s="85" t="s">
        <v>719</v>
      </c>
      <c r="AC88" s="79" t="b">
        <v>0</v>
      </c>
      <c r="AD88" s="79">
        <v>0</v>
      </c>
      <c r="AE88" s="85" t="s">
        <v>723</v>
      </c>
      <c r="AF88" s="79" t="b">
        <v>0</v>
      </c>
      <c r="AG88" s="79" t="s">
        <v>730</v>
      </c>
      <c r="AH88" s="79"/>
      <c r="AI88" s="85" t="s">
        <v>722</v>
      </c>
      <c r="AJ88" s="79" t="b">
        <v>0</v>
      </c>
      <c r="AK88" s="79">
        <v>0</v>
      </c>
      <c r="AL88" s="85" t="s">
        <v>722</v>
      </c>
      <c r="AM88" s="79" t="s">
        <v>737</v>
      </c>
      <c r="AN88" s="79" t="b">
        <v>0</v>
      </c>
      <c r="AO88" s="85" t="s">
        <v>719</v>
      </c>
      <c r="AP88" s="79" t="s">
        <v>176</v>
      </c>
      <c r="AQ88" s="79">
        <v>0</v>
      </c>
      <c r="AR88" s="79">
        <v>0</v>
      </c>
      <c r="AS88" s="79"/>
      <c r="AT88" s="79"/>
      <c r="AU88" s="79"/>
      <c r="AV88" s="79"/>
      <c r="AW88" s="79"/>
      <c r="AX88" s="79"/>
      <c r="AY88" s="79"/>
      <c r="AZ88" s="79"/>
      <c r="BA88">
        <v>1</v>
      </c>
      <c r="BB88" s="78" t="str">
        <f>REPLACE(INDEX(GroupVertices[Group],MATCH(Edges[[#This Row],[Vertex 1]],GroupVertices[Vertex],0)),1,1,"")</f>
        <v>5</v>
      </c>
      <c r="BC88" s="78" t="str">
        <f>REPLACE(INDEX(GroupVertices[Group],MATCH(Edges[[#This Row],[Vertex 2]],GroupVertices[Vertex],0)),1,1,"")</f>
        <v>5</v>
      </c>
      <c r="BD88" s="48"/>
      <c r="BE88" s="49"/>
      <c r="BF88" s="48"/>
      <c r="BG88" s="49"/>
      <c r="BH88" s="48"/>
      <c r="BI88" s="49"/>
      <c r="BJ88" s="48"/>
      <c r="BK88" s="49"/>
      <c r="BL88" s="48"/>
    </row>
    <row r="89" spans="1:64" ht="15">
      <c r="A89" s="64" t="s">
        <v>232</v>
      </c>
      <c r="B89" s="64" t="s">
        <v>293</v>
      </c>
      <c r="C89" s="65" t="s">
        <v>2256</v>
      </c>
      <c r="D89" s="66">
        <v>3</v>
      </c>
      <c r="E89" s="67" t="s">
        <v>132</v>
      </c>
      <c r="F89" s="68">
        <v>35</v>
      </c>
      <c r="G89" s="65"/>
      <c r="H89" s="69"/>
      <c r="I89" s="70"/>
      <c r="J89" s="70"/>
      <c r="K89" s="34" t="s">
        <v>65</v>
      </c>
      <c r="L89" s="77">
        <v>89</v>
      </c>
      <c r="M89" s="77"/>
      <c r="N89" s="72"/>
      <c r="O89" s="79" t="s">
        <v>320</v>
      </c>
      <c r="P89" s="81">
        <v>43722.42013888889</v>
      </c>
      <c r="Q89" s="79" t="s">
        <v>336</v>
      </c>
      <c r="R89" s="79"/>
      <c r="S89" s="79"/>
      <c r="T89" s="79"/>
      <c r="U89" s="79"/>
      <c r="V89" s="82" t="s">
        <v>498</v>
      </c>
      <c r="W89" s="81">
        <v>43722.42013888889</v>
      </c>
      <c r="X89" s="82" t="s">
        <v>540</v>
      </c>
      <c r="Y89" s="79"/>
      <c r="Z89" s="79"/>
      <c r="AA89" s="85" t="s">
        <v>641</v>
      </c>
      <c r="AB89" s="85" t="s">
        <v>719</v>
      </c>
      <c r="AC89" s="79" t="b">
        <v>0</v>
      </c>
      <c r="AD89" s="79">
        <v>0</v>
      </c>
      <c r="AE89" s="85" t="s">
        <v>723</v>
      </c>
      <c r="AF89" s="79" t="b">
        <v>0</v>
      </c>
      <c r="AG89" s="79" t="s">
        <v>730</v>
      </c>
      <c r="AH89" s="79"/>
      <c r="AI89" s="85" t="s">
        <v>722</v>
      </c>
      <c r="AJ89" s="79" t="b">
        <v>0</v>
      </c>
      <c r="AK89" s="79">
        <v>0</v>
      </c>
      <c r="AL89" s="85" t="s">
        <v>722</v>
      </c>
      <c r="AM89" s="79" t="s">
        <v>737</v>
      </c>
      <c r="AN89" s="79" t="b">
        <v>0</v>
      </c>
      <c r="AO89" s="85" t="s">
        <v>719</v>
      </c>
      <c r="AP89" s="79" t="s">
        <v>176</v>
      </c>
      <c r="AQ89" s="79">
        <v>0</v>
      </c>
      <c r="AR89" s="79">
        <v>0</v>
      </c>
      <c r="AS89" s="79"/>
      <c r="AT89" s="79"/>
      <c r="AU89" s="79"/>
      <c r="AV89" s="79"/>
      <c r="AW89" s="79"/>
      <c r="AX89" s="79"/>
      <c r="AY89" s="79"/>
      <c r="AZ89" s="79"/>
      <c r="BA89">
        <v>1</v>
      </c>
      <c r="BB89" s="78" t="str">
        <f>REPLACE(INDEX(GroupVertices[Group],MATCH(Edges[[#This Row],[Vertex 1]],GroupVertices[Vertex],0)),1,1,"")</f>
        <v>5</v>
      </c>
      <c r="BC89" s="78" t="str">
        <f>REPLACE(INDEX(GroupVertices[Group],MATCH(Edges[[#This Row],[Vertex 2]],GroupVertices[Vertex],0)),1,1,"")</f>
        <v>5</v>
      </c>
      <c r="BD89" s="48"/>
      <c r="BE89" s="49"/>
      <c r="BF89" s="48"/>
      <c r="BG89" s="49"/>
      <c r="BH89" s="48"/>
      <c r="BI89" s="49"/>
      <c r="BJ89" s="48"/>
      <c r="BK89" s="49"/>
      <c r="BL89" s="48"/>
    </row>
    <row r="90" spans="1:64" ht="15">
      <c r="A90" s="64" t="s">
        <v>232</v>
      </c>
      <c r="B90" s="64" t="s">
        <v>294</v>
      </c>
      <c r="C90" s="65" t="s">
        <v>2256</v>
      </c>
      <c r="D90" s="66">
        <v>3</v>
      </c>
      <c r="E90" s="67" t="s">
        <v>132</v>
      </c>
      <c r="F90" s="68">
        <v>35</v>
      </c>
      <c r="G90" s="65"/>
      <c r="H90" s="69"/>
      <c r="I90" s="70"/>
      <c r="J90" s="70"/>
      <c r="K90" s="34" t="s">
        <v>65</v>
      </c>
      <c r="L90" s="77">
        <v>90</v>
      </c>
      <c r="M90" s="77"/>
      <c r="N90" s="72"/>
      <c r="O90" s="79" t="s">
        <v>320</v>
      </c>
      <c r="P90" s="81">
        <v>43722.42013888889</v>
      </c>
      <c r="Q90" s="79" t="s">
        <v>336</v>
      </c>
      <c r="R90" s="79"/>
      <c r="S90" s="79"/>
      <c r="T90" s="79"/>
      <c r="U90" s="79"/>
      <c r="V90" s="82" t="s">
        <v>498</v>
      </c>
      <c r="W90" s="81">
        <v>43722.42013888889</v>
      </c>
      <c r="X90" s="82" t="s">
        <v>540</v>
      </c>
      <c r="Y90" s="79"/>
      <c r="Z90" s="79"/>
      <c r="AA90" s="85" t="s">
        <v>641</v>
      </c>
      <c r="AB90" s="85" t="s">
        <v>719</v>
      </c>
      <c r="AC90" s="79" t="b">
        <v>0</v>
      </c>
      <c r="AD90" s="79">
        <v>0</v>
      </c>
      <c r="AE90" s="85" t="s">
        <v>723</v>
      </c>
      <c r="AF90" s="79" t="b">
        <v>0</v>
      </c>
      <c r="AG90" s="79" t="s">
        <v>730</v>
      </c>
      <c r="AH90" s="79"/>
      <c r="AI90" s="85" t="s">
        <v>722</v>
      </c>
      <c r="AJ90" s="79" t="b">
        <v>0</v>
      </c>
      <c r="AK90" s="79">
        <v>0</v>
      </c>
      <c r="AL90" s="85" t="s">
        <v>722</v>
      </c>
      <c r="AM90" s="79" t="s">
        <v>737</v>
      </c>
      <c r="AN90" s="79" t="b">
        <v>0</v>
      </c>
      <c r="AO90" s="85" t="s">
        <v>719</v>
      </c>
      <c r="AP90" s="79" t="s">
        <v>176</v>
      </c>
      <c r="AQ90" s="79">
        <v>0</v>
      </c>
      <c r="AR90" s="79">
        <v>0</v>
      </c>
      <c r="AS90" s="79"/>
      <c r="AT90" s="79"/>
      <c r="AU90" s="79"/>
      <c r="AV90" s="79"/>
      <c r="AW90" s="79"/>
      <c r="AX90" s="79"/>
      <c r="AY90" s="79"/>
      <c r="AZ90" s="79"/>
      <c r="BA90">
        <v>1</v>
      </c>
      <c r="BB90" s="78" t="str">
        <f>REPLACE(INDEX(GroupVertices[Group],MATCH(Edges[[#This Row],[Vertex 1]],GroupVertices[Vertex],0)),1,1,"")</f>
        <v>5</v>
      </c>
      <c r="BC90" s="78" t="str">
        <f>REPLACE(INDEX(GroupVertices[Group],MATCH(Edges[[#This Row],[Vertex 2]],GroupVertices[Vertex],0)),1,1,"")</f>
        <v>5</v>
      </c>
      <c r="BD90" s="48">
        <v>0</v>
      </c>
      <c r="BE90" s="49">
        <v>0</v>
      </c>
      <c r="BF90" s="48">
        <v>0</v>
      </c>
      <c r="BG90" s="49">
        <v>0</v>
      </c>
      <c r="BH90" s="48">
        <v>0</v>
      </c>
      <c r="BI90" s="49">
        <v>0</v>
      </c>
      <c r="BJ90" s="48">
        <v>12</v>
      </c>
      <c r="BK90" s="49">
        <v>100</v>
      </c>
      <c r="BL90" s="48">
        <v>12</v>
      </c>
    </row>
    <row r="91" spans="1:64" ht="15">
      <c r="A91" s="64" t="s">
        <v>233</v>
      </c>
      <c r="B91" s="64" t="s">
        <v>287</v>
      </c>
      <c r="C91" s="65" t="s">
        <v>2256</v>
      </c>
      <c r="D91" s="66">
        <v>3</v>
      </c>
      <c r="E91" s="67" t="s">
        <v>132</v>
      </c>
      <c r="F91" s="68">
        <v>35</v>
      </c>
      <c r="G91" s="65"/>
      <c r="H91" s="69"/>
      <c r="I91" s="70"/>
      <c r="J91" s="70"/>
      <c r="K91" s="34" t="s">
        <v>65</v>
      </c>
      <c r="L91" s="77">
        <v>91</v>
      </c>
      <c r="M91" s="77"/>
      <c r="N91" s="72"/>
      <c r="O91" s="79" t="s">
        <v>320</v>
      </c>
      <c r="P91" s="81">
        <v>43722.42361111111</v>
      </c>
      <c r="Q91" s="79" t="s">
        <v>337</v>
      </c>
      <c r="R91" s="79"/>
      <c r="S91" s="79"/>
      <c r="T91" s="79" t="s">
        <v>446</v>
      </c>
      <c r="U91" s="82" t="s">
        <v>460</v>
      </c>
      <c r="V91" s="82" t="s">
        <v>460</v>
      </c>
      <c r="W91" s="81">
        <v>43722.42361111111</v>
      </c>
      <c r="X91" s="82" t="s">
        <v>541</v>
      </c>
      <c r="Y91" s="79"/>
      <c r="Z91" s="79"/>
      <c r="AA91" s="85" t="s">
        <v>642</v>
      </c>
      <c r="AB91" s="79"/>
      <c r="AC91" s="79" t="b">
        <v>0</v>
      </c>
      <c r="AD91" s="79">
        <v>1</v>
      </c>
      <c r="AE91" s="85" t="s">
        <v>722</v>
      </c>
      <c r="AF91" s="79" t="b">
        <v>0</v>
      </c>
      <c r="AG91" s="79" t="s">
        <v>730</v>
      </c>
      <c r="AH91" s="79"/>
      <c r="AI91" s="85" t="s">
        <v>722</v>
      </c>
      <c r="AJ91" s="79" t="b">
        <v>0</v>
      </c>
      <c r="AK91" s="79">
        <v>0</v>
      </c>
      <c r="AL91" s="85" t="s">
        <v>722</v>
      </c>
      <c r="AM91" s="79" t="s">
        <v>737</v>
      </c>
      <c r="AN91" s="79" t="b">
        <v>0</v>
      </c>
      <c r="AO91" s="85" t="s">
        <v>642</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5</v>
      </c>
      <c r="BD91" s="48"/>
      <c r="BE91" s="49"/>
      <c r="BF91" s="48"/>
      <c r="BG91" s="49"/>
      <c r="BH91" s="48"/>
      <c r="BI91" s="49"/>
      <c r="BJ91" s="48"/>
      <c r="BK91" s="49"/>
      <c r="BL91" s="48"/>
    </row>
    <row r="92" spans="1:64" ht="15">
      <c r="A92" s="64" t="s">
        <v>233</v>
      </c>
      <c r="B92" s="64" t="s">
        <v>288</v>
      </c>
      <c r="C92" s="65" t="s">
        <v>2256</v>
      </c>
      <c r="D92" s="66">
        <v>3</v>
      </c>
      <c r="E92" s="67" t="s">
        <v>132</v>
      </c>
      <c r="F92" s="68">
        <v>35</v>
      </c>
      <c r="G92" s="65"/>
      <c r="H92" s="69"/>
      <c r="I92" s="70"/>
      <c r="J92" s="70"/>
      <c r="K92" s="34" t="s">
        <v>65</v>
      </c>
      <c r="L92" s="77">
        <v>92</v>
      </c>
      <c r="M92" s="77"/>
      <c r="N92" s="72"/>
      <c r="O92" s="79" t="s">
        <v>320</v>
      </c>
      <c r="P92" s="81">
        <v>43722.42361111111</v>
      </c>
      <c r="Q92" s="79" t="s">
        <v>337</v>
      </c>
      <c r="R92" s="79"/>
      <c r="S92" s="79"/>
      <c r="T92" s="79" t="s">
        <v>446</v>
      </c>
      <c r="U92" s="82" t="s">
        <v>460</v>
      </c>
      <c r="V92" s="82" t="s">
        <v>460</v>
      </c>
      <c r="W92" s="81">
        <v>43722.42361111111</v>
      </c>
      <c r="X92" s="82" t="s">
        <v>541</v>
      </c>
      <c r="Y92" s="79"/>
      <c r="Z92" s="79"/>
      <c r="AA92" s="85" t="s">
        <v>642</v>
      </c>
      <c r="AB92" s="79"/>
      <c r="AC92" s="79" t="b">
        <v>0</v>
      </c>
      <c r="AD92" s="79">
        <v>1</v>
      </c>
      <c r="AE92" s="85" t="s">
        <v>722</v>
      </c>
      <c r="AF92" s="79" t="b">
        <v>0</v>
      </c>
      <c r="AG92" s="79" t="s">
        <v>730</v>
      </c>
      <c r="AH92" s="79"/>
      <c r="AI92" s="85" t="s">
        <v>722</v>
      </c>
      <c r="AJ92" s="79" t="b">
        <v>0</v>
      </c>
      <c r="AK92" s="79">
        <v>0</v>
      </c>
      <c r="AL92" s="85" t="s">
        <v>722</v>
      </c>
      <c r="AM92" s="79" t="s">
        <v>737</v>
      </c>
      <c r="AN92" s="79" t="b">
        <v>0</v>
      </c>
      <c r="AO92" s="85" t="s">
        <v>642</v>
      </c>
      <c r="AP92" s="79" t="s">
        <v>176</v>
      </c>
      <c r="AQ92" s="79">
        <v>0</v>
      </c>
      <c r="AR92" s="79">
        <v>0</v>
      </c>
      <c r="AS92" s="79"/>
      <c r="AT92" s="79"/>
      <c r="AU92" s="79"/>
      <c r="AV92" s="79"/>
      <c r="AW92" s="79"/>
      <c r="AX92" s="79"/>
      <c r="AY92" s="79"/>
      <c r="AZ92" s="79"/>
      <c r="BA92">
        <v>1</v>
      </c>
      <c r="BB92" s="78" t="str">
        <f>REPLACE(INDEX(GroupVertices[Group],MATCH(Edges[[#This Row],[Vertex 1]],GroupVertices[Vertex],0)),1,1,"")</f>
        <v>5</v>
      </c>
      <c r="BC92" s="78" t="str">
        <f>REPLACE(INDEX(GroupVertices[Group],MATCH(Edges[[#This Row],[Vertex 2]],GroupVertices[Vertex],0)),1,1,"")</f>
        <v>5</v>
      </c>
      <c r="BD92" s="48"/>
      <c r="BE92" s="49"/>
      <c r="BF92" s="48"/>
      <c r="BG92" s="49"/>
      <c r="BH92" s="48"/>
      <c r="BI92" s="49"/>
      <c r="BJ92" s="48"/>
      <c r="BK92" s="49"/>
      <c r="BL92" s="48"/>
    </row>
    <row r="93" spans="1:64" ht="15">
      <c r="A93" s="64" t="s">
        <v>233</v>
      </c>
      <c r="B93" s="64" t="s">
        <v>289</v>
      </c>
      <c r="C93" s="65" t="s">
        <v>2256</v>
      </c>
      <c r="D93" s="66">
        <v>3</v>
      </c>
      <c r="E93" s="67" t="s">
        <v>132</v>
      </c>
      <c r="F93" s="68">
        <v>35</v>
      </c>
      <c r="G93" s="65"/>
      <c r="H93" s="69"/>
      <c r="I93" s="70"/>
      <c r="J93" s="70"/>
      <c r="K93" s="34" t="s">
        <v>65</v>
      </c>
      <c r="L93" s="77">
        <v>93</v>
      </c>
      <c r="M93" s="77"/>
      <c r="N93" s="72"/>
      <c r="O93" s="79" t="s">
        <v>320</v>
      </c>
      <c r="P93" s="81">
        <v>43722.42361111111</v>
      </c>
      <c r="Q93" s="79" t="s">
        <v>337</v>
      </c>
      <c r="R93" s="79"/>
      <c r="S93" s="79"/>
      <c r="T93" s="79" t="s">
        <v>446</v>
      </c>
      <c r="U93" s="82" t="s">
        <v>460</v>
      </c>
      <c r="V93" s="82" t="s">
        <v>460</v>
      </c>
      <c r="W93" s="81">
        <v>43722.42361111111</v>
      </c>
      <c r="X93" s="82" t="s">
        <v>541</v>
      </c>
      <c r="Y93" s="79"/>
      <c r="Z93" s="79"/>
      <c r="AA93" s="85" t="s">
        <v>642</v>
      </c>
      <c r="AB93" s="79"/>
      <c r="AC93" s="79" t="b">
        <v>0</v>
      </c>
      <c r="AD93" s="79">
        <v>1</v>
      </c>
      <c r="AE93" s="85" t="s">
        <v>722</v>
      </c>
      <c r="AF93" s="79" t="b">
        <v>0</v>
      </c>
      <c r="AG93" s="79" t="s">
        <v>730</v>
      </c>
      <c r="AH93" s="79"/>
      <c r="AI93" s="85" t="s">
        <v>722</v>
      </c>
      <c r="AJ93" s="79" t="b">
        <v>0</v>
      </c>
      <c r="AK93" s="79">
        <v>0</v>
      </c>
      <c r="AL93" s="85" t="s">
        <v>722</v>
      </c>
      <c r="AM93" s="79" t="s">
        <v>737</v>
      </c>
      <c r="AN93" s="79" t="b">
        <v>0</v>
      </c>
      <c r="AO93" s="85" t="s">
        <v>642</v>
      </c>
      <c r="AP93" s="79" t="s">
        <v>176</v>
      </c>
      <c r="AQ93" s="79">
        <v>0</v>
      </c>
      <c r="AR93" s="79">
        <v>0</v>
      </c>
      <c r="AS93" s="79"/>
      <c r="AT93" s="79"/>
      <c r="AU93" s="79"/>
      <c r="AV93" s="79"/>
      <c r="AW93" s="79"/>
      <c r="AX93" s="79"/>
      <c r="AY93" s="79"/>
      <c r="AZ93" s="79"/>
      <c r="BA93">
        <v>1</v>
      </c>
      <c r="BB93" s="78" t="str">
        <f>REPLACE(INDEX(GroupVertices[Group],MATCH(Edges[[#This Row],[Vertex 1]],GroupVertices[Vertex],0)),1,1,"")</f>
        <v>5</v>
      </c>
      <c r="BC93" s="78" t="str">
        <f>REPLACE(INDEX(GroupVertices[Group],MATCH(Edges[[#This Row],[Vertex 2]],GroupVertices[Vertex],0)),1,1,"")</f>
        <v>5</v>
      </c>
      <c r="BD93" s="48"/>
      <c r="BE93" s="49"/>
      <c r="BF93" s="48"/>
      <c r="BG93" s="49"/>
      <c r="BH93" s="48"/>
      <c r="BI93" s="49"/>
      <c r="BJ93" s="48"/>
      <c r="BK93" s="49"/>
      <c r="BL93" s="48"/>
    </row>
    <row r="94" spans="1:64" ht="15">
      <c r="A94" s="64" t="s">
        <v>233</v>
      </c>
      <c r="B94" s="64" t="s">
        <v>290</v>
      </c>
      <c r="C94" s="65" t="s">
        <v>2256</v>
      </c>
      <c r="D94" s="66">
        <v>3</v>
      </c>
      <c r="E94" s="67" t="s">
        <v>132</v>
      </c>
      <c r="F94" s="68">
        <v>35</v>
      </c>
      <c r="G94" s="65"/>
      <c r="H94" s="69"/>
      <c r="I94" s="70"/>
      <c r="J94" s="70"/>
      <c r="K94" s="34" t="s">
        <v>65</v>
      </c>
      <c r="L94" s="77">
        <v>94</v>
      </c>
      <c r="M94" s="77"/>
      <c r="N94" s="72"/>
      <c r="O94" s="79" t="s">
        <v>320</v>
      </c>
      <c r="P94" s="81">
        <v>43722.42361111111</v>
      </c>
      <c r="Q94" s="79" t="s">
        <v>337</v>
      </c>
      <c r="R94" s="79"/>
      <c r="S94" s="79"/>
      <c r="T94" s="79" t="s">
        <v>446</v>
      </c>
      <c r="U94" s="82" t="s">
        <v>460</v>
      </c>
      <c r="V94" s="82" t="s">
        <v>460</v>
      </c>
      <c r="W94" s="81">
        <v>43722.42361111111</v>
      </c>
      <c r="X94" s="82" t="s">
        <v>541</v>
      </c>
      <c r="Y94" s="79"/>
      <c r="Z94" s="79"/>
      <c r="AA94" s="85" t="s">
        <v>642</v>
      </c>
      <c r="AB94" s="79"/>
      <c r="AC94" s="79" t="b">
        <v>0</v>
      </c>
      <c r="AD94" s="79">
        <v>1</v>
      </c>
      <c r="AE94" s="85" t="s">
        <v>722</v>
      </c>
      <c r="AF94" s="79" t="b">
        <v>0</v>
      </c>
      <c r="AG94" s="79" t="s">
        <v>730</v>
      </c>
      <c r="AH94" s="79"/>
      <c r="AI94" s="85" t="s">
        <v>722</v>
      </c>
      <c r="AJ94" s="79" t="b">
        <v>0</v>
      </c>
      <c r="AK94" s="79">
        <v>0</v>
      </c>
      <c r="AL94" s="85" t="s">
        <v>722</v>
      </c>
      <c r="AM94" s="79" t="s">
        <v>737</v>
      </c>
      <c r="AN94" s="79" t="b">
        <v>0</v>
      </c>
      <c r="AO94" s="85" t="s">
        <v>642</v>
      </c>
      <c r="AP94" s="79" t="s">
        <v>176</v>
      </c>
      <c r="AQ94" s="79">
        <v>0</v>
      </c>
      <c r="AR94" s="79">
        <v>0</v>
      </c>
      <c r="AS94" s="79"/>
      <c r="AT94" s="79"/>
      <c r="AU94" s="79"/>
      <c r="AV94" s="79"/>
      <c r="AW94" s="79"/>
      <c r="AX94" s="79"/>
      <c r="AY94" s="79"/>
      <c r="AZ94" s="79"/>
      <c r="BA94">
        <v>1</v>
      </c>
      <c r="BB94" s="78" t="str">
        <f>REPLACE(INDEX(GroupVertices[Group],MATCH(Edges[[#This Row],[Vertex 1]],GroupVertices[Vertex],0)),1,1,"")</f>
        <v>5</v>
      </c>
      <c r="BC94" s="78" t="str">
        <f>REPLACE(INDEX(GroupVertices[Group],MATCH(Edges[[#This Row],[Vertex 2]],GroupVertices[Vertex],0)),1,1,"")</f>
        <v>5</v>
      </c>
      <c r="BD94" s="48"/>
      <c r="BE94" s="49"/>
      <c r="BF94" s="48"/>
      <c r="BG94" s="49"/>
      <c r="BH94" s="48"/>
      <c r="BI94" s="49"/>
      <c r="BJ94" s="48"/>
      <c r="BK94" s="49"/>
      <c r="BL94" s="48"/>
    </row>
    <row r="95" spans="1:64" ht="15">
      <c r="A95" s="64" t="s">
        <v>233</v>
      </c>
      <c r="B95" s="64" t="s">
        <v>291</v>
      </c>
      <c r="C95" s="65" t="s">
        <v>2256</v>
      </c>
      <c r="D95" s="66">
        <v>3</v>
      </c>
      <c r="E95" s="67" t="s">
        <v>132</v>
      </c>
      <c r="F95" s="68">
        <v>35</v>
      </c>
      <c r="G95" s="65"/>
      <c r="H95" s="69"/>
      <c r="I95" s="70"/>
      <c r="J95" s="70"/>
      <c r="K95" s="34" t="s">
        <v>65</v>
      </c>
      <c r="L95" s="77">
        <v>95</v>
      </c>
      <c r="M95" s="77"/>
      <c r="N95" s="72"/>
      <c r="O95" s="79" t="s">
        <v>320</v>
      </c>
      <c r="P95" s="81">
        <v>43722.42361111111</v>
      </c>
      <c r="Q95" s="79" t="s">
        <v>337</v>
      </c>
      <c r="R95" s="79"/>
      <c r="S95" s="79"/>
      <c r="T95" s="79" t="s">
        <v>446</v>
      </c>
      <c r="U95" s="82" t="s">
        <v>460</v>
      </c>
      <c r="V95" s="82" t="s">
        <v>460</v>
      </c>
      <c r="W95" s="81">
        <v>43722.42361111111</v>
      </c>
      <c r="X95" s="82" t="s">
        <v>541</v>
      </c>
      <c r="Y95" s="79"/>
      <c r="Z95" s="79"/>
      <c r="AA95" s="85" t="s">
        <v>642</v>
      </c>
      <c r="AB95" s="79"/>
      <c r="AC95" s="79" t="b">
        <v>0</v>
      </c>
      <c r="AD95" s="79">
        <v>1</v>
      </c>
      <c r="AE95" s="85" t="s">
        <v>722</v>
      </c>
      <c r="AF95" s="79" t="b">
        <v>0</v>
      </c>
      <c r="AG95" s="79" t="s">
        <v>730</v>
      </c>
      <c r="AH95" s="79"/>
      <c r="AI95" s="85" t="s">
        <v>722</v>
      </c>
      <c r="AJ95" s="79" t="b">
        <v>0</v>
      </c>
      <c r="AK95" s="79">
        <v>0</v>
      </c>
      <c r="AL95" s="85" t="s">
        <v>722</v>
      </c>
      <c r="AM95" s="79" t="s">
        <v>737</v>
      </c>
      <c r="AN95" s="79" t="b">
        <v>0</v>
      </c>
      <c r="AO95" s="85" t="s">
        <v>642</v>
      </c>
      <c r="AP95" s="79" t="s">
        <v>176</v>
      </c>
      <c r="AQ95" s="79">
        <v>0</v>
      </c>
      <c r="AR95" s="79">
        <v>0</v>
      </c>
      <c r="AS95" s="79"/>
      <c r="AT95" s="79"/>
      <c r="AU95" s="79"/>
      <c r="AV95" s="79"/>
      <c r="AW95" s="79"/>
      <c r="AX95" s="79"/>
      <c r="AY95" s="79"/>
      <c r="AZ95" s="79"/>
      <c r="BA95">
        <v>1</v>
      </c>
      <c r="BB95" s="78" t="str">
        <f>REPLACE(INDEX(GroupVertices[Group],MATCH(Edges[[#This Row],[Vertex 1]],GroupVertices[Vertex],0)),1,1,"")</f>
        <v>5</v>
      </c>
      <c r="BC95" s="78" t="str">
        <f>REPLACE(INDEX(GroupVertices[Group],MATCH(Edges[[#This Row],[Vertex 2]],GroupVertices[Vertex],0)),1,1,"")</f>
        <v>5</v>
      </c>
      <c r="BD95" s="48"/>
      <c r="BE95" s="49"/>
      <c r="BF95" s="48"/>
      <c r="BG95" s="49"/>
      <c r="BH95" s="48"/>
      <c r="BI95" s="49"/>
      <c r="BJ95" s="48"/>
      <c r="BK95" s="49"/>
      <c r="BL95" s="48"/>
    </row>
    <row r="96" spans="1:64" ht="15">
      <c r="A96" s="64" t="s">
        <v>233</v>
      </c>
      <c r="B96" s="64" t="s">
        <v>292</v>
      </c>
      <c r="C96" s="65" t="s">
        <v>2256</v>
      </c>
      <c r="D96" s="66">
        <v>3</v>
      </c>
      <c r="E96" s="67" t="s">
        <v>132</v>
      </c>
      <c r="F96" s="68">
        <v>35</v>
      </c>
      <c r="G96" s="65"/>
      <c r="H96" s="69"/>
      <c r="I96" s="70"/>
      <c r="J96" s="70"/>
      <c r="K96" s="34" t="s">
        <v>65</v>
      </c>
      <c r="L96" s="77">
        <v>96</v>
      </c>
      <c r="M96" s="77"/>
      <c r="N96" s="72"/>
      <c r="O96" s="79" t="s">
        <v>320</v>
      </c>
      <c r="P96" s="81">
        <v>43722.42361111111</v>
      </c>
      <c r="Q96" s="79" t="s">
        <v>337</v>
      </c>
      <c r="R96" s="79"/>
      <c r="S96" s="79"/>
      <c r="T96" s="79" t="s">
        <v>446</v>
      </c>
      <c r="U96" s="82" t="s">
        <v>460</v>
      </c>
      <c r="V96" s="82" t="s">
        <v>460</v>
      </c>
      <c r="W96" s="81">
        <v>43722.42361111111</v>
      </c>
      <c r="X96" s="82" t="s">
        <v>541</v>
      </c>
      <c r="Y96" s="79"/>
      <c r="Z96" s="79"/>
      <c r="AA96" s="85" t="s">
        <v>642</v>
      </c>
      <c r="AB96" s="79"/>
      <c r="AC96" s="79" t="b">
        <v>0</v>
      </c>
      <c r="AD96" s="79">
        <v>1</v>
      </c>
      <c r="AE96" s="85" t="s">
        <v>722</v>
      </c>
      <c r="AF96" s="79" t="b">
        <v>0</v>
      </c>
      <c r="AG96" s="79" t="s">
        <v>730</v>
      </c>
      <c r="AH96" s="79"/>
      <c r="AI96" s="85" t="s">
        <v>722</v>
      </c>
      <c r="AJ96" s="79" t="b">
        <v>0</v>
      </c>
      <c r="AK96" s="79">
        <v>0</v>
      </c>
      <c r="AL96" s="85" t="s">
        <v>722</v>
      </c>
      <c r="AM96" s="79" t="s">
        <v>737</v>
      </c>
      <c r="AN96" s="79" t="b">
        <v>0</v>
      </c>
      <c r="AO96" s="85" t="s">
        <v>642</v>
      </c>
      <c r="AP96" s="79" t="s">
        <v>176</v>
      </c>
      <c r="AQ96" s="79">
        <v>0</v>
      </c>
      <c r="AR96" s="79">
        <v>0</v>
      </c>
      <c r="AS96" s="79"/>
      <c r="AT96" s="79"/>
      <c r="AU96" s="79"/>
      <c r="AV96" s="79"/>
      <c r="AW96" s="79"/>
      <c r="AX96" s="79"/>
      <c r="AY96" s="79"/>
      <c r="AZ96" s="79"/>
      <c r="BA96">
        <v>1</v>
      </c>
      <c r="BB96" s="78" t="str">
        <f>REPLACE(INDEX(GroupVertices[Group],MATCH(Edges[[#This Row],[Vertex 1]],GroupVertices[Vertex],0)),1,1,"")</f>
        <v>5</v>
      </c>
      <c r="BC96" s="78" t="str">
        <f>REPLACE(INDEX(GroupVertices[Group],MATCH(Edges[[#This Row],[Vertex 2]],GroupVertices[Vertex],0)),1,1,"")</f>
        <v>5</v>
      </c>
      <c r="BD96" s="48"/>
      <c r="BE96" s="49"/>
      <c r="BF96" s="48"/>
      <c r="BG96" s="49"/>
      <c r="BH96" s="48"/>
      <c r="BI96" s="49"/>
      <c r="BJ96" s="48"/>
      <c r="BK96" s="49"/>
      <c r="BL96" s="48"/>
    </row>
    <row r="97" spans="1:64" ht="15">
      <c r="A97" s="64" t="s">
        <v>233</v>
      </c>
      <c r="B97" s="64" t="s">
        <v>293</v>
      </c>
      <c r="C97" s="65" t="s">
        <v>2256</v>
      </c>
      <c r="D97" s="66">
        <v>3</v>
      </c>
      <c r="E97" s="67" t="s">
        <v>132</v>
      </c>
      <c r="F97" s="68">
        <v>35</v>
      </c>
      <c r="G97" s="65"/>
      <c r="H97" s="69"/>
      <c r="I97" s="70"/>
      <c r="J97" s="70"/>
      <c r="K97" s="34" t="s">
        <v>65</v>
      </c>
      <c r="L97" s="77">
        <v>97</v>
      </c>
      <c r="M97" s="77"/>
      <c r="N97" s="72"/>
      <c r="O97" s="79" t="s">
        <v>320</v>
      </c>
      <c r="P97" s="81">
        <v>43722.42361111111</v>
      </c>
      <c r="Q97" s="79" t="s">
        <v>337</v>
      </c>
      <c r="R97" s="79"/>
      <c r="S97" s="79"/>
      <c r="T97" s="79" t="s">
        <v>446</v>
      </c>
      <c r="U97" s="82" t="s">
        <v>460</v>
      </c>
      <c r="V97" s="82" t="s">
        <v>460</v>
      </c>
      <c r="W97" s="81">
        <v>43722.42361111111</v>
      </c>
      <c r="X97" s="82" t="s">
        <v>541</v>
      </c>
      <c r="Y97" s="79"/>
      <c r="Z97" s="79"/>
      <c r="AA97" s="85" t="s">
        <v>642</v>
      </c>
      <c r="AB97" s="79"/>
      <c r="AC97" s="79" t="b">
        <v>0</v>
      </c>
      <c r="AD97" s="79">
        <v>1</v>
      </c>
      <c r="AE97" s="85" t="s">
        <v>722</v>
      </c>
      <c r="AF97" s="79" t="b">
        <v>0</v>
      </c>
      <c r="AG97" s="79" t="s">
        <v>730</v>
      </c>
      <c r="AH97" s="79"/>
      <c r="AI97" s="85" t="s">
        <v>722</v>
      </c>
      <c r="AJ97" s="79" t="b">
        <v>0</v>
      </c>
      <c r="AK97" s="79">
        <v>0</v>
      </c>
      <c r="AL97" s="85" t="s">
        <v>722</v>
      </c>
      <c r="AM97" s="79" t="s">
        <v>737</v>
      </c>
      <c r="AN97" s="79" t="b">
        <v>0</v>
      </c>
      <c r="AO97" s="85" t="s">
        <v>642</v>
      </c>
      <c r="AP97" s="79" t="s">
        <v>176</v>
      </c>
      <c r="AQ97" s="79">
        <v>0</v>
      </c>
      <c r="AR97" s="79">
        <v>0</v>
      </c>
      <c r="AS97" s="79"/>
      <c r="AT97" s="79"/>
      <c r="AU97" s="79"/>
      <c r="AV97" s="79"/>
      <c r="AW97" s="79"/>
      <c r="AX97" s="79"/>
      <c r="AY97" s="79"/>
      <c r="AZ97" s="79"/>
      <c r="BA97">
        <v>1</v>
      </c>
      <c r="BB97" s="78" t="str">
        <f>REPLACE(INDEX(GroupVertices[Group],MATCH(Edges[[#This Row],[Vertex 1]],GroupVertices[Vertex],0)),1,1,"")</f>
        <v>5</v>
      </c>
      <c r="BC97" s="78" t="str">
        <f>REPLACE(INDEX(GroupVertices[Group],MATCH(Edges[[#This Row],[Vertex 2]],GroupVertices[Vertex],0)),1,1,"")</f>
        <v>5</v>
      </c>
      <c r="BD97" s="48"/>
      <c r="BE97" s="49"/>
      <c r="BF97" s="48"/>
      <c r="BG97" s="49"/>
      <c r="BH97" s="48"/>
      <c r="BI97" s="49"/>
      <c r="BJ97" s="48"/>
      <c r="BK97" s="49"/>
      <c r="BL97" s="48"/>
    </row>
    <row r="98" spans="1:64" ht="15">
      <c r="A98" s="64" t="s">
        <v>233</v>
      </c>
      <c r="B98" s="64" t="s">
        <v>294</v>
      </c>
      <c r="C98" s="65" t="s">
        <v>2256</v>
      </c>
      <c r="D98" s="66">
        <v>3</v>
      </c>
      <c r="E98" s="67" t="s">
        <v>132</v>
      </c>
      <c r="F98" s="68">
        <v>35</v>
      </c>
      <c r="G98" s="65"/>
      <c r="H98" s="69"/>
      <c r="I98" s="70"/>
      <c r="J98" s="70"/>
      <c r="K98" s="34" t="s">
        <v>65</v>
      </c>
      <c r="L98" s="77">
        <v>98</v>
      </c>
      <c r="M98" s="77"/>
      <c r="N98" s="72"/>
      <c r="O98" s="79" t="s">
        <v>320</v>
      </c>
      <c r="P98" s="81">
        <v>43722.42361111111</v>
      </c>
      <c r="Q98" s="79" t="s">
        <v>337</v>
      </c>
      <c r="R98" s="79"/>
      <c r="S98" s="79"/>
      <c r="T98" s="79" t="s">
        <v>446</v>
      </c>
      <c r="U98" s="82" t="s">
        <v>460</v>
      </c>
      <c r="V98" s="82" t="s">
        <v>460</v>
      </c>
      <c r="W98" s="81">
        <v>43722.42361111111</v>
      </c>
      <c r="X98" s="82" t="s">
        <v>541</v>
      </c>
      <c r="Y98" s="79"/>
      <c r="Z98" s="79"/>
      <c r="AA98" s="85" t="s">
        <v>642</v>
      </c>
      <c r="AB98" s="79"/>
      <c r="AC98" s="79" t="b">
        <v>0</v>
      </c>
      <c r="AD98" s="79">
        <v>1</v>
      </c>
      <c r="AE98" s="85" t="s">
        <v>722</v>
      </c>
      <c r="AF98" s="79" t="b">
        <v>0</v>
      </c>
      <c r="AG98" s="79" t="s">
        <v>730</v>
      </c>
      <c r="AH98" s="79"/>
      <c r="AI98" s="85" t="s">
        <v>722</v>
      </c>
      <c r="AJ98" s="79" t="b">
        <v>0</v>
      </c>
      <c r="AK98" s="79">
        <v>0</v>
      </c>
      <c r="AL98" s="85" t="s">
        <v>722</v>
      </c>
      <c r="AM98" s="79" t="s">
        <v>737</v>
      </c>
      <c r="AN98" s="79" t="b">
        <v>0</v>
      </c>
      <c r="AO98" s="85" t="s">
        <v>642</v>
      </c>
      <c r="AP98" s="79" t="s">
        <v>176</v>
      </c>
      <c r="AQ98" s="79">
        <v>0</v>
      </c>
      <c r="AR98" s="79">
        <v>0</v>
      </c>
      <c r="AS98" s="79"/>
      <c r="AT98" s="79"/>
      <c r="AU98" s="79"/>
      <c r="AV98" s="79"/>
      <c r="AW98" s="79"/>
      <c r="AX98" s="79"/>
      <c r="AY98" s="79"/>
      <c r="AZ98" s="79"/>
      <c r="BA98">
        <v>1</v>
      </c>
      <c r="BB98" s="78" t="str">
        <f>REPLACE(INDEX(GroupVertices[Group],MATCH(Edges[[#This Row],[Vertex 1]],GroupVertices[Vertex],0)),1,1,"")</f>
        <v>5</v>
      </c>
      <c r="BC98" s="78" t="str">
        <f>REPLACE(INDEX(GroupVertices[Group],MATCH(Edges[[#This Row],[Vertex 2]],GroupVertices[Vertex],0)),1,1,"")</f>
        <v>5</v>
      </c>
      <c r="BD98" s="48"/>
      <c r="BE98" s="49"/>
      <c r="BF98" s="48"/>
      <c r="BG98" s="49"/>
      <c r="BH98" s="48"/>
      <c r="BI98" s="49"/>
      <c r="BJ98" s="48"/>
      <c r="BK98" s="49"/>
      <c r="BL98" s="48"/>
    </row>
    <row r="99" spans="1:64" ht="15">
      <c r="A99" s="64" t="s">
        <v>233</v>
      </c>
      <c r="B99" s="64" t="s">
        <v>295</v>
      </c>
      <c r="C99" s="65" t="s">
        <v>2256</v>
      </c>
      <c r="D99" s="66">
        <v>3</v>
      </c>
      <c r="E99" s="67" t="s">
        <v>132</v>
      </c>
      <c r="F99" s="68">
        <v>35</v>
      </c>
      <c r="G99" s="65"/>
      <c r="H99" s="69"/>
      <c r="I99" s="70"/>
      <c r="J99" s="70"/>
      <c r="K99" s="34" t="s">
        <v>65</v>
      </c>
      <c r="L99" s="77">
        <v>99</v>
      </c>
      <c r="M99" s="77"/>
      <c r="N99" s="72"/>
      <c r="O99" s="79" t="s">
        <v>320</v>
      </c>
      <c r="P99" s="81">
        <v>43722.42361111111</v>
      </c>
      <c r="Q99" s="79" t="s">
        <v>337</v>
      </c>
      <c r="R99" s="79"/>
      <c r="S99" s="79"/>
      <c r="T99" s="79" t="s">
        <v>446</v>
      </c>
      <c r="U99" s="82" t="s">
        <v>460</v>
      </c>
      <c r="V99" s="82" t="s">
        <v>460</v>
      </c>
      <c r="W99" s="81">
        <v>43722.42361111111</v>
      </c>
      <c r="X99" s="82" t="s">
        <v>541</v>
      </c>
      <c r="Y99" s="79"/>
      <c r="Z99" s="79"/>
      <c r="AA99" s="85" t="s">
        <v>642</v>
      </c>
      <c r="AB99" s="79"/>
      <c r="AC99" s="79" t="b">
        <v>0</v>
      </c>
      <c r="AD99" s="79">
        <v>1</v>
      </c>
      <c r="AE99" s="85" t="s">
        <v>722</v>
      </c>
      <c r="AF99" s="79" t="b">
        <v>0</v>
      </c>
      <c r="AG99" s="79" t="s">
        <v>730</v>
      </c>
      <c r="AH99" s="79"/>
      <c r="AI99" s="85" t="s">
        <v>722</v>
      </c>
      <c r="AJ99" s="79" t="b">
        <v>0</v>
      </c>
      <c r="AK99" s="79">
        <v>0</v>
      </c>
      <c r="AL99" s="85" t="s">
        <v>722</v>
      </c>
      <c r="AM99" s="79" t="s">
        <v>737</v>
      </c>
      <c r="AN99" s="79" t="b">
        <v>0</v>
      </c>
      <c r="AO99" s="85" t="s">
        <v>642</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c r="BE99" s="49"/>
      <c r="BF99" s="48"/>
      <c r="BG99" s="49"/>
      <c r="BH99" s="48"/>
      <c r="BI99" s="49"/>
      <c r="BJ99" s="48"/>
      <c r="BK99" s="49"/>
      <c r="BL99" s="48"/>
    </row>
    <row r="100" spans="1:64" ht="15">
      <c r="A100" s="64" t="s">
        <v>233</v>
      </c>
      <c r="B100" s="64" t="s">
        <v>296</v>
      </c>
      <c r="C100" s="65" t="s">
        <v>2256</v>
      </c>
      <c r="D100" s="66">
        <v>3</v>
      </c>
      <c r="E100" s="67" t="s">
        <v>132</v>
      </c>
      <c r="F100" s="68">
        <v>35</v>
      </c>
      <c r="G100" s="65"/>
      <c r="H100" s="69"/>
      <c r="I100" s="70"/>
      <c r="J100" s="70"/>
      <c r="K100" s="34" t="s">
        <v>65</v>
      </c>
      <c r="L100" s="77">
        <v>100</v>
      </c>
      <c r="M100" s="77"/>
      <c r="N100" s="72"/>
      <c r="O100" s="79" t="s">
        <v>320</v>
      </c>
      <c r="P100" s="81">
        <v>43722.42361111111</v>
      </c>
      <c r="Q100" s="79" t="s">
        <v>337</v>
      </c>
      <c r="R100" s="79"/>
      <c r="S100" s="79"/>
      <c r="T100" s="79" t="s">
        <v>446</v>
      </c>
      <c r="U100" s="82" t="s">
        <v>460</v>
      </c>
      <c r="V100" s="82" t="s">
        <v>460</v>
      </c>
      <c r="W100" s="81">
        <v>43722.42361111111</v>
      </c>
      <c r="X100" s="82" t="s">
        <v>541</v>
      </c>
      <c r="Y100" s="79"/>
      <c r="Z100" s="79"/>
      <c r="AA100" s="85" t="s">
        <v>642</v>
      </c>
      <c r="AB100" s="79"/>
      <c r="AC100" s="79" t="b">
        <v>0</v>
      </c>
      <c r="AD100" s="79">
        <v>1</v>
      </c>
      <c r="AE100" s="85" t="s">
        <v>722</v>
      </c>
      <c r="AF100" s="79" t="b">
        <v>0</v>
      </c>
      <c r="AG100" s="79" t="s">
        <v>730</v>
      </c>
      <c r="AH100" s="79"/>
      <c r="AI100" s="85" t="s">
        <v>722</v>
      </c>
      <c r="AJ100" s="79" t="b">
        <v>0</v>
      </c>
      <c r="AK100" s="79">
        <v>0</v>
      </c>
      <c r="AL100" s="85" t="s">
        <v>722</v>
      </c>
      <c r="AM100" s="79" t="s">
        <v>737</v>
      </c>
      <c r="AN100" s="79" t="b">
        <v>0</v>
      </c>
      <c r="AO100" s="85" t="s">
        <v>642</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5</v>
      </c>
      <c r="BC100" s="78" t="str">
        <f>REPLACE(INDEX(GroupVertices[Group],MATCH(Edges[[#This Row],[Vertex 2]],GroupVertices[Vertex],0)),1,1,"")</f>
        <v>5</v>
      </c>
      <c r="BD100" s="48">
        <v>0</v>
      </c>
      <c r="BE100" s="49">
        <v>0</v>
      </c>
      <c r="BF100" s="48">
        <v>0</v>
      </c>
      <c r="BG100" s="49">
        <v>0</v>
      </c>
      <c r="BH100" s="48">
        <v>0</v>
      </c>
      <c r="BI100" s="49">
        <v>0</v>
      </c>
      <c r="BJ100" s="48">
        <v>17</v>
      </c>
      <c r="BK100" s="49">
        <v>100</v>
      </c>
      <c r="BL100" s="48">
        <v>17</v>
      </c>
    </row>
    <row r="101" spans="1:64" ht="15">
      <c r="A101" s="64" t="s">
        <v>233</v>
      </c>
      <c r="B101" s="64" t="s">
        <v>239</v>
      </c>
      <c r="C101" s="65" t="s">
        <v>2256</v>
      </c>
      <c r="D101" s="66">
        <v>3</v>
      </c>
      <c r="E101" s="67" t="s">
        <v>132</v>
      </c>
      <c r="F101" s="68">
        <v>35</v>
      </c>
      <c r="G101" s="65"/>
      <c r="H101" s="69"/>
      <c r="I101" s="70"/>
      <c r="J101" s="70"/>
      <c r="K101" s="34" t="s">
        <v>65</v>
      </c>
      <c r="L101" s="77">
        <v>101</v>
      </c>
      <c r="M101" s="77"/>
      <c r="N101" s="72"/>
      <c r="O101" s="79" t="s">
        <v>320</v>
      </c>
      <c r="P101" s="81">
        <v>43722.42361111111</v>
      </c>
      <c r="Q101" s="79" t="s">
        <v>337</v>
      </c>
      <c r="R101" s="79"/>
      <c r="S101" s="79"/>
      <c r="T101" s="79" t="s">
        <v>446</v>
      </c>
      <c r="U101" s="82" t="s">
        <v>460</v>
      </c>
      <c r="V101" s="82" t="s">
        <v>460</v>
      </c>
      <c r="W101" s="81">
        <v>43722.42361111111</v>
      </c>
      <c r="X101" s="82" t="s">
        <v>541</v>
      </c>
      <c r="Y101" s="79"/>
      <c r="Z101" s="79"/>
      <c r="AA101" s="85" t="s">
        <v>642</v>
      </c>
      <c r="AB101" s="79"/>
      <c r="AC101" s="79" t="b">
        <v>0</v>
      </c>
      <c r="AD101" s="79">
        <v>1</v>
      </c>
      <c r="AE101" s="85" t="s">
        <v>722</v>
      </c>
      <c r="AF101" s="79" t="b">
        <v>0</v>
      </c>
      <c r="AG101" s="79" t="s">
        <v>730</v>
      </c>
      <c r="AH101" s="79"/>
      <c r="AI101" s="85" t="s">
        <v>722</v>
      </c>
      <c r="AJ101" s="79" t="b">
        <v>0</v>
      </c>
      <c r="AK101" s="79">
        <v>0</v>
      </c>
      <c r="AL101" s="85" t="s">
        <v>722</v>
      </c>
      <c r="AM101" s="79" t="s">
        <v>737</v>
      </c>
      <c r="AN101" s="79" t="b">
        <v>0</v>
      </c>
      <c r="AO101" s="85" t="s">
        <v>642</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1</v>
      </c>
      <c r="BD101" s="48"/>
      <c r="BE101" s="49"/>
      <c r="BF101" s="48"/>
      <c r="BG101" s="49"/>
      <c r="BH101" s="48"/>
      <c r="BI101" s="49"/>
      <c r="BJ101" s="48"/>
      <c r="BK101" s="49"/>
      <c r="BL101" s="48"/>
    </row>
    <row r="102" spans="1:64" ht="15">
      <c r="A102" s="64" t="s">
        <v>213</v>
      </c>
      <c r="B102" s="64" t="s">
        <v>285</v>
      </c>
      <c r="C102" s="65" t="s">
        <v>2256</v>
      </c>
      <c r="D102" s="66">
        <v>3</v>
      </c>
      <c r="E102" s="67" t="s">
        <v>132</v>
      </c>
      <c r="F102" s="68">
        <v>35</v>
      </c>
      <c r="G102" s="65"/>
      <c r="H102" s="69"/>
      <c r="I102" s="70"/>
      <c r="J102" s="70"/>
      <c r="K102" s="34" t="s">
        <v>65</v>
      </c>
      <c r="L102" s="77">
        <v>102</v>
      </c>
      <c r="M102" s="77"/>
      <c r="N102" s="72"/>
      <c r="O102" s="79" t="s">
        <v>320</v>
      </c>
      <c r="P102" s="81">
        <v>43436.12789351852</v>
      </c>
      <c r="Q102" s="79" t="s">
        <v>324</v>
      </c>
      <c r="R102" s="82" t="s">
        <v>405</v>
      </c>
      <c r="S102" s="79" t="s">
        <v>433</v>
      </c>
      <c r="T102" s="79"/>
      <c r="U102" s="82" t="s">
        <v>459</v>
      </c>
      <c r="V102" s="82" t="s">
        <v>459</v>
      </c>
      <c r="W102" s="81">
        <v>43436.12789351852</v>
      </c>
      <c r="X102" s="82" t="s">
        <v>519</v>
      </c>
      <c r="Y102" s="79"/>
      <c r="Z102" s="79"/>
      <c r="AA102" s="85" t="s">
        <v>620</v>
      </c>
      <c r="AB102" s="79"/>
      <c r="AC102" s="79" t="b">
        <v>0</v>
      </c>
      <c r="AD102" s="79">
        <v>79</v>
      </c>
      <c r="AE102" s="85" t="s">
        <v>722</v>
      </c>
      <c r="AF102" s="79" t="b">
        <v>0</v>
      </c>
      <c r="AG102" s="79" t="s">
        <v>730</v>
      </c>
      <c r="AH102" s="79"/>
      <c r="AI102" s="85" t="s">
        <v>722</v>
      </c>
      <c r="AJ102" s="79" t="b">
        <v>0</v>
      </c>
      <c r="AK102" s="79">
        <v>30</v>
      </c>
      <c r="AL102" s="85" t="s">
        <v>722</v>
      </c>
      <c r="AM102" s="79" t="s">
        <v>736</v>
      </c>
      <c r="AN102" s="79" t="b">
        <v>0</v>
      </c>
      <c r="AO102" s="85" t="s">
        <v>620</v>
      </c>
      <c r="AP102" s="79" t="s">
        <v>741</v>
      </c>
      <c r="AQ102" s="79">
        <v>0</v>
      </c>
      <c r="AR102" s="79">
        <v>0</v>
      </c>
      <c r="AS102" s="79"/>
      <c r="AT102" s="79"/>
      <c r="AU102" s="79"/>
      <c r="AV102" s="79"/>
      <c r="AW102" s="79"/>
      <c r="AX102" s="79"/>
      <c r="AY102" s="79"/>
      <c r="AZ102" s="79"/>
      <c r="BA102">
        <v>1</v>
      </c>
      <c r="BB102" s="78" t="str">
        <f>REPLACE(INDEX(GroupVertices[Group],MATCH(Edges[[#This Row],[Vertex 1]],GroupVertices[Vertex],0)),1,1,"")</f>
        <v>3</v>
      </c>
      <c r="BC102" s="78" t="str">
        <f>REPLACE(INDEX(GroupVertices[Group],MATCH(Edges[[#This Row],[Vertex 2]],GroupVertices[Vertex],0)),1,1,"")</f>
        <v>3</v>
      </c>
      <c r="BD102" s="48"/>
      <c r="BE102" s="49"/>
      <c r="BF102" s="48"/>
      <c r="BG102" s="49"/>
      <c r="BH102" s="48"/>
      <c r="BI102" s="49"/>
      <c r="BJ102" s="48"/>
      <c r="BK102" s="49"/>
      <c r="BL102" s="48"/>
    </row>
    <row r="103" spans="1:64" ht="15">
      <c r="A103" s="64" t="s">
        <v>234</v>
      </c>
      <c r="B103" s="64" t="s">
        <v>285</v>
      </c>
      <c r="C103" s="65" t="s">
        <v>2256</v>
      </c>
      <c r="D103" s="66">
        <v>3</v>
      </c>
      <c r="E103" s="67" t="s">
        <v>132</v>
      </c>
      <c r="F103" s="68">
        <v>35</v>
      </c>
      <c r="G103" s="65"/>
      <c r="H103" s="69"/>
      <c r="I103" s="70"/>
      <c r="J103" s="70"/>
      <c r="K103" s="34" t="s">
        <v>65</v>
      </c>
      <c r="L103" s="77">
        <v>103</v>
      </c>
      <c r="M103" s="77"/>
      <c r="N103" s="72"/>
      <c r="O103" s="79" t="s">
        <v>320</v>
      </c>
      <c r="P103" s="81">
        <v>43725.553923611114</v>
      </c>
      <c r="Q103" s="79" t="s">
        <v>335</v>
      </c>
      <c r="R103" s="82" t="s">
        <v>405</v>
      </c>
      <c r="S103" s="79" t="s">
        <v>433</v>
      </c>
      <c r="T103" s="79"/>
      <c r="U103" s="79"/>
      <c r="V103" s="82" t="s">
        <v>499</v>
      </c>
      <c r="W103" s="81">
        <v>43725.553923611114</v>
      </c>
      <c r="X103" s="82" t="s">
        <v>542</v>
      </c>
      <c r="Y103" s="79"/>
      <c r="Z103" s="79"/>
      <c r="AA103" s="85" t="s">
        <v>643</v>
      </c>
      <c r="AB103" s="79"/>
      <c r="AC103" s="79" t="b">
        <v>0</v>
      </c>
      <c r="AD103" s="79">
        <v>0</v>
      </c>
      <c r="AE103" s="85" t="s">
        <v>722</v>
      </c>
      <c r="AF103" s="79" t="b">
        <v>0</v>
      </c>
      <c r="AG103" s="79" t="s">
        <v>730</v>
      </c>
      <c r="AH103" s="79"/>
      <c r="AI103" s="85" t="s">
        <v>722</v>
      </c>
      <c r="AJ103" s="79" t="b">
        <v>0</v>
      </c>
      <c r="AK103" s="79">
        <v>30</v>
      </c>
      <c r="AL103" s="85" t="s">
        <v>620</v>
      </c>
      <c r="AM103" s="79" t="s">
        <v>734</v>
      </c>
      <c r="AN103" s="79" t="b">
        <v>0</v>
      </c>
      <c r="AO103" s="85" t="s">
        <v>620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3</v>
      </c>
      <c r="BC103" s="78" t="str">
        <f>REPLACE(INDEX(GroupVertices[Group],MATCH(Edges[[#This Row],[Vertex 2]],GroupVertices[Vertex],0)),1,1,"")</f>
        <v>3</v>
      </c>
      <c r="BD103" s="48"/>
      <c r="BE103" s="49"/>
      <c r="BF103" s="48"/>
      <c r="BG103" s="49"/>
      <c r="BH103" s="48"/>
      <c r="BI103" s="49"/>
      <c r="BJ103" s="48"/>
      <c r="BK103" s="49"/>
      <c r="BL103" s="48"/>
    </row>
    <row r="104" spans="1:64" ht="15">
      <c r="A104" s="64" t="s">
        <v>213</v>
      </c>
      <c r="B104" s="64" t="s">
        <v>286</v>
      </c>
      <c r="C104" s="65" t="s">
        <v>2256</v>
      </c>
      <c r="D104" s="66">
        <v>3</v>
      </c>
      <c r="E104" s="67" t="s">
        <v>132</v>
      </c>
      <c r="F104" s="68">
        <v>35</v>
      </c>
      <c r="G104" s="65"/>
      <c r="H104" s="69"/>
      <c r="I104" s="70"/>
      <c r="J104" s="70"/>
      <c r="K104" s="34" t="s">
        <v>65</v>
      </c>
      <c r="L104" s="77">
        <v>104</v>
      </c>
      <c r="M104" s="77"/>
      <c r="N104" s="72"/>
      <c r="O104" s="79" t="s">
        <v>320</v>
      </c>
      <c r="P104" s="81">
        <v>43436.12789351852</v>
      </c>
      <c r="Q104" s="79" t="s">
        <v>324</v>
      </c>
      <c r="R104" s="82" t="s">
        <v>405</v>
      </c>
      <c r="S104" s="79" t="s">
        <v>433</v>
      </c>
      <c r="T104" s="79"/>
      <c r="U104" s="82" t="s">
        <v>459</v>
      </c>
      <c r="V104" s="82" t="s">
        <v>459</v>
      </c>
      <c r="W104" s="81">
        <v>43436.12789351852</v>
      </c>
      <c r="X104" s="82" t="s">
        <v>519</v>
      </c>
      <c r="Y104" s="79"/>
      <c r="Z104" s="79"/>
      <c r="AA104" s="85" t="s">
        <v>620</v>
      </c>
      <c r="AB104" s="79"/>
      <c r="AC104" s="79" t="b">
        <v>0</v>
      </c>
      <c r="AD104" s="79">
        <v>79</v>
      </c>
      <c r="AE104" s="85" t="s">
        <v>722</v>
      </c>
      <c r="AF104" s="79" t="b">
        <v>0</v>
      </c>
      <c r="AG104" s="79" t="s">
        <v>730</v>
      </c>
      <c r="AH104" s="79"/>
      <c r="AI104" s="85" t="s">
        <v>722</v>
      </c>
      <c r="AJ104" s="79" t="b">
        <v>0</v>
      </c>
      <c r="AK104" s="79">
        <v>30</v>
      </c>
      <c r="AL104" s="85" t="s">
        <v>722</v>
      </c>
      <c r="AM104" s="79" t="s">
        <v>736</v>
      </c>
      <c r="AN104" s="79" t="b">
        <v>0</v>
      </c>
      <c r="AO104" s="85" t="s">
        <v>620</v>
      </c>
      <c r="AP104" s="79" t="s">
        <v>741</v>
      </c>
      <c r="AQ104" s="79">
        <v>0</v>
      </c>
      <c r="AR104" s="79">
        <v>0</v>
      </c>
      <c r="AS104" s="79"/>
      <c r="AT104" s="79"/>
      <c r="AU104" s="79"/>
      <c r="AV104" s="79"/>
      <c r="AW104" s="79"/>
      <c r="AX104" s="79"/>
      <c r="AY104" s="79"/>
      <c r="AZ104" s="79"/>
      <c r="BA104">
        <v>1</v>
      </c>
      <c r="BB104" s="78" t="str">
        <f>REPLACE(INDEX(GroupVertices[Group],MATCH(Edges[[#This Row],[Vertex 1]],GroupVertices[Vertex],0)),1,1,"")</f>
        <v>3</v>
      </c>
      <c r="BC104" s="78" t="str">
        <f>REPLACE(INDEX(GroupVertices[Group],MATCH(Edges[[#This Row],[Vertex 2]],GroupVertices[Vertex],0)),1,1,"")</f>
        <v>3</v>
      </c>
      <c r="BD104" s="48">
        <v>0</v>
      </c>
      <c r="BE104" s="49">
        <v>0</v>
      </c>
      <c r="BF104" s="48">
        <v>1</v>
      </c>
      <c r="BG104" s="49">
        <v>4.545454545454546</v>
      </c>
      <c r="BH104" s="48">
        <v>0</v>
      </c>
      <c r="BI104" s="49">
        <v>0</v>
      </c>
      <c r="BJ104" s="48">
        <v>21</v>
      </c>
      <c r="BK104" s="49">
        <v>95.45454545454545</v>
      </c>
      <c r="BL104" s="48">
        <v>22</v>
      </c>
    </row>
    <row r="105" spans="1:64" ht="15">
      <c r="A105" s="64" t="s">
        <v>234</v>
      </c>
      <c r="B105" s="64" t="s">
        <v>286</v>
      </c>
      <c r="C105" s="65" t="s">
        <v>2256</v>
      </c>
      <c r="D105" s="66">
        <v>3</v>
      </c>
      <c r="E105" s="67" t="s">
        <v>132</v>
      </c>
      <c r="F105" s="68">
        <v>35</v>
      </c>
      <c r="G105" s="65"/>
      <c r="H105" s="69"/>
      <c r="I105" s="70"/>
      <c r="J105" s="70"/>
      <c r="K105" s="34" t="s">
        <v>65</v>
      </c>
      <c r="L105" s="77">
        <v>105</v>
      </c>
      <c r="M105" s="77"/>
      <c r="N105" s="72"/>
      <c r="O105" s="79" t="s">
        <v>320</v>
      </c>
      <c r="P105" s="81">
        <v>43725.553923611114</v>
      </c>
      <c r="Q105" s="79" t="s">
        <v>335</v>
      </c>
      <c r="R105" s="82" t="s">
        <v>405</v>
      </c>
      <c r="S105" s="79" t="s">
        <v>433</v>
      </c>
      <c r="T105" s="79"/>
      <c r="U105" s="79"/>
      <c r="V105" s="82" t="s">
        <v>499</v>
      </c>
      <c r="W105" s="81">
        <v>43725.553923611114</v>
      </c>
      <c r="X105" s="82" t="s">
        <v>542</v>
      </c>
      <c r="Y105" s="79"/>
      <c r="Z105" s="79"/>
      <c r="AA105" s="85" t="s">
        <v>643</v>
      </c>
      <c r="AB105" s="79"/>
      <c r="AC105" s="79" t="b">
        <v>0</v>
      </c>
      <c r="AD105" s="79">
        <v>0</v>
      </c>
      <c r="AE105" s="85" t="s">
        <v>722</v>
      </c>
      <c r="AF105" s="79" t="b">
        <v>0</v>
      </c>
      <c r="AG105" s="79" t="s">
        <v>730</v>
      </c>
      <c r="AH105" s="79"/>
      <c r="AI105" s="85" t="s">
        <v>722</v>
      </c>
      <c r="AJ105" s="79" t="b">
        <v>0</v>
      </c>
      <c r="AK105" s="79">
        <v>30</v>
      </c>
      <c r="AL105" s="85" t="s">
        <v>620</v>
      </c>
      <c r="AM105" s="79" t="s">
        <v>734</v>
      </c>
      <c r="AN105" s="79" t="b">
        <v>0</v>
      </c>
      <c r="AO105" s="85" t="s">
        <v>620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3</v>
      </c>
      <c r="BC105" s="78" t="str">
        <f>REPLACE(INDEX(GroupVertices[Group],MATCH(Edges[[#This Row],[Vertex 2]],GroupVertices[Vertex],0)),1,1,"")</f>
        <v>3</v>
      </c>
      <c r="BD105" s="48"/>
      <c r="BE105" s="49"/>
      <c r="BF105" s="48"/>
      <c r="BG105" s="49"/>
      <c r="BH105" s="48"/>
      <c r="BI105" s="49"/>
      <c r="BJ105" s="48"/>
      <c r="BK105" s="49"/>
      <c r="BL105" s="48"/>
    </row>
    <row r="106" spans="1:64" ht="15">
      <c r="A106" s="64" t="s">
        <v>213</v>
      </c>
      <c r="B106" s="64" t="s">
        <v>239</v>
      </c>
      <c r="C106" s="65" t="s">
        <v>2256</v>
      </c>
      <c r="D106" s="66">
        <v>3</v>
      </c>
      <c r="E106" s="67" t="s">
        <v>132</v>
      </c>
      <c r="F106" s="68">
        <v>35</v>
      </c>
      <c r="G106" s="65"/>
      <c r="H106" s="69"/>
      <c r="I106" s="70"/>
      <c r="J106" s="70"/>
      <c r="K106" s="34" t="s">
        <v>65</v>
      </c>
      <c r="L106" s="77">
        <v>106</v>
      </c>
      <c r="M106" s="77"/>
      <c r="N106" s="72"/>
      <c r="O106" s="79" t="s">
        <v>320</v>
      </c>
      <c r="P106" s="81">
        <v>43436.12789351852</v>
      </c>
      <c r="Q106" s="79" t="s">
        <v>324</v>
      </c>
      <c r="R106" s="82" t="s">
        <v>405</v>
      </c>
      <c r="S106" s="79" t="s">
        <v>433</v>
      </c>
      <c r="T106" s="79"/>
      <c r="U106" s="82" t="s">
        <v>459</v>
      </c>
      <c r="V106" s="82" t="s">
        <v>459</v>
      </c>
      <c r="W106" s="81">
        <v>43436.12789351852</v>
      </c>
      <c r="X106" s="82" t="s">
        <v>519</v>
      </c>
      <c r="Y106" s="79"/>
      <c r="Z106" s="79"/>
      <c r="AA106" s="85" t="s">
        <v>620</v>
      </c>
      <c r="AB106" s="79"/>
      <c r="AC106" s="79" t="b">
        <v>0</v>
      </c>
      <c r="AD106" s="79">
        <v>79</v>
      </c>
      <c r="AE106" s="85" t="s">
        <v>722</v>
      </c>
      <c r="AF106" s="79" t="b">
        <v>0</v>
      </c>
      <c r="AG106" s="79" t="s">
        <v>730</v>
      </c>
      <c r="AH106" s="79"/>
      <c r="AI106" s="85" t="s">
        <v>722</v>
      </c>
      <c r="AJ106" s="79" t="b">
        <v>0</v>
      </c>
      <c r="AK106" s="79">
        <v>30</v>
      </c>
      <c r="AL106" s="85" t="s">
        <v>722</v>
      </c>
      <c r="AM106" s="79" t="s">
        <v>736</v>
      </c>
      <c r="AN106" s="79" t="b">
        <v>0</v>
      </c>
      <c r="AO106" s="85" t="s">
        <v>620</v>
      </c>
      <c r="AP106" s="79" t="s">
        <v>741</v>
      </c>
      <c r="AQ106" s="79">
        <v>0</v>
      </c>
      <c r="AR106" s="79">
        <v>0</v>
      </c>
      <c r="AS106" s="79"/>
      <c r="AT106" s="79"/>
      <c r="AU106" s="79"/>
      <c r="AV106" s="79"/>
      <c r="AW106" s="79"/>
      <c r="AX106" s="79"/>
      <c r="AY106" s="79"/>
      <c r="AZ106" s="79"/>
      <c r="BA106">
        <v>1</v>
      </c>
      <c r="BB106" s="78" t="str">
        <f>REPLACE(INDEX(GroupVertices[Group],MATCH(Edges[[#This Row],[Vertex 1]],GroupVertices[Vertex],0)),1,1,"")</f>
        <v>3</v>
      </c>
      <c r="BC106" s="78" t="str">
        <f>REPLACE(INDEX(GroupVertices[Group],MATCH(Edges[[#This Row],[Vertex 2]],GroupVertices[Vertex],0)),1,1,"")</f>
        <v>1</v>
      </c>
      <c r="BD106" s="48"/>
      <c r="BE106" s="49"/>
      <c r="BF106" s="48"/>
      <c r="BG106" s="49"/>
      <c r="BH106" s="48"/>
      <c r="BI106" s="49"/>
      <c r="BJ106" s="48"/>
      <c r="BK106" s="49"/>
      <c r="BL106" s="48"/>
    </row>
    <row r="107" spans="1:64" ht="15">
      <c r="A107" s="64" t="s">
        <v>234</v>
      </c>
      <c r="B107" s="64" t="s">
        <v>213</v>
      </c>
      <c r="C107" s="65" t="s">
        <v>2256</v>
      </c>
      <c r="D107" s="66">
        <v>3</v>
      </c>
      <c r="E107" s="67" t="s">
        <v>132</v>
      </c>
      <c r="F107" s="68">
        <v>35</v>
      </c>
      <c r="G107" s="65"/>
      <c r="H107" s="69"/>
      <c r="I107" s="70"/>
      <c r="J107" s="70"/>
      <c r="K107" s="34" t="s">
        <v>65</v>
      </c>
      <c r="L107" s="77">
        <v>107</v>
      </c>
      <c r="M107" s="77"/>
      <c r="N107" s="72"/>
      <c r="O107" s="79" t="s">
        <v>320</v>
      </c>
      <c r="P107" s="81">
        <v>43725.553923611114</v>
      </c>
      <c r="Q107" s="79" t="s">
        <v>335</v>
      </c>
      <c r="R107" s="82" t="s">
        <v>405</v>
      </c>
      <c r="S107" s="79" t="s">
        <v>433</v>
      </c>
      <c r="T107" s="79"/>
      <c r="U107" s="79"/>
      <c r="V107" s="82" t="s">
        <v>499</v>
      </c>
      <c r="W107" s="81">
        <v>43725.553923611114</v>
      </c>
      <c r="X107" s="82" t="s">
        <v>542</v>
      </c>
      <c r="Y107" s="79"/>
      <c r="Z107" s="79"/>
      <c r="AA107" s="85" t="s">
        <v>643</v>
      </c>
      <c r="AB107" s="79"/>
      <c r="AC107" s="79" t="b">
        <v>0</v>
      </c>
      <c r="AD107" s="79">
        <v>0</v>
      </c>
      <c r="AE107" s="85" t="s">
        <v>722</v>
      </c>
      <c r="AF107" s="79" t="b">
        <v>0</v>
      </c>
      <c r="AG107" s="79" t="s">
        <v>730</v>
      </c>
      <c r="AH107" s="79"/>
      <c r="AI107" s="85" t="s">
        <v>722</v>
      </c>
      <c r="AJ107" s="79" t="b">
        <v>0</v>
      </c>
      <c r="AK107" s="79">
        <v>30</v>
      </c>
      <c r="AL107" s="85" t="s">
        <v>620</v>
      </c>
      <c r="AM107" s="79" t="s">
        <v>734</v>
      </c>
      <c r="AN107" s="79" t="b">
        <v>0</v>
      </c>
      <c r="AO107" s="85" t="s">
        <v>620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3</v>
      </c>
      <c r="BC107" s="78" t="str">
        <f>REPLACE(INDEX(GroupVertices[Group],MATCH(Edges[[#This Row],[Vertex 2]],GroupVertices[Vertex],0)),1,1,"")</f>
        <v>3</v>
      </c>
      <c r="BD107" s="48">
        <v>0</v>
      </c>
      <c r="BE107" s="49">
        <v>0</v>
      </c>
      <c r="BF107" s="48">
        <v>0</v>
      </c>
      <c r="BG107" s="49">
        <v>0</v>
      </c>
      <c r="BH107" s="48">
        <v>0</v>
      </c>
      <c r="BI107" s="49">
        <v>0</v>
      </c>
      <c r="BJ107" s="48">
        <v>14</v>
      </c>
      <c r="BK107" s="49">
        <v>100</v>
      </c>
      <c r="BL107" s="48">
        <v>14</v>
      </c>
    </row>
    <row r="108" spans="1:64" ht="15">
      <c r="A108" s="64" t="s">
        <v>235</v>
      </c>
      <c r="B108" s="64" t="s">
        <v>238</v>
      </c>
      <c r="C108" s="65" t="s">
        <v>2256</v>
      </c>
      <c r="D108" s="66">
        <v>3</v>
      </c>
      <c r="E108" s="67" t="s">
        <v>132</v>
      </c>
      <c r="F108" s="68">
        <v>35</v>
      </c>
      <c r="G108" s="65"/>
      <c r="H108" s="69"/>
      <c r="I108" s="70"/>
      <c r="J108" s="70"/>
      <c r="K108" s="34" t="s">
        <v>65</v>
      </c>
      <c r="L108" s="77">
        <v>108</v>
      </c>
      <c r="M108" s="77"/>
      <c r="N108" s="72"/>
      <c r="O108" s="79" t="s">
        <v>320</v>
      </c>
      <c r="P108" s="81">
        <v>43726.312939814816</v>
      </c>
      <c r="Q108" s="79" t="s">
        <v>338</v>
      </c>
      <c r="R108" s="79"/>
      <c r="S108" s="79"/>
      <c r="T108" s="79"/>
      <c r="U108" s="79"/>
      <c r="V108" s="82" t="s">
        <v>500</v>
      </c>
      <c r="W108" s="81">
        <v>43726.312939814816</v>
      </c>
      <c r="X108" s="82" t="s">
        <v>543</v>
      </c>
      <c r="Y108" s="79"/>
      <c r="Z108" s="79"/>
      <c r="AA108" s="85" t="s">
        <v>644</v>
      </c>
      <c r="AB108" s="79"/>
      <c r="AC108" s="79" t="b">
        <v>0</v>
      </c>
      <c r="AD108" s="79">
        <v>0</v>
      </c>
      <c r="AE108" s="85" t="s">
        <v>722</v>
      </c>
      <c r="AF108" s="79" t="b">
        <v>0</v>
      </c>
      <c r="AG108" s="79" t="s">
        <v>730</v>
      </c>
      <c r="AH108" s="79"/>
      <c r="AI108" s="85" t="s">
        <v>722</v>
      </c>
      <c r="AJ108" s="79" t="b">
        <v>0</v>
      </c>
      <c r="AK108" s="79">
        <v>3</v>
      </c>
      <c r="AL108" s="85" t="s">
        <v>678</v>
      </c>
      <c r="AM108" s="79" t="s">
        <v>737</v>
      </c>
      <c r="AN108" s="79" t="b">
        <v>0</v>
      </c>
      <c r="AO108" s="85" t="s">
        <v>678</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235</v>
      </c>
      <c r="B109" s="64" t="s">
        <v>239</v>
      </c>
      <c r="C109" s="65" t="s">
        <v>2256</v>
      </c>
      <c r="D109" s="66">
        <v>3</v>
      </c>
      <c r="E109" s="67" t="s">
        <v>132</v>
      </c>
      <c r="F109" s="68">
        <v>35</v>
      </c>
      <c r="G109" s="65"/>
      <c r="H109" s="69"/>
      <c r="I109" s="70"/>
      <c r="J109" s="70"/>
      <c r="K109" s="34" t="s">
        <v>65</v>
      </c>
      <c r="L109" s="77">
        <v>109</v>
      </c>
      <c r="M109" s="77"/>
      <c r="N109" s="72"/>
      <c r="O109" s="79" t="s">
        <v>320</v>
      </c>
      <c r="P109" s="81">
        <v>43726.312939814816</v>
      </c>
      <c r="Q109" s="79" t="s">
        <v>338</v>
      </c>
      <c r="R109" s="79"/>
      <c r="S109" s="79"/>
      <c r="T109" s="79"/>
      <c r="U109" s="79"/>
      <c r="V109" s="82" t="s">
        <v>500</v>
      </c>
      <c r="W109" s="81">
        <v>43726.312939814816</v>
      </c>
      <c r="X109" s="82" t="s">
        <v>543</v>
      </c>
      <c r="Y109" s="79"/>
      <c r="Z109" s="79"/>
      <c r="AA109" s="85" t="s">
        <v>644</v>
      </c>
      <c r="AB109" s="79"/>
      <c r="AC109" s="79" t="b">
        <v>0</v>
      </c>
      <c r="AD109" s="79">
        <v>0</v>
      </c>
      <c r="AE109" s="85" t="s">
        <v>722</v>
      </c>
      <c r="AF109" s="79" t="b">
        <v>0</v>
      </c>
      <c r="AG109" s="79" t="s">
        <v>730</v>
      </c>
      <c r="AH109" s="79"/>
      <c r="AI109" s="85" t="s">
        <v>722</v>
      </c>
      <c r="AJ109" s="79" t="b">
        <v>0</v>
      </c>
      <c r="AK109" s="79">
        <v>3</v>
      </c>
      <c r="AL109" s="85" t="s">
        <v>678</v>
      </c>
      <c r="AM109" s="79" t="s">
        <v>737</v>
      </c>
      <c r="AN109" s="79" t="b">
        <v>0</v>
      </c>
      <c r="AO109" s="85" t="s">
        <v>678</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1</v>
      </c>
      <c r="BD109" s="48"/>
      <c r="BE109" s="49"/>
      <c r="BF109" s="48"/>
      <c r="BG109" s="49"/>
      <c r="BH109" s="48"/>
      <c r="BI109" s="49"/>
      <c r="BJ109" s="48"/>
      <c r="BK109" s="49"/>
      <c r="BL109" s="48"/>
    </row>
    <row r="110" spans="1:64" ht="15">
      <c r="A110" s="64" t="s">
        <v>235</v>
      </c>
      <c r="B110" s="64" t="s">
        <v>248</v>
      </c>
      <c r="C110" s="65" t="s">
        <v>2256</v>
      </c>
      <c r="D110" s="66">
        <v>3</v>
      </c>
      <c r="E110" s="67" t="s">
        <v>132</v>
      </c>
      <c r="F110" s="68">
        <v>35</v>
      </c>
      <c r="G110" s="65"/>
      <c r="H110" s="69"/>
      <c r="I110" s="70"/>
      <c r="J110" s="70"/>
      <c r="K110" s="34" t="s">
        <v>65</v>
      </c>
      <c r="L110" s="77">
        <v>110</v>
      </c>
      <c r="M110" s="77"/>
      <c r="N110" s="72"/>
      <c r="O110" s="79" t="s">
        <v>320</v>
      </c>
      <c r="P110" s="81">
        <v>43726.312939814816</v>
      </c>
      <c r="Q110" s="79" t="s">
        <v>338</v>
      </c>
      <c r="R110" s="79"/>
      <c r="S110" s="79"/>
      <c r="T110" s="79"/>
      <c r="U110" s="79"/>
      <c r="V110" s="82" t="s">
        <v>500</v>
      </c>
      <c r="W110" s="81">
        <v>43726.312939814816</v>
      </c>
      <c r="X110" s="82" t="s">
        <v>543</v>
      </c>
      <c r="Y110" s="79"/>
      <c r="Z110" s="79"/>
      <c r="AA110" s="85" t="s">
        <v>644</v>
      </c>
      <c r="AB110" s="79"/>
      <c r="AC110" s="79" t="b">
        <v>0</v>
      </c>
      <c r="AD110" s="79">
        <v>0</v>
      </c>
      <c r="AE110" s="85" t="s">
        <v>722</v>
      </c>
      <c r="AF110" s="79" t="b">
        <v>0</v>
      </c>
      <c r="AG110" s="79" t="s">
        <v>730</v>
      </c>
      <c r="AH110" s="79"/>
      <c r="AI110" s="85" t="s">
        <v>722</v>
      </c>
      <c r="AJ110" s="79" t="b">
        <v>0</v>
      </c>
      <c r="AK110" s="79">
        <v>3</v>
      </c>
      <c r="AL110" s="85" t="s">
        <v>678</v>
      </c>
      <c r="AM110" s="79" t="s">
        <v>737</v>
      </c>
      <c r="AN110" s="79" t="b">
        <v>0</v>
      </c>
      <c r="AO110" s="85" t="s">
        <v>678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1</v>
      </c>
      <c r="BE110" s="49">
        <v>4.761904761904762</v>
      </c>
      <c r="BF110" s="48">
        <v>0</v>
      </c>
      <c r="BG110" s="49">
        <v>0</v>
      </c>
      <c r="BH110" s="48">
        <v>0</v>
      </c>
      <c r="BI110" s="49">
        <v>0</v>
      </c>
      <c r="BJ110" s="48">
        <v>20</v>
      </c>
      <c r="BK110" s="49">
        <v>95.23809523809524</v>
      </c>
      <c r="BL110" s="48">
        <v>21</v>
      </c>
    </row>
    <row r="111" spans="1:64" ht="15">
      <c r="A111" s="64" t="s">
        <v>236</v>
      </c>
      <c r="B111" s="64" t="s">
        <v>238</v>
      </c>
      <c r="C111" s="65" t="s">
        <v>2256</v>
      </c>
      <c r="D111" s="66">
        <v>3</v>
      </c>
      <c r="E111" s="67" t="s">
        <v>132</v>
      </c>
      <c r="F111" s="68">
        <v>35</v>
      </c>
      <c r="G111" s="65"/>
      <c r="H111" s="69"/>
      <c r="I111" s="70"/>
      <c r="J111" s="70"/>
      <c r="K111" s="34" t="s">
        <v>65</v>
      </c>
      <c r="L111" s="77">
        <v>111</v>
      </c>
      <c r="M111" s="77"/>
      <c r="N111" s="72"/>
      <c r="O111" s="79" t="s">
        <v>320</v>
      </c>
      <c r="P111" s="81">
        <v>43726.33665509259</v>
      </c>
      <c r="Q111" s="79" t="s">
        <v>338</v>
      </c>
      <c r="R111" s="79"/>
      <c r="S111" s="79"/>
      <c r="T111" s="79"/>
      <c r="U111" s="79"/>
      <c r="V111" s="82" t="s">
        <v>501</v>
      </c>
      <c r="W111" s="81">
        <v>43726.33665509259</v>
      </c>
      <c r="X111" s="82" t="s">
        <v>544</v>
      </c>
      <c r="Y111" s="79"/>
      <c r="Z111" s="79"/>
      <c r="AA111" s="85" t="s">
        <v>645</v>
      </c>
      <c r="AB111" s="79"/>
      <c r="AC111" s="79" t="b">
        <v>0</v>
      </c>
      <c r="AD111" s="79">
        <v>0</v>
      </c>
      <c r="AE111" s="85" t="s">
        <v>722</v>
      </c>
      <c r="AF111" s="79" t="b">
        <v>0</v>
      </c>
      <c r="AG111" s="79" t="s">
        <v>730</v>
      </c>
      <c r="AH111" s="79"/>
      <c r="AI111" s="85" t="s">
        <v>722</v>
      </c>
      <c r="AJ111" s="79" t="b">
        <v>0</v>
      </c>
      <c r="AK111" s="79">
        <v>3</v>
      </c>
      <c r="AL111" s="85" t="s">
        <v>678</v>
      </c>
      <c r="AM111" s="79" t="s">
        <v>734</v>
      </c>
      <c r="AN111" s="79" t="b">
        <v>0</v>
      </c>
      <c r="AO111" s="85" t="s">
        <v>678</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236</v>
      </c>
      <c r="B112" s="64" t="s">
        <v>239</v>
      </c>
      <c r="C112" s="65" t="s">
        <v>2256</v>
      </c>
      <c r="D112" s="66">
        <v>3</v>
      </c>
      <c r="E112" s="67" t="s">
        <v>132</v>
      </c>
      <c r="F112" s="68">
        <v>35</v>
      </c>
      <c r="G112" s="65"/>
      <c r="H112" s="69"/>
      <c r="I112" s="70"/>
      <c r="J112" s="70"/>
      <c r="K112" s="34" t="s">
        <v>65</v>
      </c>
      <c r="L112" s="77">
        <v>112</v>
      </c>
      <c r="M112" s="77"/>
      <c r="N112" s="72"/>
      <c r="O112" s="79" t="s">
        <v>320</v>
      </c>
      <c r="P112" s="81">
        <v>43726.33665509259</v>
      </c>
      <c r="Q112" s="79" t="s">
        <v>338</v>
      </c>
      <c r="R112" s="79"/>
      <c r="S112" s="79"/>
      <c r="T112" s="79"/>
      <c r="U112" s="79"/>
      <c r="V112" s="82" t="s">
        <v>501</v>
      </c>
      <c r="W112" s="81">
        <v>43726.33665509259</v>
      </c>
      <c r="X112" s="82" t="s">
        <v>544</v>
      </c>
      <c r="Y112" s="79"/>
      <c r="Z112" s="79"/>
      <c r="AA112" s="85" t="s">
        <v>645</v>
      </c>
      <c r="AB112" s="79"/>
      <c r="AC112" s="79" t="b">
        <v>0</v>
      </c>
      <c r="AD112" s="79">
        <v>0</v>
      </c>
      <c r="AE112" s="85" t="s">
        <v>722</v>
      </c>
      <c r="AF112" s="79" t="b">
        <v>0</v>
      </c>
      <c r="AG112" s="79" t="s">
        <v>730</v>
      </c>
      <c r="AH112" s="79"/>
      <c r="AI112" s="85" t="s">
        <v>722</v>
      </c>
      <c r="AJ112" s="79" t="b">
        <v>0</v>
      </c>
      <c r="AK112" s="79">
        <v>3</v>
      </c>
      <c r="AL112" s="85" t="s">
        <v>678</v>
      </c>
      <c r="AM112" s="79" t="s">
        <v>734</v>
      </c>
      <c r="AN112" s="79" t="b">
        <v>0</v>
      </c>
      <c r="AO112" s="85" t="s">
        <v>678</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2</v>
      </c>
      <c r="BC112" s="78" t="str">
        <f>REPLACE(INDEX(GroupVertices[Group],MATCH(Edges[[#This Row],[Vertex 2]],GroupVertices[Vertex],0)),1,1,"")</f>
        <v>1</v>
      </c>
      <c r="BD112" s="48"/>
      <c r="BE112" s="49"/>
      <c r="BF112" s="48"/>
      <c r="BG112" s="49"/>
      <c r="BH112" s="48"/>
      <c r="BI112" s="49"/>
      <c r="BJ112" s="48"/>
      <c r="BK112" s="49"/>
      <c r="BL112" s="48"/>
    </row>
    <row r="113" spans="1:64" ht="15">
      <c r="A113" s="64" t="s">
        <v>236</v>
      </c>
      <c r="B113" s="64" t="s">
        <v>248</v>
      </c>
      <c r="C113" s="65" t="s">
        <v>2256</v>
      </c>
      <c r="D113" s="66">
        <v>3</v>
      </c>
      <c r="E113" s="67" t="s">
        <v>132</v>
      </c>
      <c r="F113" s="68">
        <v>35</v>
      </c>
      <c r="G113" s="65"/>
      <c r="H113" s="69"/>
      <c r="I113" s="70"/>
      <c r="J113" s="70"/>
      <c r="K113" s="34" t="s">
        <v>65</v>
      </c>
      <c r="L113" s="77">
        <v>113</v>
      </c>
      <c r="M113" s="77"/>
      <c r="N113" s="72"/>
      <c r="O113" s="79" t="s">
        <v>320</v>
      </c>
      <c r="P113" s="81">
        <v>43726.33665509259</v>
      </c>
      <c r="Q113" s="79" t="s">
        <v>338</v>
      </c>
      <c r="R113" s="79"/>
      <c r="S113" s="79"/>
      <c r="T113" s="79"/>
      <c r="U113" s="79"/>
      <c r="V113" s="82" t="s">
        <v>501</v>
      </c>
      <c r="W113" s="81">
        <v>43726.33665509259</v>
      </c>
      <c r="X113" s="82" t="s">
        <v>544</v>
      </c>
      <c r="Y113" s="79"/>
      <c r="Z113" s="79"/>
      <c r="AA113" s="85" t="s">
        <v>645</v>
      </c>
      <c r="AB113" s="79"/>
      <c r="AC113" s="79" t="b">
        <v>0</v>
      </c>
      <c r="AD113" s="79">
        <v>0</v>
      </c>
      <c r="AE113" s="85" t="s">
        <v>722</v>
      </c>
      <c r="AF113" s="79" t="b">
        <v>0</v>
      </c>
      <c r="AG113" s="79" t="s">
        <v>730</v>
      </c>
      <c r="AH113" s="79"/>
      <c r="AI113" s="85" t="s">
        <v>722</v>
      </c>
      <c r="AJ113" s="79" t="b">
        <v>0</v>
      </c>
      <c r="AK113" s="79">
        <v>3</v>
      </c>
      <c r="AL113" s="85" t="s">
        <v>678</v>
      </c>
      <c r="AM113" s="79" t="s">
        <v>734</v>
      </c>
      <c r="AN113" s="79" t="b">
        <v>0</v>
      </c>
      <c r="AO113" s="85" t="s">
        <v>678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1</v>
      </c>
      <c r="BE113" s="49">
        <v>4.761904761904762</v>
      </c>
      <c r="BF113" s="48">
        <v>0</v>
      </c>
      <c r="BG113" s="49">
        <v>0</v>
      </c>
      <c r="BH113" s="48">
        <v>0</v>
      </c>
      <c r="BI113" s="49">
        <v>0</v>
      </c>
      <c r="BJ113" s="48">
        <v>20</v>
      </c>
      <c r="BK113" s="49">
        <v>95.23809523809524</v>
      </c>
      <c r="BL113" s="48">
        <v>21</v>
      </c>
    </row>
    <row r="114" spans="1:64" ht="15">
      <c r="A114" s="64" t="s">
        <v>237</v>
      </c>
      <c r="B114" s="64" t="s">
        <v>297</v>
      </c>
      <c r="C114" s="65" t="s">
        <v>2256</v>
      </c>
      <c r="D114" s="66">
        <v>3</v>
      </c>
      <c r="E114" s="67" t="s">
        <v>132</v>
      </c>
      <c r="F114" s="68">
        <v>35</v>
      </c>
      <c r="G114" s="65"/>
      <c r="H114" s="69"/>
      <c r="I114" s="70"/>
      <c r="J114" s="70"/>
      <c r="K114" s="34" t="s">
        <v>65</v>
      </c>
      <c r="L114" s="77">
        <v>114</v>
      </c>
      <c r="M114" s="77"/>
      <c r="N114" s="72"/>
      <c r="O114" s="79" t="s">
        <v>320</v>
      </c>
      <c r="P114" s="81">
        <v>43712.31949074074</v>
      </c>
      <c r="Q114" s="79" t="s">
        <v>339</v>
      </c>
      <c r="R114" s="82" t="s">
        <v>409</v>
      </c>
      <c r="S114" s="79" t="s">
        <v>435</v>
      </c>
      <c r="T114" s="79"/>
      <c r="U114" s="82" t="s">
        <v>461</v>
      </c>
      <c r="V114" s="82" t="s">
        <v>461</v>
      </c>
      <c r="W114" s="81">
        <v>43712.31949074074</v>
      </c>
      <c r="X114" s="82" t="s">
        <v>545</v>
      </c>
      <c r="Y114" s="79"/>
      <c r="Z114" s="79"/>
      <c r="AA114" s="85" t="s">
        <v>646</v>
      </c>
      <c r="AB114" s="79"/>
      <c r="AC114" s="79" t="b">
        <v>0</v>
      </c>
      <c r="AD114" s="79">
        <v>0</v>
      </c>
      <c r="AE114" s="85" t="s">
        <v>722</v>
      </c>
      <c r="AF114" s="79" t="b">
        <v>0</v>
      </c>
      <c r="AG114" s="79" t="s">
        <v>730</v>
      </c>
      <c r="AH114" s="79"/>
      <c r="AI114" s="85" t="s">
        <v>722</v>
      </c>
      <c r="AJ114" s="79" t="b">
        <v>0</v>
      </c>
      <c r="AK114" s="79">
        <v>3</v>
      </c>
      <c r="AL114" s="85" t="s">
        <v>722</v>
      </c>
      <c r="AM114" s="79" t="s">
        <v>740</v>
      </c>
      <c r="AN114" s="79" t="b">
        <v>0</v>
      </c>
      <c r="AO114" s="85" t="s">
        <v>646</v>
      </c>
      <c r="AP114" s="79" t="s">
        <v>741</v>
      </c>
      <c r="AQ114" s="79">
        <v>0</v>
      </c>
      <c r="AR114" s="79">
        <v>0</v>
      </c>
      <c r="AS114" s="79"/>
      <c r="AT114" s="79"/>
      <c r="AU114" s="79"/>
      <c r="AV114" s="79"/>
      <c r="AW114" s="79"/>
      <c r="AX114" s="79"/>
      <c r="AY114" s="79"/>
      <c r="AZ114" s="79"/>
      <c r="BA114">
        <v>1</v>
      </c>
      <c r="BB114" s="78" t="str">
        <f>REPLACE(INDEX(GroupVertices[Group],MATCH(Edges[[#This Row],[Vertex 1]],GroupVertices[Vertex],0)),1,1,"")</f>
        <v>2</v>
      </c>
      <c r="BC114" s="78" t="str">
        <f>REPLACE(INDEX(GroupVertices[Group],MATCH(Edges[[#This Row],[Vertex 2]],GroupVertices[Vertex],0)),1,1,"")</f>
        <v>2</v>
      </c>
      <c r="BD114" s="48">
        <v>1</v>
      </c>
      <c r="BE114" s="49">
        <v>4.166666666666667</v>
      </c>
      <c r="BF114" s="48">
        <v>0</v>
      </c>
      <c r="BG114" s="49">
        <v>0</v>
      </c>
      <c r="BH114" s="48">
        <v>0</v>
      </c>
      <c r="BI114" s="49">
        <v>0</v>
      </c>
      <c r="BJ114" s="48">
        <v>23</v>
      </c>
      <c r="BK114" s="49">
        <v>95.83333333333333</v>
      </c>
      <c r="BL114" s="48">
        <v>24</v>
      </c>
    </row>
    <row r="115" spans="1:64" ht="15">
      <c r="A115" s="64" t="s">
        <v>237</v>
      </c>
      <c r="B115" s="64" t="s">
        <v>298</v>
      </c>
      <c r="C115" s="65" t="s">
        <v>2256</v>
      </c>
      <c r="D115" s="66">
        <v>3</v>
      </c>
      <c r="E115" s="67" t="s">
        <v>132</v>
      </c>
      <c r="F115" s="68">
        <v>35</v>
      </c>
      <c r="G115" s="65"/>
      <c r="H115" s="69"/>
      <c r="I115" s="70"/>
      <c r="J115" s="70"/>
      <c r="K115" s="34" t="s">
        <v>65</v>
      </c>
      <c r="L115" s="77">
        <v>115</v>
      </c>
      <c r="M115" s="77"/>
      <c r="N115" s="72"/>
      <c r="O115" s="79" t="s">
        <v>320</v>
      </c>
      <c r="P115" s="81">
        <v>43726.566041666665</v>
      </c>
      <c r="Q115" s="79" t="s">
        <v>340</v>
      </c>
      <c r="R115" s="82" t="s">
        <v>410</v>
      </c>
      <c r="S115" s="79" t="s">
        <v>436</v>
      </c>
      <c r="T115" s="79" t="s">
        <v>447</v>
      </c>
      <c r="U115" s="82" t="s">
        <v>462</v>
      </c>
      <c r="V115" s="82" t="s">
        <v>462</v>
      </c>
      <c r="W115" s="81">
        <v>43726.566041666665</v>
      </c>
      <c r="X115" s="82" t="s">
        <v>546</v>
      </c>
      <c r="Y115" s="79"/>
      <c r="Z115" s="79"/>
      <c r="AA115" s="85" t="s">
        <v>647</v>
      </c>
      <c r="AB115" s="79"/>
      <c r="AC115" s="79" t="b">
        <v>0</v>
      </c>
      <c r="AD115" s="79">
        <v>4</v>
      </c>
      <c r="AE115" s="85" t="s">
        <v>722</v>
      </c>
      <c r="AF115" s="79" t="b">
        <v>0</v>
      </c>
      <c r="AG115" s="79" t="s">
        <v>730</v>
      </c>
      <c r="AH115" s="79"/>
      <c r="AI115" s="85" t="s">
        <v>722</v>
      </c>
      <c r="AJ115" s="79" t="b">
        <v>0</v>
      </c>
      <c r="AK115" s="79">
        <v>3</v>
      </c>
      <c r="AL115" s="85" t="s">
        <v>722</v>
      </c>
      <c r="AM115" s="79" t="s">
        <v>740</v>
      </c>
      <c r="AN115" s="79" t="b">
        <v>0</v>
      </c>
      <c r="AO115" s="85" t="s">
        <v>647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2</v>
      </c>
      <c r="BC115" s="78" t="str">
        <f>REPLACE(INDEX(GroupVertices[Group],MATCH(Edges[[#This Row],[Vertex 2]],GroupVertices[Vertex],0)),1,1,"")</f>
        <v>2</v>
      </c>
      <c r="BD115" s="48">
        <v>1</v>
      </c>
      <c r="BE115" s="49">
        <v>3.3333333333333335</v>
      </c>
      <c r="BF115" s="48">
        <v>0</v>
      </c>
      <c r="BG115" s="49">
        <v>0</v>
      </c>
      <c r="BH115" s="48">
        <v>0</v>
      </c>
      <c r="BI115" s="49">
        <v>0</v>
      </c>
      <c r="BJ115" s="48">
        <v>29</v>
      </c>
      <c r="BK115" s="49">
        <v>96.66666666666667</v>
      </c>
      <c r="BL115" s="48">
        <v>30</v>
      </c>
    </row>
    <row r="116" spans="1:64" ht="15">
      <c r="A116" s="64" t="s">
        <v>238</v>
      </c>
      <c r="B116" s="64" t="s">
        <v>299</v>
      </c>
      <c r="C116" s="65" t="s">
        <v>2256</v>
      </c>
      <c r="D116" s="66">
        <v>3</v>
      </c>
      <c r="E116" s="67" t="s">
        <v>132</v>
      </c>
      <c r="F116" s="68">
        <v>35</v>
      </c>
      <c r="G116" s="65"/>
      <c r="H116" s="69"/>
      <c r="I116" s="70"/>
      <c r="J116" s="70"/>
      <c r="K116" s="34" t="s">
        <v>65</v>
      </c>
      <c r="L116" s="77">
        <v>116</v>
      </c>
      <c r="M116" s="77"/>
      <c r="N116" s="72"/>
      <c r="O116" s="79" t="s">
        <v>320</v>
      </c>
      <c r="P116" s="81">
        <v>43713.43702546296</v>
      </c>
      <c r="Q116" s="79" t="s">
        <v>341</v>
      </c>
      <c r="R116" s="82" t="s">
        <v>411</v>
      </c>
      <c r="S116" s="79" t="s">
        <v>436</v>
      </c>
      <c r="T116" s="79"/>
      <c r="U116" s="79"/>
      <c r="V116" s="82" t="s">
        <v>502</v>
      </c>
      <c r="W116" s="81">
        <v>43713.43702546296</v>
      </c>
      <c r="X116" s="82" t="s">
        <v>547</v>
      </c>
      <c r="Y116" s="79"/>
      <c r="Z116" s="79"/>
      <c r="AA116" s="85" t="s">
        <v>648</v>
      </c>
      <c r="AB116" s="79"/>
      <c r="AC116" s="79" t="b">
        <v>0</v>
      </c>
      <c r="AD116" s="79">
        <v>53</v>
      </c>
      <c r="AE116" s="85" t="s">
        <v>722</v>
      </c>
      <c r="AF116" s="79" t="b">
        <v>0</v>
      </c>
      <c r="AG116" s="79" t="s">
        <v>730</v>
      </c>
      <c r="AH116" s="79"/>
      <c r="AI116" s="85" t="s">
        <v>722</v>
      </c>
      <c r="AJ116" s="79" t="b">
        <v>0</v>
      </c>
      <c r="AK116" s="79">
        <v>11</v>
      </c>
      <c r="AL116" s="85" t="s">
        <v>722</v>
      </c>
      <c r="AM116" s="79" t="s">
        <v>734</v>
      </c>
      <c r="AN116" s="79" t="b">
        <v>0</v>
      </c>
      <c r="AO116" s="85" t="s">
        <v>648</v>
      </c>
      <c r="AP116" s="79" t="s">
        <v>741</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238</v>
      </c>
      <c r="B117" s="64" t="s">
        <v>300</v>
      </c>
      <c r="C117" s="65" t="s">
        <v>2256</v>
      </c>
      <c r="D117" s="66">
        <v>3</v>
      </c>
      <c r="E117" s="67" t="s">
        <v>132</v>
      </c>
      <c r="F117" s="68">
        <v>35</v>
      </c>
      <c r="G117" s="65"/>
      <c r="H117" s="69"/>
      <c r="I117" s="70"/>
      <c r="J117" s="70"/>
      <c r="K117" s="34" t="s">
        <v>65</v>
      </c>
      <c r="L117" s="77">
        <v>117</v>
      </c>
      <c r="M117" s="77"/>
      <c r="N117" s="72"/>
      <c r="O117" s="79" t="s">
        <v>320</v>
      </c>
      <c r="P117" s="81">
        <v>43713.43702546296</v>
      </c>
      <c r="Q117" s="79" t="s">
        <v>341</v>
      </c>
      <c r="R117" s="82" t="s">
        <v>411</v>
      </c>
      <c r="S117" s="79" t="s">
        <v>436</v>
      </c>
      <c r="T117" s="79"/>
      <c r="U117" s="79"/>
      <c r="V117" s="82" t="s">
        <v>502</v>
      </c>
      <c r="W117" s="81">
        <v>43713.43702546296</v>
      </c>
      <c r="X117" s="82" t="s">
        <v>547</v>
      </c>
      <c r="Y117" s="79"/>
      <c r="Z117" s="79"/>
      <c r="AA117" s="85" t="s">
        <v>648</v>
      </c>
      <c r="AB117" s="79"/>
      <c r="AC117" s="79" t="b">
        <v>0</v>
      </c>
      <c r="AD117" s="79">
        <v>53</v>
      </c>
      <c r="AE117" s="85" t="s">
        <v>722</v>
      </c>
      <c r="AF117" s="79" t="b">
        <v>0</v>
      </c>
      <c r="AG117" s="79" t="s">
        <v>730</v>
      </c>
      <c r="AH117" s="79"/>
      <c r="AI117" s="85" t="s">
        <v>722</v>
      </c>
      <c r="AJ117" s="79" t="b">
        <v>0</v>
      </c>
      <c r="AK117" s="79">
        <v>11</v>
      </c>
      <c r="AL117" s="85" t="s">
        <v>722</v>
      </c>
      <c r="AM117" s="79" t="s">
        <v>734</v>
      </c>
      <c r="AN117" s="79" t="b">
        <v>0</v>
      </c>
      <c r="AO117" s="85" t="s">
        <v>648</v>
      </c>
      <c r="AP117" s="79" t="s">
        <v>741</v>
      </c>
      <c r="AQ117" s="79">
        <v>0</v>
      </c>
      <c r="AR117" s="79">
        <v>0</v>
      </c>
      <c r="AS117" s="79"/>
      <c r="AT117" s="79"/>
      <c r="AU117" s="79"/>
      <c r="AV117" s="79"/>
      <c r="AW117" s="79"/>
      <c r="AX117" s="79"/>
      <c r="AY117" s="79"/>
      <c r="AZ117" s="79"/>
      <c r="BA117">
        <v>1</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238</v>
      </c>
      <c r="B118" s="64" t="s">
        <v>301</v>
      </c>
      <c r="C118" s="65" t="s">
        <v>2256</v>
      </c>
      <c r="D118" s="66">
        <v>3</v>
      </c>
      <c r="E118" s="67" t="s">
        <v>132</v>
      </c>
      <c r="F118" s="68">
        <v>35</v>
      </c>
      <c r="G118" s="65"/>
      <c r="H118" s="69"/>
      <c r="I118" s="70"/>
      <c r="J118" s="70"/>
      <c r="K118" s="34" t="s">
        <v>65</v>
      </c>
      <c r="L118" s="77">
        <v>118</v>
      </c>
      <c r="M118" s="77"/>
      <c r="N118" s="72"/>
      <c r="O118" s="79" t="s">
        <v>320</v>
      </c>
      <c r="P118" s="81">
        <v>43713.43702546296</v>
      </c>
      <c r="Q118" s="79" t="s">
        <v>341</v>
      </c>
      <c r="R118" s="82" t="s">
        <v>411</v>
      </c>
      <c r="S118" s="79" t="s">
        <v>436</v>
      </c>
      <c r="T118" s="79"/>
      <c r="U118" s="79"/>
      <c r="V118" s="82" t="s">
        <v>502</v>
      </c>
      <c r="W118" s="81">
        <v>43713.43702546296</v>
      </c>
      <c r="X118" s="82" t="s">
        <v>547</v>
      </c>
      <c r="Y118" s="79"/>
      <c r="Z118" s="79"/>
      <c r="AA118" s="85" t="s">
        <v>648</v>
      </c>
      <c r="AB118" s="79"/>
      <c r="AC118" s="79" t="b">
        <v>0</v>
      </c>
      <c r="AD118" s="79">
        <v>53</v>
      </c>
      <c r="AE118" s="85" t="s">
        <v>722</v>
      </c>
      <c r="AF118" s="79" t="b">
        <v>0</v>
      </c>
      <c r="AG118" s="79" t="s">
        <v>730</v>
      </c>
      <c r="AH118" s="79"/>
      <c r="AI118" s="85" t="s">
        <v>722</v>
      </c>
      <c r="AJ118" s="79" t="b">
        <v>0</v>
      </c>
      <c r="AK118" s="79">
        <v>11</v>
      </c>
      <c r="AL118" s="85" t="s">
        <v>722</v>
      </c>
      <c r="AM118" s="79" t="s">
        <v>734</v>
      </c>
      <c r="AN118" s="79" t="b">
        <v>0</v>
      </c>
      <c r="AO118" s="85" t="s">
        <v>648</v>
      </c>
      <c r="AP118" s="79" t="s">
        <v>741</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238</v>
      </c>
      <c r="B119" s="64" t="s">
        <v>302</v>
      </c>
      <c r="C119" s="65" t="s">
        <v>2256</v>
      </c>
      <c r="D119" s="66">
        <v>3</v>
      </c>
      <c r="E119" s="67" t="s">
        <v>132</v>
      </c>
      <c r="F119" s="68">
        <v>35</v>
      </c>
      <c r="G119" s="65"/>
      <c r="H119" s="69"/>
      <c r="I119" s="70"/>
      <c r="J119" s="70"/>
      <c r="K119" s="34" t="s">
        <v>65</v>
      </c>
      <c r="L119" s="77">
        <v>119</v>
      </c>
      <c r="M119" s="77"/>
      <c r="N119" s="72"/>
      <c r="O119" s="79" t="s">
        <v>320</v>
      </c>
      <c r="P119" s="81">
        <v>43713.43702546296</v>
      </c>
      <c r="Q119" s="79" t="s">
        <v>341</v>
      </c>
      <c r="R119" s="82" t="s">
        <v>411</v>
      </c>
      <c r="S119" s="79" t="s">
        <v>436</v>
      </c>
      <c r="T119" s="79"/>
      <c r="U119" s="79"/>
      <c r="V119" s="82" t="s">
        <v>502</v>
      </c>
      <c r="W119" s="81">
        <v>43713.43702546296</v>
      </c>
      <c r="X119" s="82" t="s">
        <v>547</v>
      </c>
      <c r="Y119" s="79"/>
      <c r="Z119" s="79"/>
      <c r="AA119" s="85" t="s">
        <v>648</v>
      </c>
      <c r="AB119" s="79"/>
      <c r="AC119" s="79" t="b">
        <v>0</v>
      </c>
      <c r="AD119" s="79">
        <v>53</v>
      </c>
      <c r="AE119" s="85" t="s">
        <v>722</v>
      </c>
      <c r="AF119" s="79" t="b">
        <v>0</v>
      </c>
      <c r="AG119" s="79" t="s">
        <v>730</v>
      </c>
      <c r="AH119" s="79"/>
      <c r="AI119" s="85" t="s">
        <v>722</v>
      </c>
      <c r="AJ119" s="79" t="b">
        <v>0</v>
      </c>
      <c r="AK119" s="79">
        <v>11</v>
      </c>
      <c r="AL119" s="85" t="s">
        <v>722</v>
      </c>
      <c r="AM119" s="79" t="s">
        <v>734</v>
      </c>
      <c r="AN119" s="79" t="b">
        <v>0</v>
      </c>
      <c r="AO119" s="85" t="s">
        <v>648</v>
      </c>
      <c r="AP119" s="79" t="s">
        <v>741</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238</v>
      </c>
      <c r="B120" s="64" t="s">
        <v>303</v>
      </c>
      <c r="C120" s="65" t="s">
        <v>2256</v>
      </c>
      <c r="D120" s="66">
        <v>3</v>
      </c>
      <c r="E120" s="67" t="s">
        <v>132</v>
      </c>
      <c r="F120" s="68">
        <v>35</v>
      </c>
      <c r="G120" s="65"/>
      <c r="H120" s="69"/>
      <c r="I120" s="70"/>
      <c r="J120" s="70"/>
      <c r="K120" s="34" t="s">
        <v>65</v>
      </c>
      <c r="L120" s="77">
        <v>120</v>
      </c>
      <c r="M120" s="77"/>
      <c r="N120" s="72"/>
      <c r="O120" s="79" t="s">
        <v>320</v>
      </c>
      <c r="P120" s="81">
        <v>43713.43702546296</v>
      </c>
      <c r="Q120" s="79" t="s">
        <v>341</v>
      </c>
      <c r="R120" s="82" t="s">
        <v>411</v>
      </c>
      <c r="S120" s="79" t="s">
        <v>436</v>
      </c>
      <c r="T120" s="79"/>
      <c r="U120" s="79"/>
      <c r="V120" s="82" t="s">
        <v>502</v>
      </c>
      <c r="W120" s="81">
        <v>43713.43702546296</v>
      </c>
      <c r="X120" s="82" t="s">
        <v>547</v>
      </c>
      <c r="Y120" s="79"/>
      <c r="Z120" s="79"/>
      <c r="AA120" s="85" t="s">
        <v>648</v>
      </c>
      <c r="AB120" s="79"/>
      <c r="AC120" s="79" t="b">
        <v>0</v>
      </c>
      <c r="AD120" s="79">
        <v>53</v>
      </c>
      <c r="AE120" s="85" t="s">
        <v>722</v>
      </c>
      <c r="AF120" s="79" t="b">
        <v>0</v>
      </c>
      <c r="AG120" s="79" t="s">
        <v>730</v>
      </c>
      <c r="AH120" s="79"/>
      <c r="AI120" s="85" t="s">
        <v>722</v>
      </c>
      <c r="AJ120" s="79" t="b">
        <v>0</v>
      </c>
      <c r="AK120" s="79">
        <v>11</v>
      </c>
      <c r="AL120" s="85" t="s">
        <v>722</v>
      </c>
      <c r="AM120" s="79" t="s">
        <v>734</v>
      </c>
      <c r="AN120" s="79" t="b">
        <v>0</v>
      </c>
      <c r="AO120" s="85" t="s">
        <v>648</v>
      </c>
      <c r="AP120" s="79" t="s">
        <v>741</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238</v>
      </c>
      <c r="B121" s="64" t="s">
        <v>304</v>
      </c>
      <c r="C121" s="65" t="s">
        <v>2256</v>
      </c>
      <c r="D121" s="66">
        <v>3</v>
      </c>
      <c r="E121" s="67" t="s">
        <v>132</v>
      </c>
      <c r="F121" s="68">
        <v>35</v>
      </c>
      <c r="G121" s="65"/>
      <c r="H121" s="69"/>
      <c r="I121" s="70"/>
      <c r="J121" s="70"/>
      <c r="K121" s="34" t="s">
        <v>65</v>
      </c>
      <c r="L121" s="77">
        <v>121</v>
      </c>
      <c r="M121" s="77"/>
      <c r="N121" s="72"/>
      <c r="O121" s="79" t="s">
        <v>320</v>
      </c>
      <c r="P121" s="81">
        <v>43713.43702546296</v>
      </c>
      <c r="Q121" s="79" t="s">
        <v>341</v>
      </c>
      <c r="R121" s="82" t="s">
        <v>411</v>
      </c>
      <c r="S121" s="79" t="s">
        <v>436</v>
      </c>
      <c r="T121" s="79"/>
      <c r="U121" s="79"/>
      <c r="V121" s="82" t="s">
        <v>502</v>
      </c>
      <c r="W121" s="81">
        <v>43713.43702546296</v>
      </c>
      <c r="X121" s="82" t="s">
        <v>547</v>
      </c>
      <c r="Y121" s="79"/>
      <c r="Z121" s="79"/>
      <c r="AA121" s="85" t="s">
        <v>648</v>
      </c>
      <c r="AB121" s="79"/>
      <c r="AC121" s="79" t="b">
        <v>0</v>
      </c>
      <c r="AD121" s="79">
        <v>53</v>
      </c>
      <c r="AE121" s="85" t="s">
        <v>722</v>
      </c>
      <c r="AF121" s="79" t="b">
        <v>0</v>
      </c>
      <c r="AG121" s="79" t="s">
        <v>730</v>
      </c>
      <c r="AH121" s="79"/>
      <c r="AI121" s="85" t="s">
        <v>722</v>
      </c>
      <c r="AJ121" s="79" t="b">
        <v>0</v>
      </c>
      <c r="AK121" s="79">
        <v>11</v>
      </c>
      <c r="AL121" s="85" t="s">
        <v>722</v>
      </c>
      <c r="AM121" s="79" t="s">
        <v>734</v>
      </c>
      <c r="AN121" s="79" t="b">
        <v>0</v>
      </c>
      <c r="AO121" s="85" t="s">
        <v>648</v>
      </c>
      <c r="AP121" s="79" t="s">
        <v>741</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238</v>
      </c>
      <c r="B122" s="64" t="s">
        <v>305</v>
      </c>
      <c r="C122" s="65" t="s">
        <v>2256</v>
      </c>
      <c r="D122" s="66">
        <v>3</v>
      </c>
      <c r="E122" s="67" t="s">
        <v>132</v>
      </c>
      <c r="F122" s="68">
        <v>35</v>
      </c>
      <c r="G122" s="65"/>
      <c r="H122" s="69"/>
      <c r="I122" s="70"/>
      <c r="J122" s="70"/>
      <c r="K122" s="34" t="s">
        <v>65</v>
      </c>
      <c r="L122" s="77">
        <v>122</v>
      </c>
      <c r="M122" s="77"/>
      <c r="N122" s="72"/>
      <c r="O122" s="79" t="s">
        <v>320</v>
      </c>
      <c r="P122" s="81">
        <v>43713.43702546296</v>
      </c>
      <c r="Q122" s="79" t="s">
        <v>341</v>
      </c>
      <c r="R122" s="82" t="s">
        <v>411</v>
      </c>
      <c r="S122" s="79" t="s">
        <v>436</v>
      </c>
      <c r="T122" s="79"/>
      <c r="U122" s="79"/>
      <c r="V122" s="82" t="s">
        <v>502</v>
      </c>
      <c r="W122" s="81">
        <v>43713.43702546296</v>
      </c>
      <c r="X122" s="82" t="s">
        <v>547</v>
      </c>
      <c r="Y122" s="79"/>
      <c r="Z122" s="79"/>
      <c r="AA122" s="85" t="s">
        <v>648</v>
      </c>
      <c r="AB122" s="79"/>
      <c r="AC122" s="79" t="b">
        <v>0</v>
      </c>
      <c r="AD122" s="79">
        <v>53</v>
      </c>
      <c r="AE122" s="85" t="s">
        <v>722</v>
      </c>
      <c r="AF122" s="79" t="b">
        <v>0</v>
      </c>
      <c r="AG122" s="79" t="s">
        <v>730</v>
      </c>
      <c r="AH122" s="79"/>
      <c r="AI122" s="85" t="s">
        <v>722</v>
      </c>
      <c r="AJ122" s="79" t="b">
        <v>0</v>
      </c>
      <c r="AK122" s="79">
        <v>11</v>
      </c>
      <c r="AL122" s="85" t="s">
        <v>722</v>
      </c>
      <c r="AM122" s="79" t="s">
        <v>734</v>
      </c>
      <c r="AN122" s="79" t="b">
        <v>0</v>
      </c>
      <c r="AO122" s="85" t="s">
        <v>648</v>
      </c>
      <c r="AP122" s="79" t="s">
        <v>741</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239</v>
      </c>
      <c r="B123" s="64" t="s">
        <v>305</v>
      </c>
      <c r="C123" s="65" t="s">
        <v>2256</v>
      </c>
      <c r="D123" s="66">
        <v>3</v>
      </c>
      <c r="E123" s="67" t="s">
        <v>132</v>
      </c>
      <c r="F123" s="68">
        <v>35</v>
      </c>
      <c r="G123" s="65"/>
      <c r="H123" s="69"/>
      <c r="I123" s="70"/>
      <c r="J123" s="70"/>
      <c r="K123" s="34" t="s">
        <v>65</v>
      </c>
      <c r="L123" s="77">
        <v>123</v>
      </c>
      <c r="M123" s="77"/>
      <c r="N123" s="72"/>
      <c r="O123" s="79" t="s">
        <v>320</v>
      </c>
      <c r="P123" s="81">
        <v>43713.45768518518</v>
      </c>
      <c r="Q123" s="79" t="s">
        <v>342</v>
      </c>
      <c r="R123" s="79"/>
      <c r="S123" s="79"/>
      <c r="T123" s="79"/>
      <c r="U123" s="79"/>
      <c r="V123" s="82" t="s">
        <v>503</v>
      </c>
      <c r="W123" s="81">
        <v>43713.45768518518</v>
      </c>
      <c r="X123" s="82" t="s">
        <v>548</v>
      </c>
      <c r="Y123" s="79"/>
      <c r="Z123" s="79"/>
      <c r="AA123" s="85" t="s">
        <v>649</v>
      </c>
      <c r="AB123" s="79"/>
      <c r="AC123" s="79" t="b">
        <v>0</v>
      </c>
      <c r="AD123" s="79">
        <v>0</v>
      </c>
      <c r="AE123" s="85" t="s">
        <v>722</v>
      </c>
      <c r="AF123" s="79" t="b">
        <v>0</v>
      </c>
      <c r="AG123" s="79" t="s">
        <v>730</v>
      </c>
      <c r="AH123" s="79"/>
      <c r="AI123" s="85" t="s">
        <v>722</v>
      </c>
      <c r="AJ123" s="79" t="b">
        <v>0</v>
      </c>
      <c r="AK123" s="79">
        <v>11</v>
      </c>
      <c r="AL123" s="85" t="s">
        <v>648</v>
      </c>
      <c r="AM123" s="79" t="s">
        <v>739</v>
      </c>
      <c r="AN123" s="79" t="b">
        <v>0</v>
      </c>
      <c r="AO123" s="85" t="s">
        <v>648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2</v>
      </c>
      <c r="BD123" s="48"/>
      <c r="BE123" s="49"/>
      <c r="BF123" s="48"/>
      <c r="BG123" s="49"/>
      <c r="BH123" s="48"/>
      <c r="BI123" s="49"/>
      <c r="BJ123" s="48"/>
      <c r="BK123" s="49"/>
      <c r="BL123" s="48"/>
    </row>
    <row r="124" spans="1:64" ht="15">
      <c r="A124" s="64" t="s">
        <v>238</v>
      </c>
      <c r="B124" s="64" t="s">
        <v>306</v>
      </c>
      <c r="C124" s="65" t="s">
        <v>2256</v>
      </c>
      <c r="D124" s="66">
        <v>3</v>
      </c>
      <c r="E124" s="67" t="s">
        <v>132</v>
      </c>
      <c r="F124" s="68">
        <v>35</v>
      </c>
      <c r="G124" s="65"/>
      <c r="H124" s="69"/>
      <c r="I124" s="70"/>
      <c r="J124" s="70"/>
      <c r="K124" s="34" t="s">
        <v>65</v>
      </c>
      <c r="L124" s="77">
        <v>124</v>
      </c>
      <c r="M124" s="77"/>
      <c r="N124" s="72"/>
      <c r="O124" s="79" t="s">
        <v>320</v>
      </c>
      <c r="P124" s="81">
        <v>43713.43702546296</v>
      </c>
      <c r="Q124" s="79" t="s">
        <v>341</v>
      </c>
      <c r="R124" s="82" t="s">
        <v>411</v>
      </c>
      <c r="S124" s="79" t="s">
        <v>436</v>
      </c>
      <c r="T124" s="79"/>
      <c r="U124" s="79"/>
      <c r="V124" s="82" t="s">
        <v>502</v>
      </c>
      <c r="W124" s="81">
        <v>43713.43702546296</v>
      </c>
      <c r="X124" s="82" t="s">
        <v>547</v>
      </c>
      <c r="Y124" s="79"/>
      <c r="Z124" s="79"/>
      <c r="AA124" s="85" t="s">
        <v>648</v>
      </c>
      <c r="AB124" s="79"/>
      <c r="AC124" s="79" t="b">
        <v>0</v>
      </c>
      <c r="AD124" s="79">
        <v>53</v>
      </c>
      <c r="AE124" s="85" t="s">
        <v>722</v>
      </c>
      <c r="AF124" s="79" t="b">
        <v>0</v>
      </c>
      <c r="AG124" s="79" t="s">
        <v>730</v>
      </c>
      <c r="AH124" s="79"/>
      <c r="AI124" s="85" t="s">
        <v>722</v>
      </c>
      <c r="AJ124" s="79" t="b">
        <v>0</v>
      </c>
      <c r="AK124" s="79">
        <v>11</v>
      </c>
      <c r="AL124" s="85" t="s">
        <v>722</v>
      </c>
      <c r="AM124" s="79" t="s">
        <v>734</v>
      </c>
      <c r="AN124" s="79" t="b">
        <v>0</v>
      </c>
      <c r="AO124" s="85" t="s">
        <v>648</v>
      </c>
      <c r="AP124" s="79" t="s">
        <v>741</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239</v>
      </c>
      <c r="B125" s="64" t="s">
        <v>306</v>
      </c>
      <c r="C125" s="65" t="s">
        <v>2256</v>
      </c>
      <c r="D125" s="66">
        <v>3</v>
      </c>
      <c r="E125" s="67" t="s">
        <v>132</v>
      </c>
      <c r="F125" s="68">
        <v>35</v>
      </c>
      <c r="G125" s="65"/>
      <c r="H125" s="69"/>
      <c r="I125" s="70"/>
      <c r="J125" s="70"/>
      <c r="K125" s="34" t="s">
        <v>65</v>
      </c>
      <c r="L125" s="77">
        <v>125</v>
      </c>
      <c r="M125" s="77"/>
      <c r="N125" s="72"/>
      <c r="O125" s="79" t="s">
        <v>320</v>
      </c>
      <c r="P125" s="81">
        <v>43713.45768518518</v>
      </c>
      <c r="Q125" s="79" t="s">
        <v>342</v>
      </c>
      <c r="R125" s="79"/>
      <c r="S125" s="79"/>
      <c r="T125" s="79"/>
      <c r="U125" s="79"/>
      <c r="V125" s="82" t="s">
        <v>503</v>
      </c>
      <c r="W125" s="81">
        <v>43713.45768518518</v>
      </c>
      <c r="X125" s="82" t="s">
        <v>548</v>
      </c>
      <c r="Y125" s="79"/>
      <c r="Z125" s="79"/>
      <c r="AA125" s="85" t="s">
        <v>649</v>
      </c>
      <c r="AB125" s="79"/>
      <c r="AC125" s="79" t="b">
        <v>0</v>
      </c>
      <c r="AD125" s="79">
        <v>0</v>
      </c>
      <c r="AE125" s="85" t="s">
        <v>722</v>
      </c>
      <c r="AF125" s="79" t="b">
        <v>0</v>
      </c>
      <c r="AG125" s="79" t="s">
        <v>730</v>
      </c>
      <c r="AH125" s="79"/>
      <c r="AI125" s="85" t="s">
        <v>722</v>
      </c>
      <c r="AJ125" s="79" t="b">
        <v>0</v>
      </c>
      <c r="AK125" s="79">
        <v>11</v>
      </c>
      <c r="AL125" s="85" t="s">
        <v>648</v>
      </c>
      <c r="AM125" s="79" t="s">
        <v>739</v>
      </c>
      <c r="AN125" s="79" t="b">
        <v>0</v>
      </c>
      <c r="AO125" s="85" t="s">
        <v>648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2</v>
      </c>
      <c r="BD125" s="48"/>
      <c r="BE125" s="49"/>
      <c r="BF125" s="48"/>
      <c r="BG125" s="49"/>
      <c r="BH125" s="48"/>
      <c r="BI125" s="49"/>
      <c r="BJ125" s="48"/>
      <c r="BK125" s="49"/>
      <c r="BL125" s="48"/>
    </row>
    <row r="126" spans="1:64" ht="15">
      <c r="A126" s="64" t="s">
        <v>238</v>
      </c>
      <c r="B126" s="64" t="s">
        <v>307</v>
      </c>
      <c r="C126" s="65" t="s">
        <v>2256</v>
      </c>
      <c r="D126" s="66">
        <v>3</v>
      </c>
      <c r="E126" s="67" t="s">
        <v>132</v>
      </c>
      <c r="F126" s="68">
        <v>35</v>
      </c>
      <c r="G126" s="65"/>
      <c r="H126" s="69"/>
      <c r="I126" s="70"/>
      <c r="J126" s="70"/>
      <c r="K126" s="34" t="s">
        <v>65</v>
      </c>
      <c r="L126" s="77">
        <v>126</v>
      </c>
      <c r="M126" s="77"/>
      <c r="N126" s="72"/>
      <c r="O126" s="79" t="s">
        <v>320</v>
      </c>
      <c r="P126" s="81">
        <v>43713.43702546296</v>
      </c>
      <c r="Q126" s="79" t="s">
        <v>341</v>
      </c>
      <c r="R126" s="82" t="s">
        <v>411</v>
      </c>
      <c r="S126" s="79" t="s">
        <v>436</v>
      </c>
      <c r="T126" s="79"/>
      <c r="U126" s="79"/>
      <c r="V126" s="82" t="s">
        <v>502</v>
      </c>
      <c r="W126" s="81">
        <v>43713.43702546296</v>
      </c>
      <c r="X126" s="82" t="s">
        <v>547</v>
      </c>
      <c r="Y126" s="79"/>
      <c r="Z126" s="79"/>
      <c r="AA126" s="85" t="s">
        <v>648</v>
      </c>
      <c r="AB126" s="79"/>
      <c r="AC126" s="79" t="b">
        <v>0</v>
      </c>
      <c r="AD126" s="79">
        <v>53</v>
      </c>
      <c r="AE126" s="85" t="s">
        <v>722</v>
      </c>
      <c r="AF126" s="79" t="b">
        <v>0</v>
      </c>
      <c r="AG126" s="79" t="s">
        <v>730</v>
      </c>
      <c r="AH126" s="79"/>
      <c r="AI126" s="85" t="s">
        <v>722</v>
      </c>
      <c r="AJ126" s="79" t="b">
        <v>0</v>
      </c>
      <c r="AK126" s="79">
        <v>11</v>
      </c>
      <c r="AL126" s="85" t="s">
        <v>722</v>
      </c>
      <c r="AM126" s="79" t="s">
        <v>734</v>
      </c>
      <c r="AN126" s="79" t="b">
        <v>0</v>
      </c>
      <c r="AO126" s="85" t="s">
        <v>648</v>
      </c>
      <c r="AP126" s="79" t="s">
        <v>741</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v>1</v>
      </c>
      <c r="BE126" s="49">
        <v>4.761904761904762</v>
      </c>
      <c r="BF126" s="48">
        <v>0</v>
      </c>
      <c r="BG126" s="49">
        <v>0</v>
      </c>
      <c r="BH126" s="48">
        <v>0</v>
      </c>
      <c r="BI126" s="49">
        <v>0</v>
      </c>
      <c r="BJ126" s="48">
        <v>20</v>
      </c>
      <c r="BK126" s="49">
        <v>95.23809523809524</v>
      </c>
      <c r="BL126" s="48">
        <v>21</v>
      </c>
    </row>
    <row r="127" spans="1:64" ht="15">
      <c r="A127" s="64" t="s">
        <v>239</v>
      </c>
      <c r="B127" s="64" t="s">
        <v>307</v>
      </c>
      <c r="C127" s="65" t="s">
        <v>2256</v>
      </c>
      <c r="D127" s="66">
        <v>3</v>
      </c>
      <c r="E127" s="67" t="s">
        <v>132</v>
      </c>
      <c r="F127" s="68">
        <v>35</v>
      </c>
      <c r="G127" s="65"/>
      <c r="H127" s="69"/>
      <c r="I127" s="70"/>
      <c r="J127" s="70"/>
      <c r="K127" s="34" t="s">
        <v>65</v>
      </c>
      <c r="L127" s="77">
        <v>127</v>
      </c>
      <c r="M127" s="77"/>
      <c r="N127" s="72"/>
      <c r="O127" s="79" t="s">
        <v>320</v>
      </c>
      <c r="P127" s="81">
        <v>43713.45768518518</v>
      </c>
      <c r="Q127" s="79" t="s">
        <v>342</v>
      </c>
      <c r="R127" s="79"/>
      <c r="S127" s="79"/>
      <c r="T127" s="79"/>
      <c r="U127" s="79"/>
      <c r="V127" s="82" t="s">
        <v>503</v>
      </c>
      <c r="W127" s="81">
        <v>43713.45768518518</v>
      </c>
      <c r="X127" s="82" t="s">
        <v>548</v>
      </c>
      <c r="Y127" s="79"/>
      <c r="Z127" s="79"/>
      <c r="AA127" s="85" t="s">
        <v>649</v>
      </c>
      <c r="AB127" s="79"/>
      <c r="AC127" s="79" t="b">
        <v>0</v>
      </c>
      <c r="AD127" s="79">
        <v>0</v>
      </c>
      <c r="AE127" s="85" t="s">
        <v>722</v>
      </c>
      <c r="AF127" s="79" t="b">
        <v>0</v>
      </c>
      <c r="AG127" s="79" t="s">
        <v>730</v>
      </c>
      <c r="AH127" s="79"/>
      <c r="AI127" s="85" t="s">
        <v>722</v>
      </c>
      <c r="AJ127" s="79" t="b">
        <v>0</v>
      </c>
      <c r="AK127" s="79">
        <v>11</v>
      </c>
      <c r="AL127" s="85" t="s">
        <v>648</v>
      </c>
      <c r="AM127" s="79" t="s">
        <v>739</v>
      </c>
      <c r="AN127" s="79" t="b">
        <v>0</v>
      </c>
      <c r="AO127" s="85" t="s">
        <v>648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2</v>
      </c>
      <c r="BD127" s="48">
        <v>1</v>
      </c>
      <c r="BE127" s="49">
        <v>5.882352941176471</v>
      </c>
      <c r="BF127" s="48">
        <v>0</v>
      </c>
      <c r="BG127" s="49">
        <v>0</v>
      </c>
      <c r="BH127" s="48">
        <v>0</v>
      </c>
      <c r="BI127" s="49">
        <v>0</v>
      </c>
      <c r="BJ127" s="48">
        <v>16</v>
      </c>
      <c r="BK127" s="49">
        <v>94.11764705882354</v>
      </c>
      <c r="BL127" s="48">
        <v>17</v>
      </c>
    </row>
    <row r="128" spans="1:64" ht="15">
      <c r="A128" s="64" t="s">
        <v>212</v>
      </c>
      <c r="B128" s="64" t="s">
        <v>239</v>
      </c>
      <c r="C128" s="65" t="s">
        <v>2257</v>
      </c>
      <c r="D128" s="66">
        <v>6.5</v>
      </c>
      <c r="E128" s="67" t="s">
        <v>136</v>
      </c>
      <c r="F128" s="68">
        <v>23.5</v>
      </c>
      <c r="G128" s="65"/>
      <c r="H128" s="69"/>
      <c r="I128" s="70"/>
      <c r="J128" s="70"/>
      <c r="K128" s="34" t="s">
        <v>66</v>
      </c>
      <c r="L128" s="77">
        <v>128</v>
      </c>
      <c r="M128" s="77"/>
      <c r="N128" s="72"/>
      <c r="O128" s="79" t="s">
        <v>320</v>
      </c>
      <c r="P128" s="81">
        <v>43712.97769675926</v>
      </c>
      <c r="Q128" s="79" t="s">
        <v>322</v>
      </c>
      <c r="R128" s="79"/>
      <c r="S128" s="79"/>
      <c r="T128" s="79"/>
      <c r="U128" s="79"/>
      <c r="V128" s="82" t="s">
        <v>479</v>
      </c>
      <c r="W128" s="81">
        <v>43712.97769675926</v>
      </c>
      <c r="X128" s="82" t="s">
        <v>517</v>
      </c>
      <c r="Y128" s="79"/>
      <c r="Z128" s="79"/>
      <c r="AA128" s="85" t="s">
        <v>618</v>
      </c>
      <c r="AB128" s="79"/>
      <c r="AC128" s="79" t="b">
        <v>0</v>
      </c>
      <c r="AD128" s="79">
        <v>13</v>
      </c>
      <c r="AE128" s="85" t="s">
        <v>722</v>
      </c>
      <c r="AF128" s="79" t="b">
        <v>0</v>
      </c>
      <c r="AG128" s="79" t="s">
        <v>730</v>
      </c>
      <c r="AH128" s="79"/>
      <c r="AI128" s="85" t="s">
        <v>722</v>
      </c>
      <c r="AJ128" s="79" t="b">
        <v>0</v>
      </c>
      <c r="AK128" s="79">
        <v>9</v>
      </c>
      <c r="AL128" s="85" t="s">
        <v>722</v>
      </c>
      <c r="AM128" s="79" t="s">
        <v>734</v>
      </c>
      <c r="AN128" s="79" t="b">
        <v>0</v>
      </c>
      <c r="AO128" s="85" t="s">
        <v>618</v>
      </c>
      <c r="AP128" s="79" t="s">
        <v>741</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212</v>
      </c>
      <c r="B129" s="64" t="s">
        <v>239</v>
      </c>
      <c r="C129" s="65" t="s">
        <v>2257</v>
      </c>
      <c r="D129" s="66">
        <v>6.5</v>
      </c>
      <c r="E129" s="67" t="s">
        <v>136</v>
      </c>
      <c r="F129" s="68">
        <v>23.5</v>
      </c>
      <c r="G129" s="65"/>
      <c r="H129" s="69"/>
      <c r="I129" s="70"/>
      <c r="J129" s="70"/>
      <c r="K129" s="34" t="s">
        <v>66</v>
      </c>
      <c r="L129" s="77">
        <v>129</v>
      </c>
      <c r="M129" s="77"/>
      <c r="N129" s="72"/>
      <c r="O129" s="79" t="s">
        <v>320</v>
      </c>
      <c r="P129" s="81">
        <v>43691.77930555555</v>
      </c>
      <c r="Q129" s="79" t="s">
        <v>323</v>
      </c>
      <c r="R129" s="82" t="s">
        <v>404</v>
      </c>
      <c r="S129" s="79" t="s">
        <v>432</v>
      </c>
      <c r="T129" s="79" t="s">
        <v>442</v>
      </c>
      <c r="U129" s="79"/>
      <c r="V129" s="82" t="s">
        <v>479</v>
      </c>
      <c r="W129" s="81">
        <v>43691.77930555555</v>
      </c>
      <c r="X129" s="82" t="s">
        <v>518</v>
      </c>
      <c r="Y129" s="79"/>
      <c r="Z129" s="79"/>
      <c r="AA129" s="85" t="s">
        <v>619</v>
      </c>
      <c r="AB129" s="79"/>
      <c r="AC129" s="79" t="b">
        <v>0</v>
      </c>
      <c r="AD129" s="79">
        <v>12</v>
      </c>
      <c r="AE129" s="85" t="s">
        <v>722</v>
      </c>
      <c r="AF129" s="79" t="b">
        <v>1</v>
      </c>
      <c r="AG129" s="79" t="s">
        <v>730</v>
      </c>
      <c r="AH129" s="79"/>
      <c r="AI129" s="85" t="s">
        <v>731</v>
      </c>
      <c r="AJ129" s="79" t="b">
        <v>0</v>
      </c>
      <c r="AK129" s="79">
        <v>5</v>
      </c>
      <c r="AL129" s="85" t="s">
        <v>722</v>
      </c>
      <c r="AM129" s="79" t="s">
        <v>735</v>
      </c>
      <c r="AN129" s="79" t="b">
        <v>0</v>
      </c>
      <c r="AO129" s="85" t="s">
        <v>619</v>
      </c>
      <c r="AP129" s="79" t="s">
        <v>741</v>
      </c>
      <c r="AQ129" s="79">
        <v>0</v>
      </c>
      <c r="AR129" s="79">
        <v>0</v>
      </c>
      <c r="AS129" s="79" t="s">
        <v>742</v>
      </c>
      <c r="AT129" s="79" t="s">
        <v>743</v>
      </c>
      <c r="AU129" s="79" t="s">
        <v>744</v>
      </c>
      <c r="AV129" s="79" t="s">
        <v>745</v>
      </c>
      <c r="AW129" s="79" t="s">
        <v>746</v>
      </c>
      <c r="AX129" s="79" t="s">
        <v>747</v>
      </c>
      <c r="AY129" s="79" t="s">
        <v>748</v>
      </c>
      <c r="AZ129" s="82" t="s">
        <v>749</v>
      </c>
      <c r="BA129">
        <v>2</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238</v>
      </c>
      <c r="B130" s="64" t="s">
        <v>212</v>
      </c>
      <c r="C130" s="65" t="s">
        <v>2256</v>
      </c>
      <c r="D130" s="66">
        <v>3</v>
      </c>
      <c r="E130" s="67" t="s">
        <v>132</v>
      </c>
      <c r="F130" s="68">
        <v>35</v>
      </c>
      <c r="G130" s="65"/>
      <c r="H130" s="69"/>
      <c r="I130" s="70"/>
      <c r="J130" s="70"/>
      <c r="K130" s="34" t="s">
        <v>65</v>
      </c>
      <c r="L130" s="77">
        <v>130</v>
      </c>
      <c r="M130" s="77"/>
      <c r="N130" s="72"/>
      <c r="O130" s="79" t="s">
        <v>320</v>
      </c>
      <c r="P130" s="81">
        <v>43713.40138888889</v>
      </c>
      <c r="Q130" s="79" t="s">
        <v>325</v>
      </c>
      <c r="R130" s="79"/>
      <c r="S130" s="79"/>
      <c r="T130" s="79"/>
      <c r="U130" s="79"/>
      <c r="V130" s="82" t="s">
        <v>502</v>
      </c>
      <c r="W130" s="81">
        <v>43713.40138888889</v>
      </c>
      <c r="X130" s="82" t="s">
        <v>549</v>
      </c>
      <c r="Y130" s="79"/>
      <c r="Z130" s="79"/>
      <c r="AA130" s="85" t="s">
        <v>650</v>
      </c>
      <c r="AB130" s="79"/>
      <c r="AC130" s="79" t="b">
        <v>0</v>
      </c>
      <c r="AD130" s="79">
        <v>0</v>
      </c>
      <c r="AE130" s="85" t="s">
        <v>722</v>
      </c>
      <c r="AF130" s="79" t="b">
        <v>0</v>
      </c>
      <c r="AG130" s="79" t="s">
        <v>730</v>
      </c>
      <c r="AH130" s="79"/>
      <c r="AI130" s="85" t="s">
        <v>722</v>
      </c>
      <c r="AJ130" s="79" t="b">
        <v>0</v>
      </c>
      <c r="AK130" s="79">
        <v>8</v>
      </c>
      <c r="AL130" s="85" t="s">
        <v>618</v>
      </c>
      <c r="AM130" s="79" t="s">
        <v>738</v>
      </c>
      <c r="AN130" s="79" t="b">
        <v>0</v>
      </c>
      <c r="AO130" s="85" t="s">
        <v>618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1</v>
      </c>
      <c r="BD130" s="48"/>
      <c r="BE130" s="49"/>
      <c r="BF130" s="48"/>
      <c r="BG130" s="49"/>
      <c r="BH130" s="48"/>
      <c r="BI130" s="49"/>
      <c r="BJ130" s="48"/>
      <c r="BK130" s="49"/>
      <c r="BL130" s="48"/>
    </row>
    <row r="131" spans="1:64" ht="15">
      <c r="A131" s="64" t="s">
        <v>239</v>
      </c>
      <c r="B131" s="64" t="s">
        <v>212</v>
      </c>
      <c r="C131" s="65" t="s">
        <v>2256</v>
      </c>
      <c r="D131" s="66">
        <v>3</v>
      </c>
      <c r="E131" s="67" t="s">
        <v>132</v>
      </c>
      <c r="F131" s="68">
        <v>35</v>
      </c>
      <c r="G131" s="65"/>
      <c r="H131" s="69"/>
      <c r="I131" s="70"/>
      <c r="J131" s="70"/>
      <c r="K131" s="34" t="s">
        <v>66</v>
      </c>
      <c r="L131" s="77">
        <v>131</v>
      </c>
      <c r="M131" s="77"/>
      <c r="N131" s="72"/>
      <c r="O131" s="79" t="s">
        <v>320</v>
      </c>
      <c r="P131" s="81">
        <v>43713.524305555555</v>
      </c>
      <c r="Q131" s="79" t="s">
        <v>325</v>
      </c>
      <c r="R131" s="79"/>
      <c r="S131" s="79"/>
      <c r="T131" s="79"/>
      <c r="U131" s="79"/>
      <c r="V131" s="82" t="s">
        <v>503</v>
      </c>
      <c r="W131" s="81">
        <v>43713.524305555555</v>
      </c>
      <c r="X131" s="82" t="s">
        <v>550</v>
      </c>
      <c r="Y131" s="79"/>
      <c r="Z131" s="79"/>
      <c r="AA131" s="85" t="s">
        <v>651</v>
      </c>
      <c r="AB131" s="79"/>
      <c r="AC131" s="79" t="b">
        <v>0</v>
      </c>
      <c r="AD131" s="79">
        <v>0</v>
      </c>
      <c r="AE131" s="85" t="s">
        <v>722</v>
      </c>
      <c r="AF131" s="79" t="b">
        <v>0</v>
      </c>
      <c r="AG131" s="79" t="s">
        <v>730</v>
      </c>
      <c r="AH131" s="79"/>
      <c r="AI131" s="85" t="s">
        <v>722</v>
      </c>
      <c r="AJ131" s="79" t="b">
        <v>0</v>
      </c>
      <c r="AK131" s="79">
        <v>8</v>
      </c>
      <c r="AL131" s="85" t="s">
        <v>618</v>
      </c>
      <c r="AM131" s="79" t="s">
        <v>738</v>
      </c>
      <c r="AN131" s="79" t="b">
        <v>0</v>
      </c>
      <c r="AO131" s="85" t="s">
        <v>618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22</v>
      </c>
      <c r="BK131" s="49">
        <v>100</v>
      </c>
      <c r="BL131" s="48">
        <v>22</v>
      </c>
    </row>
    <row r="132" spans="1:64" ht="15">
      <c r="A132" s="64" t="s">
        <v>240</v>
      </c>
      <c r="B132" s="64" t="s">
        <v>238</v>
      </c>
      <c r="C132" s="65" t="s">
        <v>2256</v>
      </c>
      <c r="D132" s="66">
        <v>3</v>
      </c>
      <c r="E132" s="67" t="s">
        <v>132</v>
      </c>
      <c r="F132" s="68">
        <v>35</v>
      </c>
      <c r="G132" s="65"/>
      <c r="H132" s="69"/>
      <c r="I132" s="70"/>
      <c r="J132" s="70"/>
      <c r="K132" s="34" t="s">
        <v>65</v>
      </c>
      <c r="L132" s="77">
        <v>132</v>
      </c>
      <c r="M132" s="77"/>
      <c r="N132" s="72"/>
      <c r="O132" s="79" t="s">
        <v>320</v>
      </c>
      <c r="P132" s="81">
        <v>43713.52423611111</v>
      </c>
      <c r="Q132" s="79" t="s">
        <v>343</v>
      </c>
      <c r="R132" s="82" t="s">
        <v>412</v>
      </c>
      <c r="S132" s="79" t="s">
        <v>437</v>
      </c>
      <c r="T132" s="79" t="s">
        <v>448</v>
      </c>
      <c r="U132" s="82" t="s">
        <v>463</v>
      </c>
      <c r="V132" s="82" t="s">
        <v>463</v>
      </c>
      <c r="W132" s="81">
        <v>43713.52423611111</v>
      </c>
      <c r="X132" s="82" t="s">
        <v>551</v>
      </c>
      <c r="Y132" s="79"/>
      <c r="Z132" s="79"/>
      <c r="AA132" s="85" t="s">
        <v>652</v>
      </c>
      <c r="AB132" s="79"/>
      <c r="AC132" s="79" t="b">
        <v>0</v>
      </c>
      <c r="AD132" s="79">
        <v>0</v>
      </c>
      <c r="AE132" s="85" t="s">
        <v>722</v>
      </c>
      <c r="AF132" s="79" t="b">
        <v>0</v>
      </c>
      <c r="AG132" s="79" t="s">
        <v>730</v>
      </c>
      <c r="AH132" s="79"/>
      <c r="AI132" s="85" t="s">
        <v>722</v>
      </c>
      <c r="AJ132" s="79" t="b">
        <v>0</v>
      </c>
      <c r="AK132" s="79">
        <v>2</v>
      </c>
      <c r="AL132" s="85" t="s">
        <v>722</v>
      </c>
      <c r="AM132" s="79" t="s">
        <v>734</v>
      </c>
      <c r="AN132" s="79" t="b">
        <v>0</v>
      </c>
      <c r="AO132" s="85" t="s">
        <v>652</v>
      </c>
      <c r="AP132" s="79" t="s">
        <v>741</v>
      </c>
      <c r="AQ132" s="79">
        <v>0</v>
      </c>
      <c r="AR132" s="79">
        <v>0</v>
      </c>
      <c r="AS132" s="79"/>
      <c r="AT132" s="79"/>
      <c r="AU132" s="79"/>
      <c r="AV132" s="79"/>
      <c r="AW132" s="79"/>
      <c r="AX132" s="79"/>
      <c r="AY132" s="79"/>
      <c r="AZ132" s="79"/>
      <c r="BA132">
        <v>1</v>
      </c>
      <c r="BB132" s="78" t="str">
        <f>REPLACE(INDEX(GroupVertices[Group],MATCH(Edges[[#This Row],[Vertex 1]],GroupVertices[Vertex],0)),1,1,"")</f>
        <v>2</v>
      </c>
      <c r="BC132" s="78" t="str">
        <f>REPLACE(INDEX(GroupVertices[Group],MATCH(Edges[[#This Row],[Vertex 2]],GroupVertices[Vertex],0)),1,1,"")</f>
        <v>2</v>
      </c>
      <c r="BD132" s="48">
        <v>3</v>
      </c>
      <c r="BE132" s="49">
        <v>7.142857142857143</v>
      </c>
      <c r="BF132" s="48">
        <v>1</v>
      </c>
      <c r="BG132" s="49">
        <v>2.380952380952381</v>
      </c>
      <c r="BH132" s="48">
        <v>0</v>
      </c>
      <c r="BI132" s="49">
        <v>0</v>
      </c>
      <c r="BJ132" s="48">
        <v>38</v>
      </c>
      <c r="BK132" s="49">
        <v>90.47619047619048</v>
      </c>
      <c r="BL132" s="48">
        <v>42</v>
      </c>
    </row>
    <row r="133" spans="1:64" ht="15">
      <c r="A133" s="64" t="s">
        <v>239</v>
      </c>
      <c r="B133" s="64" t="s">
        <v>240</v>
      </c>
      <c r="C133" s="65" t="s">
        <v>2256</v>
      </c>
      <c r="D133" s="66">
        <v>3</v>
      </c>
      <c r="E133" s="67" t="s">
        <v>132</v>
      </c>
      <c r="F133" s="68">
        <v>35</v>
      </c>
      <c r="G133" s="65"/>
      <c r="H133" s="69"/>
      <c r="I133" s="70"/>
      <c r="J133" s="70"/>
      <c r="K133" s="34" t="s">
        <v>65</v>
      </c>
      <c r="L133" s="77">
        <v>133</v>
      </c>
      <c r="M133" s="77"/>
      <c r="N133" s="72"/>
      <c r="O133" s="79" t="s">
        <v>320</v>
      </c>
      <c r="P133" s="81">
        <v>43713.65472222222</v>
      </c>
      <c r="Q133" s="79" t="s">
        <v>344</v>
      </c>
      <c r="R133" s="79"/>
      <c r="S133" s="79"/>
      <c r="T133" s="79"/>
      <c r="U133" s="79"/>
      <c r="V133" s="82" t="s">
        <v>503</v>
      </c>
      <c r="W133" s="81">
        <v>43713.65472222222</v>
      </c>
      <c r="X133" s="82" t="s">
        <v>552</v>
      </c>
      <c r="Y133" s="79"/>
      <c r="Z133" s="79"/>
      <c r="AA133" s="85" t="s">
        <v>653</v>
      </c>
      <c r="AB133" s="79"/>
      <c r="AC133" s="79" t="b">
        <v>0</v>
      </c>
      <c r="AD133" s="79">
        <v>0</v>
      </c>
      <c r="AE133" s="85" t="s">
        <v>722</v>
      </c>
      <c r="AF133" s="79" t="b">
        <v>0</v>
      </c>
      <c r="AG133" s="79" t="s">
        <v>730</v>
      </c>
      <c r="AH133" s="79"/>
      <c r="AI133" s="85" t="s">
        <v>722</v>
      </c>
      <c r="AJ133" s="79" t="b">
        <v>0</v>
      </c>
      <c r="AK133" s="79">
        <v>2</v>
      </c>
      <c r="AL133" s="85" t="s">
        <v>652</v>
      </c>
      <c r="AM133" s="79" t="s">
        <v>734</v>
      </c>
      <c r="AN133" s="79" t="b">
        <v>0</v>
      </c>
      <c r="AO133" s="85" t="s">
        <v>652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2</v>
      </c>
      <c r="BD133" s="48">
        <v>1</v>
      </c>
      <c r="BE133" s="49">
        <v>4.3478260869565215</v>
      </c>
      <c r="BF133" s="48">
        <v>1</v>
      </c>
      <c r="BG133" s="49">
        <v>4.3478260869565215</v>
      </c>
      <c r="BH133" s="48">
        <v>0</v>
      </c>
      <c r="BI133" s="49">
        <v>0</v>
      </c>
      <c r="BJ133" s="48">
        <v>21</v>
      </c>
      <c r="BK133" s="49">
        <v>91.30434782608695</v>
      </c>
      <c r="BL133" s="48">
        <v>23</v>
      </c>
    </row>
    <row r="134" spans="1:64" ht="15">
      <c r="A134" s="64" t="s">
        <v>224</v>
      </c>
      <c r="B134" s="64" t="s">
        <v>238</v>
      </c>
      <c r="C134" s="65" t="s">
        <v>2257</v>
      </c>
      <c r="D134" s="66">
        <v>6.5</v>
      </c>
      <c r="E134" s="67" t="s">
        <v>136</v>
      </c>
      <c r="F134" s="68">
        <v>23.5</v>
      </c>
      <c r="G134" s="65"/>
      <c r="H134" s="69"/>
      <c r="I134" s="70"/>
      <c r="J134" s="70"/>
      <c r="K134" s="34" t="s">
        <v>65</v>
      </c>
      <c r="L134" s="77">
        <v>134</v>
      </c>
      <c r="M134" s="77"/>
      <c r="N134" s="72"/>
      <c r="O134" s="79" t="s">
        <v>320</v>
      </c>
      <c r="P134" s="81">
        <v>43718.39503472222</v>
      </c>
      <c r="Q134" s="79" t="s">
        <v>331</v>
      </c>
      <c r="R134" s="79"/>
      <c r="S134" s="79"/>
      <c r="T134" s="79"/>
      <c r="U134" s="79"/>
      <c r="V134" s="82" t="s">
        <v>490</v>
      </c>
      <c r="W134" s="81">
        <v>43718.39503472222</v>
      </c>
      <c r="X134" s="82" t="s">
        <v>532</v>
      </c>
      <c r="Y134" s="79"/>
      <c r="Z134" s="79"/>
      <c r="AA134" s="85" t="s">
        <v>633</v>
      </c>
      <c r="AB134" s="79"/>
      <c r="AC134" s="79" t="b">
        <v>0</v>
      </c>
      <c r="AD134" s="79">
        <v>0</v>
      </c>
      <c r="AE134" s="85" t="s">
        <v>722</v>
      </c>
      <c r="AF134" s="79" t="b">
        <v>0</v>
      </c>
      <c r="AG134" s="79" t="s">
        <v>730</v>
      </c>
      <c r="AH134" s="79"/>
      <c r="AI134" s="85" t="s">
        <v>722</v>
      </c>
      <c r="AJ134" s="79" t="b">
        <v>0</v>
      </c>
      <c r="AK134" s="79">
        <v>0</v>
      </c>
      <c r="AL134" s="85" t="s">
        <v>722</v>
      </c>
      <c r="AM134" s="79" t="s">
        <v>734</v>
      </c>
      <c r="AN134" s="79" t="b">
        <v>0</v>
      </c>
      <c r="AO134" s="85" t="s">
        <v>633</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8</v>
      </c>
      <c r="BC134" s="78" t="str">
        <f>REPLACE(INDEX(GroupVertices[Group],MATCH(Edges[[#This Row],[Vertex 2]],GroupVertices[Vertex],0)),1,1,"")</f>
        <v>2</v>
      </c>
      <c r="BD134" s="48">
        <v>1</v>
      </c>
      <c r="BE134" s="49">
        <v>4</v>
      </c>
      <c r="BF134" s="48">
        <v>0</v>
      </c>
      <c r="BG134" s="49">
        <v>0</v>
      </c>
      <c r="BH134" s="48">
        <v>0</v>
      </c>
      <c r="BI134" s="49">
        <v>0</v>
      </c>
      <c r="BJ134" s="48">
        <v>24</v>
      </c>
      <c r="BK134" s="49">
        <v>96</v>
      </c>
      <c r="BL134" s="48">
        <v>25</v>
      </c>
    </row>
    <row r="135" spans="1:64" ht="15">
      <c r="A135" s="64" t="s">
        <v>224</v>
      </c>
      <c r="B135" s="64" t="s">
        <v>239</v>
      </c>
      <c r="C135" s="65" t="s">
        <v>2256</v>
      </c>
      <c r="D135" s="66">
        <v>3</v>
      </c>
      <c r="E135" s="67" t="s">
        <v>132</v>
      </c>
      <c r="F135" s="68">
        <v>35</v>
      </c>
      <c r="G135" s="65"/>
      <c r="H135" s="69"/>
      <c r="I135" s="70"/>
      <c r="J135" s="70"/>
      <c r="K135" s="34" t="s">
        <v>66</v>
      </c>
      <c r="L135" s="77">
        <v>135</v>
      </c>
      <c r="M135" s="77"/>
      <c r="N135" s="72"/>
      <c r="O135" s="79" t="s">
        <v>320</v>
      </c>
      <c r="P135" s="81">
        <v>43718.39503472222</v>
      </c>
      <c r="Q135" s="79" t="s">
        <v>331</v>
      </c>
      <c r="R135" s="79"/>
      <c r="S135" s="79"/>
      <c r="T135" s="79"/>
      <c r="U135" s="79"/>
      <c r="V135" s="82" t="s">
        <v>490</v>
      </c>
      <c r="W135" s="81">
        <v>43718.39503472222</v>
      </c>
      <c r="X135" s="82" t="s">
        <v>532</v>
      </c>
      <c r="Y135" s="79"/>
      <c r="Z135" s="79"/>
      <c r="AA135" s="85" t="s">
        <v>633</v>
      </c>
      <c r="AB135" s="79"/>
      <c r="AC135" s="79" t="b">
        <v>0</v>
      </c>
      <c r="AD135" s="79">
        <v>0</v>
      </c>
      <c r="AE135" s="85" t="s">
        <v>722</v>
      </c>
      <c r="AF135" s="79" t="b">
        <v>0</v>
      </c>
      <c r="AG135" s="79" t="s">
        <v>730</v>
      </c>
      <c r="AH135" s="79"/>
      <c r="AI135" s="85" t="s">
        <v>722</v>
      </c>
      <c r="AJ135" s="79" t="b">
        <v>0</v>
      </c>
      <c r="AK135" s="79">
        <v>0</v>
      </c>
      <c r="AL135" s="85" t="s">
        <v>722</v>
      </c>
      <c r="AM135" s="79" t="s">
        <v>734</v>
      </c>
      <c r="AN135" s="79" t="b">
        <v>0</v>
      </c>
      <c r="AO135" s="85" t="s">
        <v>633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8</v>
      </c>
      <c r="BC135" s="78" t="str">
        <f>REPLACE(INDEX(GroupVertices[Group],MATCH(Edges[[#This Row],[Vertex 2]],GroupVertices[Vertex],0)),1,1,"")</f>
        <v>1</v>
      </c>
      <c r="BD135" s="48"/>
      <c r="BE135" s="49"/>
      <c r="BF135" s="48"/>
      <c r="BG135" s="49"/>
      <c r="BH135" s="48"/>
      <c r="BI135" s="49"/>
      <c r="BJ135" s="48"/>
      <c r="BK135" s="49"/>
      <c r="BL135" s="48"/>
    </row>
    <row r="136" spans="1:64" ht="15">
      <c r="A136" s="64" t="s">
        <v>224</v>
      </c>
      <c r="B136" s="64" t="s">
        <v>238</v>
      </c>
      <c r="C136" s="65" t="s">
        <v>2257</v>
      </c>
      <c r="D136" s="66">
        <v>6.5</v>
      </c>
      <c r="E136" s="67" t="s">
        <v>136</v>
      </c>
      <c r="F136" s="68">
        <v>23.5</v>
      </c>
      <c r="G136" s="65"/>
      <c r="H136" s="69"/>
      <c r="I136" s="70"/>
      <c r="J136" s="70"/>
      <c r="K136" s="34" t="s">
        <v>65</v>
      </c>
      <c r="L136" s="77">
        <v>136</v>
      </c>
      <c r="M136" s="77"/>
      <c r="N136" s="72"/>
      <c r="O136" s="79" t="s">
        <v>320</v>
      </c>
      <c r="P136" s="81">
        <v>43718.418807870374</v>
      </c>
      <c r="Q136" s="79" t="s">
        <v>345</v>
      </c>
      <c r="R136" s="79"/>
      <c r="S136" s="79"/>
      <c r="T136" s="79"/>
      <c r="U136" s="79"/>
      <c r="V136" s="82" t="s">
        <v>490</v>
      </c>
      <c r="W136" s="81">
        <v>43718.418807870374</v>
      </c>
      <c r="X136" s="82" t="s">
        <v>553</v>
      </c>
      <c r="Y136" s="79"/>
      <c r="Z136" s="79"/>
      <c r="AA136" s="85" t="s">
        <v>654</v>
      </c>
      <c r="AB136" s="85" t="s">
        <v>655</v>
      </c>
      <c r="AC136" s="79" t="b">
        <v>0</v>
      </c>
      <c r="AD136" s="79">
        <v>0</v>
      </c>
      <c r="AE136" s="85" t="s">
        <v>724</v>
      </c>
      <c r="AF136" s="79" t="b">
        <v>0</v>
      </c>
      <c r="AG136" s="79" t="s">
        <v>730</v>
      </c>
      <c r="AH136" s="79"/>
      <c r="AI136" s="85" t="s">
        <v>722</v>
      </c>
      <c r="AJ136" s="79" t="b">
        <v>0</v>
      </c>
      <c r="AK136" s="79">
        <v>0</v>
      </c>
      <c r="AL136" s="85" t="s">
        <v>722</v>
      </c>
      <c r="AM136" s="79" t="s">
        <v>734</v>
      </c>
      <c r="AN136" s="79" t="b">
        <v>0</v>
      </c>
      <c r="AO136" s="85" t="s">
        <v>655</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8</v>
      </c>
      <c r="BC136" s="78" t="str">
        <f>REPLACE(INDEX(GroupVertices[Group],MATCH(Edges[[#This Row],[Vertex 2]],GroupVertices[Vertex],0)),1,1,"")</f>
        <v>2</v>
      </c>
      <c r="BD136" s="48">
        <v>2</v>
      </c>
      <c r="BE136" s="49">
        <v>33.333333333333336</v>
      </c>
      <c r="BF136" s="48">
        <v>0</v>
      </c>
      <c r="BG136" s="49">
        <v>0</v>
      </c>
      <c r="BH136" s="48">
        <v>0</v>
      </c>
      <c r="BI136" s="49">
        <v>0</v>
      </c>
      <c r="BJ136" s="48">
        <v>4</v>
      </c>
      <c r="BK136" s="49">
        <v>66.66666666666667</v>
      </c>
      <c r="BL136" s="48">
        <v>6</v>
      </c>
    </row>
    <row r="137" spans="1:64" ht="15">
      <c r="A137" s="64" t="s">
        <v>224</v>
      </c>
      <c r="B137" s="64" t="s">
        <v>239</v>
      </c>
      <c r="C137" s="65" t="s">
        <v>2256</v>
      </c>
      <c r="D137" s="66">
        <v>3</v>
      </c>
      <c r="E137" s="67" t="s">
        <v>132</v>
      </c>
      <c r="F137" s="68">
        <v>35</v>
      </c>
      <c r="G137" s="65"/>
      <c r="H137" s="69"/>
      <c r="I137" s="70"/>
      <c r="J137" s="70"/>
      <c r="K137" s="34" t="s">
        <v>66</v>
      </c>
      <c r="L137" s="77">
        <v>137</v>
      </c>
      <c r="M137" s="77"/>
      <c r="N137" s="72"/>
      <c r="O137" s="79" t="s">
        <v>321</v>
      </c>
      <c r="P137" s="81">
        <v>43718.418807870374</v>
      </c>
      <c r="Q137" s="79" t="s">
        <v>345</v>
      </c>
      <c r="R137" s="79"/>
      <c r="S137" s="79"/>
      <c r="T137" s="79"/>
      <c r="U137" s="79"/>
      <c r="V137" s="82" t="s">
        <v>490</v>
      </c>
      <c r="W137" s="81">
        <v>43718.418807870374</v>
      </c>
      <c r="X137" s="82" t="s">
        <v>553</v>
      </c>
      <c r="Y137" s="79"/>
      <c r="Z137" s="79"/>
      <c r="AA137" s="85" t="s">
        <v>654</v>
      </c>
      <c r="AB137" s="85" t="s">
        <v>655</v>
      </c>
      <c r="AC137" s="79" t="b">
        <v>0</v>
      </c>
      <c r="AD137" s="79">
        <v>0</v>
      </c>
      <c r="AE137" s="85" t="s">
        <v>724</v>
      </c>
      <c r="AF137" s="79" t="b">
        <v>0</v>
      </c>
      <c r="AG137" s="79" t="s">
        <v>730</v>
      </c>
      <c r="AH137" s="79"/>
      <c r="AI137" s="85" t="s">
        <v>722</v>
      </c>
      <c r="AJ137" s="79" t="b">
        <v>0</v>
      </c>
      <c r="AK137" s="79">
        <v>0</v>
      </c>
      <c r="AL137" s="85" t="s">
        <v>722</v>
      </c>
      <c r="AM137" s="79" t="s">
        <v>734</v>
      </c>
      <c r="AN137" s="79" t="b">
        <v>0</v>
      </c>
      <c r="AO137" s="85" t="s">
        <v>655</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8</v>
      </c>
      <c r="BC137" s="78" t="str">
        <f>REPLACE(INDEX(GroupVertices[Group],MATCH(Edges[[#This Row],[Vertex 2]],GroupVertices[Vertex],0)),1,1,"")</f>
        <v>1</v>
      </c>
      <c r="BD137" s="48"/>
      <c r="BE137" s="49"/>
      <c r="BF137" s="48"/>
      <c r="BG137" s="49"/>
      <c r="BH137" s="48"/>
      <c r="BI137" s="49"/>
      <c r="BJ137" s="48"/>
      <c r="BK137" s="49"/>
      <c r="BL137" s="48"/>
    </row>
    <row r="138" spans="1:64" ht="15">
      <c r="A138" s="64" t="s">
        <v>239</v>
      </c>
      <c r="B138" s="64" t="s">
        <v>224</v>
      </c>
      <c r="C138" s="65" t="s">
        <v>2256</v>
      </c>
      <c r="D138" s="66">
        <v>3</v>
      </c>
      <c r="E138" s="67" t="s">
        <v>132</v>
      </c>
      <c r="F138" s="68">
        <v>35</v>
      </c>
      <c r="G138" s="65"/>
      <c r="H138" s="69"/>
      <c r="I138" s="70"/>
      <c r="J138" s="70"/>
      <c r="K138" s="34" t="s">
        <v>66</v>
      </c>
      <c r="L138" s="77">
        <v>138</v>
      </c>
      <c r="M138" s="77"/>
      <c r="N138" s="72"/>
      <c r="O138" s="79" t="s">
        <v>321</v>
      </c>
      <c r="P138" s="81">
        <v>43718.41173611111</v>
      </c>
      <c r="Q138" s="79" t="s">
        <v>346</v>
      </c>
      <c r="R138" s="82" t="s">
        <v>413</v>
      </c>
      <c r="S138" s="79" t="s">
        <v>436</v>
      </c>
      <c r="T138" s="79"/>
      <c r="U138" s="79"/>
      <c r="V138" s="82" t="s">
        <v>503</v>
      </c>
      <c r="W138" s="81">
        <v>43718.41173611111</v>
      </c>
      <c r="X138" s="82" t="s">
        <v>554</v>
      </c>
      <c r="Y138" s="79"/>
      <c r="Z138" s="79"/>
      <c r="AA138" s="85" t="s">
        <v>655</v>
      </c>
      <c r="AB138" s="85" t="s">
        <v>633</v>
      </c>
      <c r="AC138" s="79" t="b">
        <v>0</v>
      </c>
      <c r="AD138" s="79">
        <v>1</v>
      </c>
      <c r="AE138" s="85" t="s">
        <v>725</v>
      </c>
      <c r="AF138" s="79" t="b">
        <v>0</v>
      </c>
      <c r="AG138" s="79" t="s">
        <v>730</v>
      </c>
      <c r="AH138" s="79"/>
      <c r="AI138" s="85" t="s">
        <v>722</v>
      </c>
      <c r="AJ138" s="79" t="b">
        <v>0</v>
      </c>
      <c r="AK138" s="79">
        <v>0</v>
      </c>
      <c r="AL138" s="85" t="s">
        <v>722</v>
      </c>
      <c r="AM138" s="79" t="s">
        <v>739</v>
      </c>
      <c r="AN138" s="79" t="b">
        <v>0</v>
      </c>
      <c r="AO138" s="85" t="s">
        <v>633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8</v>
      </c>
      <c r="BD138" s="48"/>
      <c r="BE138" s="49"/>
      <c r="BF138" s="48"/>
      <c r="BG138" s="49"/>
      <c r="BH138" s="48"/>
      <c r="BI138" s="49"/>
      <c r="BJ138" s="48"/>
      <c r="BK138" s="49"/>
      <c r="BL138" s="48"/>
    </row>
    <row r="139" spans="1:64" ht="15">
      <c r="A139" s="64" t="s">
        <v>241</v>
      </c>
      <c r="B139" s="64" t="s">
        <v>238</v>
      </c>
      <c r="C139" s="65" t="s">
        <v>2256</v>
      </c>
      <c r="D139" s="66">
        <v>3</v>
      </c>
      <c r="E139" s="67" t="s">
        <v>132</v>
      </c>
      <c r="F139" s="68">
        <v>35</v>
      </c>
      <c r="G139" s="65"/>
      <c r="H139" s="69"/>
      <c r="I139" s="70"/>
      <c r="J139" s="70"/>
      <c r="K139" s="34" t="s">
        <v>65</v>
      </c>
      <c r="L139" s="77">
        <v>139</v>
      </c>
      <c r="M139" s="77"/>
      <c r="N139" s="72"/>
      <c r="O139" s="79" t="s">
        <v>320</v>
      </c>
      <c r="P139" s="81">
        <v>43719.48278935185</v>
      </c>
      <c r="Q139" s="79" t="s">
        <v>347</v>
      </c>
      <c r="R139" s="82" t="s">
        <v>414</v>
      </c>
      <c r="S139" s="79" t="s">
        <v>432</v>
      </c>
      <c r="T139" s="79"/>
      <c r="U139" s="79"/>
      <c r="V139" s="82" t="s">
        <v>504</v>
      </c>
      <c r="W139" s="81">
        <v>43719.48278935185</v>
      </c>
      <c r="X139" s="82" t="s">
        <v>555</v>
      </c>
      <c r="Y139" s="79"/>
      <c r="Z139" s="79"/>
      <c r="AA139" s="85" t="s">
        <v>656</v>
      </c>
      <c r="AB139" s="79"/>
      <c r="AC139" s="79" t="b">
        <v>0</v>
      </c>
      <c r="AD139" s="79">
        <v>7</v>
      </c>
      <c r="AE139" s="85" t="s">
        <v>722</v>
      </c>
      <c r="AF139" s="79" t="b">
        <v>1</v>
      </c>
      <c r="AG139" s="79" t="s">
        <v>730</v>
      </c>
      <c r="AH139" s="79"/>
      <c r="AI139" s="85" t="s">
        <v>720</v>
      </c>
      <c r="AJ139" s="79" t="b">
        <v>0</v>
      </c>
      <c r="AK139" s="79">
        <v>1</v>
      </c>
      <c r="AL139" s="85" t="s">
        <v>722</v>
      </c>
      <c r="AM139" s="79" t="s">
        <v>734</v>
      </c>
      <c r="AN139" s="79" t="b">
        <v>0</v>
      </c>
      <c r="AO139" s="85" t="s">
        <v>656</v>
      </c>
      <c r="AP139" s="79" t="s">
        <v>741</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v>1</v>
      </c>
      <c r="BE139" s="49">
        <v>20</v>
      </c>
      <c r="BF139" s="48">
        <v>0</v>
      </c>
      <c r="BG139" s="49">
        <v>0</v>
      </c>
      <c r="BH139" s="48">
        <v>0</v>
      </c>
      <c r="BI139" s="49">
        <v>0</v>
      </c>
      <c r="BJ139" s="48">
        <v>4</v>
      </c>
      <c r="BK139" s="49">
        <v>80</v>
      </c>
      <c r="BL139" s="48">
        <v>5</v>
      </c>
    </row>
    <row r="140" spans="1:64" ht="15">
      <c r="A140" s="64" t="s">
        <v>239</v>
      </c>
      <c r="B140" s="64" t="s">
        <v>241</v>
      </c>
      <c r="C140" s="65" t="s">
        <v>2256</v>
      </c>
      <c r="D140" s="66">
        <v>3</v>
      </c>
      <c r="E140" s="67" t="s">
        <v>132</v>
      </c>
      <c r="F140" s="68">
        <v>35</v>
      </c>
      <c r="G140" s="65"/>
      <c r="H140" s="69"/>
      <c r="I140" s="70"/>
      <c r="J140" s="70"/>
      <c r="K140" s="34" t="s">
        <v>65</v>
      </c>
      <c r="L140" s="77">
        <v>140</v>
      </c>
      <c r="M140" s="77"/>
      <c r="N140" s="72"/>
      <c r="O140" s="79" t="s">
        <v>320</v>
      </c>
      <c r="P140" s="81">
        <v>43719.66384259259</v>
      </c>
      <c r="Q140" s="79" t="s">
        <v>348</v>
      </c>
      <c r="R140" s="82" t="s">
        <v>414</v>
      </c>
      <c r="S140" s="79" t="s">
        <v>432</v>
      </c>
      <c r="T140" s="79"/>
      <c r="U140" s="79"/>
      <c r="V140" s="82" t="s">
        <v>503</v>
      </c>
      <c r="W140" s="81">
        <v>43719.66384259259</v>
      </c>
      <c r="X140" s="82" t="s">
        <v>556</v>
      </c>
      <c r="Y140" s="79"/>
      <c r="Z140" s="79"/>
      <c r="AA140" s="85" t="s">
        <v>657</v>
      </c>
      <c r="AB140" s="79"/>
      <c r="AC140" s="79" t="b">
        <v>0</v>
      </c>
      <c r="AD140" s="79">
        <v>0</v>
      </c>
      <c r="AE140" s="85" t="s">
        <v>722</v>
      </c>
      <c r="AF140" s="79" t="b">
        <v>1</v>
      </c>
      <c r="AG140" s="79" t="s">
        <v>730</v>
      </c>
      <c r="AH140" s="79"/>
      <c r="AI140" s="85" t="s">
        <v>720</v>
      </c>
      <c r="AJ140" s="79" t="b">
        <v>0</v>
      </c>
      <c r="AK140" s="79">
        <v>1</v>
      </c>
      <c r="AL140" s="85" t="s">
        <v>656</v>
      </c>
      <c r="AM140" s="79" t="s">
        <v>734</v>
      </c>
      <c r="AN140" s="79" t="b">
        <v>0</v>
      </c>
      <c r="AO140" s="85" t="s">
        <v>656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2</v>
      </c>
      <c r="BD140" s="48">
        <v>1</v>
      </c>
      <c r="BE140" s="49">
        <v>14.285714285714286</v>
      </c>
      <c r="BF140" s="48">
        <v>0</v>
      </c>
      <c r="BG140" s="49">
        <v>0</v>
      </c>
      <c r="BH140" s="48">
        <v>0</v>
      </c>
      <c r="BI140" s="49">
        <v>0</v>
      </c>
      <c r="BJ140" s="48">
        <v>6</v>
      </c>
      <c r="BK140" s="49">
        <v>85.71428571428571</v>
      </c>
      <c r="BL140" s="48">
        <v>7</v>
      </c>
    </row>
    <row r="141" spans="1:64" ht="15">
      <c r="A141" s="64" t="s">
        <v>242</v>
      </c>
      <c r="B141" s="64" t="s">
        <v>308</v>
      </c>
      <c r="C141" s="65" t="s">
        <v>2256</v>
      </c>
      <c r="D141" s="66">
        <v>3</v>
      </c>
      <c r="E141" s="67" t="s">
        <v>132</v>
      </c>
      <c r="F141" s="68">
        <v>35</v>
      </c>
      <c r="G141" s="65"/>
      <c r="H141" s="69"/>
      <c r="I141" s="70"/>
      <c r="J141" s="70"/>
      <c r="K141" s="34" t="s">
        <v>65</v>
      </c>
      <c r="L141" s="77">
        <v>141</v>
      </c>
      <c r="M141" s="77"/>
      <c r="N141" s="72"/>
      <c r="O141" s="79" t="s">
        <v>320</v>
      </c>
      <c r="P141" s="81">
        <v>43719.82579861111</v>
      </c>
      <c r="Q141" s="79" t="s">
        <v>349</v>
      </c>
      <c r="R141" s="79"/>
      <c r="S141" s="79"/>
      <c r="T141" s="79" t="s">
        <v>449</v>
      </c>
      <c r="U141" s="82" t="s">
        <v>464</v>
      </c>
      <c r="V141" s="82" t="s">
        <v>464</v>
      </c>
      <c r="W141" s="81">
        <v>43719.82579861111</v>
      </c>
      <c r="X141" s="82" t="s">
        <v>557</v>
      </c>
      <c r="Y141" s="79"/>
      <c r="Z141" s="79"/>
      <c r="AA141" s="85" t="s">
        <v>658</v>
      </c>
      <c r="AB141" s="79"/>
      <c r="AC141" s="79" t="b">
        <v>0</v>
      </c>
      <c r="AD141" s="79">
        <v>10</v>
      </c>
      <c r="AE141" s="85" t="s">
        <v>722</v>
      </c>
      <c r="AF141" s="79" t="b">
        <v>0</v>
      </c>
      <c r="AG141" s="79" t="s">
        <v>730</v>
      </c>
      <c r="AH141" s="79"/>
      <c r="AI141" s="85" t="s">
        <v>722</v>
      </c>
      <c r="AJ141" s="79" t="b">
        <v>0</v>
      </c>
      <c r="AK141" s="79">
        <v>3</v>
      </c>
      <c r="AL141" s="85" t="s">
        <v>722</v>
      </c>
      <c r="AM141" s="79" t="s">
        <v>734</v>
      </c>
      <c r="AN141" s="79" t="b">
        <v>0</v>
      </c>
      <c r="AO141" s="85" t="s">
        <v>658</v>
      </c>
      <c r="AP141" s="79" t="s">
        <v>741</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239</v>
      </c>
      <c r="B142" s="64" t="s">
        <v>308</v>
      </c>
      <c r="C142" s="65" t="s">
        <v>2256</v>
      </c>
      <c r="D142" s="66">
        <v>3</v>
      </c>
      <c r="E142" s="67" t="s">
        <v>132</v>
      </c>
      <c r="F142" s="68">
        <v>35</v>
      </c>
      <c r="G142" s="65"/>
      <c r="H142" s="69"/>
      <c r="I142" s="70"/>
      <c r="J142" s="70"/>
      <c r="K142" s="34" t="s">
        <v>65</v>
      </c>
      <c r="L142" s="77">
        <v>142</v>
      </c>
      <c r="M142" s="77"/>
      <c r="N142" s="72"/>
      <c r="O142" s="79" t="s">
        <v>320</v>
      </c>
      <c r="P142" s="81">
        <v>43719.85451388889</v>
      </c>
      <c r="Q142" s="79" t="s">
        <v>350</v>
      </c>
      <c r="R142" s="79"/>
      <c r="S142" s="79"/>
      <c r="T142" s="79" t="s">
        <v>244</v>
      </c>
      <c r="U142" s="79"/>
      <c r="V142" s="82" t="s">
        <v>503</v>
      </c>
      <c r="W142" s="81">
        <v>43719.85451388889</v>
      </c>
      <c r="X142" s="82" t="s">
        <v>558</v>
      </c>
      <c r="Y142" s="79"/>
      <c r="Z142" s="79"/>
      <c r="AA142" s="85" t="s">
        <v>659</v>
      </c>
      <c r="AB142" s="79"/>
      <c r="AC142" s="79" t="b">
        <v>0</v>
      </c>
      <c r="AD142" s="79">
        <v>0</v>
      </c>
      <c r="AE142" s="85" t="s">
        <v>722</v>
      </c>
      <c r="AF142" s="79" t="b">
        <v>0</v>
      </c>
      <c r="AG142" s="79" t="s">
        <v>730</v>
      </c>
      <c r="AH142" s="79"/>
      <c r="AI142" s="85" t="s">
        <v>722</v>
      </c>
      <c r="AJ142" s="79" t="b">
        <v>0</v>
      </c>
      <c r="AK142" s="79">
        <v>3</v>
      </c>
      <c r="AL142" s="85" t="s">
        <v>658</v>
      </c>
      <c r="AM142" s="79" t="s">
        <v>734</v>
      </c>
      <c r="AN142" s="79" t="b">
        <v>0</v>
      </c>
      <c r="AO142" s="85" t="s">
        <v>658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242</v>
      </c>
      <c r="B143" s="64" t="s">
        <v>309</v>
      </c>
      <c r="C143" s="65" t="s">
        <v>2256</v>
      </c>
      <c r="D143" s="66">
        <v>3</v>
      </c>
      <c r="E143" s="67" t="s">
        <v>132</v>
      </c>
      <c r="F143" s="68">
        <v>35</v>
      </c>
      <c r="G143" s="65"/>
      <c r="H143" s="69"/>
      <c r="I143" s="70"/>
      <c r="J143" s="70"/>
      <c r="K143" s="34" t="s">
        <v>65</v>
      </c>
      <c r="L143" s="77">
        <v>143</v>
      </c>
      <c r="M143" s="77"/>
      <c r="N143" s="72"/>
      <c r="O143" s="79" t="s">
        <v>320</v>
      </c>
      <c r="P143" s="81">
        <v>43719.82579861111</v>
      </c>
      <c r="Q143" s="79" t="s">
        <v>349</v>
      </c>
      <c r="R143" s="79"/>
      <c r="S143" s="79"/>
      <c r="T143" s="79" t="s">
        <v>449</v>
      </c>
      <c r="U143" s="82" t="s">
        <v>464</v>
      </c>
      <c r="V143" s="82" t="s">
        <v>464</v>
      </c>
      <c r="W143" s="81">
        <v>43719.82579861111</v>
      </c>
      <c r="X143" s="82" t="s">
        <v>557</v>
      </c>
      <c r="Y143" s="79"/>
      <c r="Z143" s="79"/>
      <c r="AA143" s="85" t="s">
        <v>658</v>
      </c>
      <c r="AB143" s="79"/>
      <c r="AC143" s="79" t="b">
        <v>0</v>
      </c>
      <c r="AD143" s="79">
        <v>10</v>
      </c>
      <c r="AE143" s="85" t="s">
        <v>722</v>
      </c>
      <c r="AF143" s="79" t="b">
        <v>0</v>
      </c>
      <c r="AG143" s="79" t="s">
        <v>730</v>
      </c>
      <c r="AH143" s="79"/>
      <c r="AI143" s="85" t="s">
        <v>722</v>
      </c>
      <c r="AJ143" s="79" t="b">
        <v>0</v>
      </c>
      <c r="AK143" s="79">
        <v>3</v>
      </c>
      <c r="AL143" s="85" t="s">
        <v>722</v>
      </c>
      <c r="AM143" s="79" t="s">
        <v>734</v>
      </c>
      <c r="AN143" s="79" t="b">
        <v>0</v>
      </c>
      <c r="AO143" s="85" t="s">
        <v>658</v>
      </c>
      <c r="AP143" s="79" t="s">
        <v>741</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239</v>
      </c>
      <c r="B144" s="64" t="s">
        <v>309</v>
      </c>
      <c r="C144" s="65" t="s">
        <v>2256</v>
      </c>
      <c r="D144" s="66">
        <v>3</v>
      </c>
      <c r="E144" s="67" t="s">
        <v>132</v>
      </c>
      <c r="F144" s="68">
        <v>35</v>
      </c>
      <c r="G144" s="65"/>
      <c r="H144" s="69"/>
      <c r="I144" s="70"/>
      <c r="J144" s="70"/>
      <c r="K144" s="34" t="s">
        <v>65</v>
      </c>
      <c r="L144" s="77">
        <v>144</v>
      </c>
      <c r="M144" s="77"/>
      <c r="N144" s="72"/>
      <c r="O144" s="79" t="s">
        <v>320</v>
      </c>
      <c r="P144" s="81">
        <v>43719.85451388889</v>
      </c>
      <c r="Q144" s="79" t="s">
        <v>350</v>
      </c>
      <c r="R144" s="79"/>
      <c r="S144" s="79"/>
      <c r="T144" s="79" t="s">
        <v>244</v>
      </c>
      <c r="U144" s="79"/>
      <c r="V144" s="82" t="s">
        <v>503</v>
      </c>
      <c r="W144" s="81">
        <v>43719.85451388889</v>
      </c>
      <c r="X144" s="82" t="s">
        <v>558</v>
      </c>
      <c r="Y144" s="79"/>
      <c r="Z144" s="79"/>
      <c r="AA144" s="85" t="s">
        <v>659</v>
      </c>
      <c r="AB144" s="79"/>
      <c r="AC144" s="79" t="b">
        <v>0</v>
      </c>
      <c r="AD144" s="79">
        <v>0</v>
      </c>
      <c r="AE144" s="85" t="s">
        <v>722</v>
      </c>
      <c r="AF144" s="79" t="b">
        <v>0</v>
      </c>
      <c r="AG144" s="79" t="s">
        <v>730</v>
      </c>
      <c r="AH144" s="79"/>
      <c r="AI144" s="85" t="s">
        <v>722</v>
      </c>
      <c r="AJ144" s="79" t="b">
        <v>0</v>
      </c>
      <c r="AK144" s="79">
        <v>3</v>
      </c>
      <c r="AL144" s="85" t="s">
        <v>658</v>
      </c>
      <c r="AM144" s="79" t="s">
        <v>734</v>
      </c>
      <c r="AN144" s="79" t="b">
        <v>0</v>
      </c>
      <c r="AO144" s="85" t="s">
        <v>658</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242</v>
      </c>
      <c r="B145" s="64" t="s">
        <v>310</v>
      </c>
      <c r="C145" s="65" t="s">
        <v>2256</v>
      </c>
      <c r="D145" s="66">
        <v>3</v>
      </c>
      <c r="E145" s="67" t="s">
        <v>132</v>
      </c>
      <c r="F145" s="68">
        <v>35</v>
      </c>
      <c r="G145" s="65"/>
      <c r="H145" s="69"/>
      <c r="I145" s="70"/>
      <c r="J145" s="70"/>
      <c r="K145" s="34" t="s">
        <v>65</v>
      </c>
      <c r="L145" s="77">
        <v>145</v>
      </c>
      <c r="M145" s="77"/>
      <c r="N145" s="72"/>
      <c r="O145" s="79" t="s">
        <v>320</v>
      </c>
      <c r="P145" s="81">
        <v>43719.82579861111</v>
      </c>
      <c r="Q145" s="79" t="s">
        <v>349</v>
      </c>
      <c r="R145" s="79"/>
      <c r="S145" s="79"/>
      <c r="T145" s="79" t="s">
        <v>449</v>
      </c>
      <c r="U145" s="82" t="s">
        <v>464</v>
      </c>
      <c r="V145" s="82" t="s">
        <v>464</v>
      </c>
      <c r="W145" s="81">
        <v>43719.82579861111</v>
      </c>
      <c r="X145" s="82" t="s">
        <v>557</v>
      </c>
      <c r="Y145" s="79"/>
      <c r="Z145" s="79"/>
      <c r="AA145" s="85" t="s">
        <v>658</v>
      </c>
      <c r="AB145" s="79"/>
      <c r="AC145" s="79" t="b">
        <v>0</v>
      </c>
      <c r="AD145" s="79">
        <v>10</v>
      </c>
      <c r="AE145" s="85" t="s">
        <v>722</v>
      </c>
      <c r="AF145" s="79" t="b">
        <v>0</v>
      </c>
      <c r="AG145" s="79" t="s">
        <v>730</v>
      </c>
      <c r="AH145" s="79"/>
      <c r="AI145" s="85" t="s">
        <v>722</v>
      </c>
      <c r="AJ145" s="79" t="b">
        <v>0</v>
      </c>
      <c r="AK145" s="79">
        <v>3</v>
      </c>
      <c r="AL145" s="85" t="s">
        <v>722</v>
      </c>
      <c r="AM145" s="79" t="s">
        <v>734</v>
      </c>
      <c r="AN145" s="79" t="b">
        <v>0</v>
      </c>
      <c r="AO145" s="85" t="s">
        <v>658</v>
      </c>
      <c r="AP145" s="79" t="s">
        <v>741</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v>1</v>
      </c>
      <c r="BE145" s="49">
        <v>4.166666666666667</v>
      </c>
      <c r="BF145" s="48">
        <v>1</v>
      </c>
      <c r="BG145" s="49">
        <v>4.166666666666667</v>
      </c>
      <c r="BH145" s="48">
        <v>0</v>
      </c>
      <c r="BI145" s="49">
        <v>0</v>
      </c>
      <c r="BJ145" s="48">
        <v>22</v>
      </c>
      <c r="BK145" s="49">
        <v>91.66666666666667</v>
      </c>
      <c r="BL145" s="48">
        <v>24</v>
      </c>
    </row>
    <row r="146" spans="1:64" ht="15">
      <c r="A146" s="64" t="s">
        <v>239</v>
      </c>
      <c r="B146" s="64" t="s">
        <v>310</v>
      </c>
      <c r="C146" s="65" t="s">
        <v>2256</v>
      </c>
      <c r="D146" s="66">
        <v>3</v>
      </c>
      <c r="E146" s="67" t="s">
        <v>132</v>
      </c>
      <c r="F146" s="68">
        <v>35</v>
      </c>
      <c r="G146" s="65"/>
      <c r="H146" s="69"/>
      <c r="I146" s="70"/>
      <c r="J146" s="70"/>
      <c r="K146" s="34" t="s">
        <v>65</v>
      </c>
      <c r="L146" s="77">
        <v>146</v>
      </c>
      <c r="M146" s="77"/>
      <c r="N146" s="72"/>
      <c r="O146" s="79" t="s">
        <v>320</v>
      </c>
      <c r="P146" s="81">
        <v>43719.85451388889</v>
      </c>
      <c r="Q146" s="79" t="s">
        <v>350</v>
      </c>
      <c r="R146" s="79"/>
      <c r="S146" s="79"/>
      <c r="T146" s="79" t="s">
        <v>244</v>
      </c>
      <c r="U146" s="79"/>
      <c r="V146" s="82" t="s">
        <v>503</v>
      </c>
      <c r="W146" s="81">
        <v>43719.85451388889</v>
      </c>
      <c r="X146" s="82" t="s">
        <v>558</v>
      </c>
      <c r="Y146" s="79"/>
      <c r="Z146" s="79"/>
      <c r="AA146" s="85" t="s">
        <v>659</v>
      </c>
      <c r="AB146" s="79"/>
      <c r="AC146" s="79" t="b">
        <v>0</v>
      </c>
      <c r="AD146" s="79">
        <v>0</v>
      </c>
      <c r="AE146" s="85" t="s">
        <v>722</v>
      </c>
      <c r="AF146" s="79" t="b">
        <v>0</v>
      </c>
      <c r="AG146" s="79" t="s">
        <v>730</v>
      </c>
      <c r="AH146" s="79"/>
      <c r="AI146" s="85" t="s">
        <v>722</v>
      </c>
      <c r="AJ146" s="79" t="b">
        <v>0</v>
      </c>
      <c r="AK146" s="79">
        <v>3</v>
      </c>
      <c r="AL146" s="85" t="s">
        <v>658</v>
      </c>
      <c r="AM146" s="79" t="s">
        <v>734</v>
      </c>
      <c r="AN146" s="79" t="b">
        <v>0</v>
      </c>
      <c r="AO146" s="85" t="s">
        <v>658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4.761904761904762</v>
      </c>
      <c r="BF146" s="48">
        <v>1</v>
      </c>
      <c r="BG146" s="49">
        <v>4.761904761904762</v>
      </c>
      <c r="BH146" s="48">
        <v>0</v>
      </c>
      <c r="BI146" s="49">
        <v>0</v>
      </c>
      <c r="BJ146" s="48">
        <v>19</v>
      </c>
      <c r="BK146" s="49">
        <v>90.47619047619048</v>
      </c>
      <c r="BL146" s="48">
        <v>21</v>
      </c>
    </row>
    <row r="147" spans="1:64" ht="15">
      <c r="A147" s="64" t="s">
        <v>239</v>
      </c>
      <c r="B147" s="64" t="s">
        <v>242</v>
      </c>
      <c r="C147" s="65" t="s">
        <v>2256</v>
      </c>
      <c r="D147" s="66">
        <v>3</v>
      </c>
      <c r="E147" s="67" t="s">
        <v>132</v>
      </c>
      <c r="F147" s="68">
        <v>35</v>
      </c>
      <c r="G147" s="65"/>
      <c r="H147" s="69"/>
      <c r="I147" s="70"/>
      <c r="J147" s="70"/>
      <c r="K147" s="34" t="s">
        <v>65</v>
      </c>
      <c r="L147" s="77">
        <v>147</v>
      </c>
      <c r="M147" s="77"/>
      <c r="N147" s="72"/>
      <c r="O147" s="79" t="s">
        <v>320</v>
      </c>
      <c r="P147" s="81">
        <v>43719.85451388889</v>
      </c>
      <c r="Q147" s="79" t="s">
        <v>350</v>
      </c>
      <c r="R147" s="79"/>
      <c r="S147" s="79"/>
      <c r="T147" s="79" t="s">
        <v>244</v>
      </c>
      <c r="U147" s="79"/>
      <c r="V147" s="82" t="s">
        <v>503</v>
      </c>
      <c r="W147" s="81">
        <v>43719.85451388889</v>
      </c>
      <c r="X147" s="82" t="s">
        <v>558</v>
      </c>
      <c r="Y147" s="79"/>
      <c r="Z147" s="79"/>
      <c r="AA147" s="85" t="s">
        <v>659</v>
      </c>
      <c r="AB147" s="79"/>
      <c r="AC147" s="79" t="b">
        <v>0</v>
      </c>
      <c r="AD147" s="79">
        <v>0</v>
      </c>
      <c r="AE147" s="85" t="s">
        <v>722</v>
      </c>
      <c r="AF147" s="79" t="b">
        <v>0</v>
      </c>
      <c r="AG147" s="79" t="s">
        <v>730</v>
      </c>
      <c r="AH147" s="79"/>
      <c r="AI147" s="85" t="s">
        <v>722</v>
      </c>
      <c r="AJ147" s="79" t="b">
        <v>0</v>
      </c>
      <c r="AK147" s="79">
        <v>3</v>
      </c>
      <c r="AL147" s="85" t="s">
        <v>658</v>
      </c>
      <c r="AM147" s="79" t="s">
        <v>734</v>
      </c>
      <c r="AN147" s="79" t="b">
        <v>0</v>
      </c>
      <c r="AO147" s="85" t="s">
        <v>658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243</v>
      </c>
      <c r="B148" s="64" t="s">
        <v>244</v>
      </c>
      <c r="C148" s="65" t="s">
        <v>2256</v>
      </c>
      <c r="D148" s="66">
        <v>3</v>
      </c>
      <c r="E148" s="67" t="s">
        <v>132</v>
      </c>
      <c r="F148" s="68">
        <v>35</v>
      </c>
      <c r="G148" s="65"/>
      <c r="H148" s="69"/>
      <c r="I148" s="70"/>
      <c r="J148" s="70"/>
      <c r="K148" s="34" t="s">
        <v>65</v>
      </c>
      <c r="L148" s="77">
        <v>148</v>
      </c>
      <c r="M148" s="77"/>
      <c r="N148" s="72"/>
      <c r="O148" s="79" t="s">
        <v>320</v>
      </c>
      <c r="P148" s="81">
        <v>43719.46913194445</v>
      </c>
      <c r="Q148" s="79" t="s">
        <v>333</v>
      </c>
      <c r="R148" s="79"/>
      <c r="S148" s="79"/>
      <c r="T148" s="79"/>
      <c r="U148" s="79"/>
      <c r="V148" s="82" t="s">
        <v>505</v>
      </c>
      <c r="W148" s="81">
        <v>43719.46913194445</v>
      </c>
      <c r="X148" s="82" t="s">
        <v>559</v>
      </c>
      <c r="Y148" s="79"/>
      <c r="Z148" s="79"/>
      <c r="AA148" s="85" t="s">
        <v>660</v>
      </c>
      <c r="AB148" s="79"/>
      <c r="AC148" s="79" t="b">
        <v>0</v>
      </c>
      <c r="AD148" s="79">
        <v>0</v>
      </c>
      <c r="AE148" s="85" t="s">
        <v>722</v>
      </c>
      <c r="AF148" s="79" t="b">
        <v>0</v>
      </c>
      <c r="AG148" s="79" t="s">
        <v>730</v>
      </c>
      <c r="AH148" s="79"/>
      <c r="AI148" s="85" t="s">
        <v>722</v>
      </c>
      <c r="AJ148" s="79" t="b">
        <v>0</v>
      </c>
      <c r="AK148" s="79">
        <v>2</v>
      </c>
      <c r="AL148" s="85" t="s">
        <v>662</v>
      </c>
      <c r="AM148" s="79" t="s">
        <v>739</v>
      </c>
      <c r="AN148" s="79" t="b">
        <v>0</v>
      </c>
      <c r="AO148" s="85" t="s">
        <v>662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244</v>
      </c>
      <c r="B149" s="64" t="s">
        <v>239</v>
      </c>
      <c r="C149" s="65" t="s">
        <v>2256</v>
      </c>
      <c r="D149" s="66">
        <v>3</v>
      </c>
      <c r="E149" s="67" t="s">
        <v>132</v>
      </c>
      <c r="F149" s="68">
        <v>35</v>
      </c>
      <c r="G149" s="65"/>
      <c r="H149" s="69"/>
      <c r="I149" s="70"/>
      <c r="J149" s="70"/>
      <c r="K149" s="34" t="s">
        <v>66</v>
      </c>
      <c r="L149" s="77">
        <v>149</v>
      </c>
      <c r="M149" s="77"/>
      <c r="N149" s="72"/>
      <c r="O149" s="79" t="s">
        <v>321</v>
      </c>
      <c r="P149" s="81">
        <v>43720.60011574074</v>
      </c>
      <c r="Q149" s="79" t="s">
        <v>351</v>
      </c>
      <c r="R149" s="79"/>
      <c r="S149" s="79"/>
      <c r="T149" s="79" t="s">
        <v>450</v>
      </c>
      <c r="U149" s="79"/>
      <c r="V149" s="82" t="s">
        <v>506</v>
      </c>
      <c r="W149" s="81">
        <v>43720.60011574074</v>
      </c>
      <c r="X149" s="82" t="s">
        <v>560</v>
      </c>
      <c r="Y149" s="79"/>
      <c r="Z149" s="79"/>
      <c r="AA149" s="85" t="s">
        <v>661</v>
      </c>
      <c r="AB149" s="85" t="s">
        <v>664</v>
      </c>
      <c r="AC149" s="79" t="b">
        <v>0</v>
      </c>
      <c r="AD149" s="79">
        <v>1</v>
      </c>
      <c r="AE149" s="85" t="s">
        <v>724</v>
      </c>
      <c r="AF149" s="79" t="b">
        <v>0</v>
      </c>
      <c r="AG149" s="79" t="s">
        <v>730</v>
      </c>
      <c r="AH149" s="79"/>
      <c r="AI149" s="85" t="s">
        <v>722</v>
      </c>
      <c r="AJ149" s="79" t="b">
        <v>0</v>
      </c>
      <c r="AK149" s="79">
        <v>0</v>
      </c>
      <c r="AL149" s="85" t="s">
        <v>722</v>
      </c>
      <c r="AM149" s="79" t="s">
        <v>734</v>
      </c>
      <c r="AN149" s="79" t="b">
        <v>0</v>
      </c>
      <c r="AO149" s="85" t="s">
        <v>664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v>1</v>
      </c>
      <c r="BE149" s="49">
        <v>5.555555555555555</v>
      </c>
      <c r="BF149" s="48">
        <v>0</v>
      </c>
      <c r="BG149" s="49">
        <v>0</v>
      </c>
      <c r="BH149" s="48">
        <v>0</v>
      </c>
      <c r="BI149" s="49">
        <v>0</v>
      </c>
      <c r="BJ149" s="48">
        <v>17</v>
      </c>
      <c r="BK149" s="49">
        <v>94.44444444444444</v>
      </c>
      <c r="BL149" s="48">
        <v>18</v>
      </c>
    </row>
    <row r="150" spans="1:64" ht="15">
      <c r="A150" s="64" t="s">
        <v>239</v>
      </c>
      <c r="B150" s="64" t="s">
        <v>244</v>
      </c>
      <c r="C150" s="65" t="s">
        <v>2258</v>
      </c>
      <c r="D150" s="66">
        <v>10</v>
      </c>
      <c r="E150" s="67" t="s">
        <v>136</v>
      </c>
      <c r="F150" s="68">
        <v>12</v>
      </c>
      <c r="G150" s="65"/>
      <c r="H150" s="69"/>
      <c r="I150" s="70"/>
      <c r="J150" s="70"/>
      <c r="K150" s="34" t="s">
        <v>66</v>
      </c>
      <c r="L150" s="77">
        <v>150</v>
      </c>
      <c r="M150" s="77"/>
      <c r="N150" s="72"/>
      <c r="O150" s="79" t="s">
        <v>320</v>
      </c>
      <c r="P150" s="81">
        <v>43718.7344212963</v>
      </c>
      <c r="Q150" s="79" t="s">
        <v>352</v>
      </c>
      <c r="R150" s="79"/>
      <c r="S150" s="79"/>
      <c r="T150" s="79" t="s">
        <v>450</v>
      </c>
      <c r="U150" s="82" t="s">
        <v>465</v>
      </c>
      <c r="V150" s="82" t="s">
        <v>465</v>
      </c>
      <c r="W150" s="81">
        <v>43718.7344212963</v>
      </c>
      <c r="X150" s="82" t="s">
        <v>561</v>
      </c>
      <c r="Y150" s="79"/>
      <c r="Z150" s="79"/>
      <c r="AA150" s="85" t="s">
        <v>662</v>
      </c>
      <c r="AB150" s="79"/>
      <c r="AC150" s="79" t="b">
        <v>0</v>
      </c>
      <c r="AD150" s="79">
        <v>1</v>
      </c>
      <c r="AE150" s="85" t="s">
        <v>722</v>
      </c>
      <c r="AF150" s="79" t="b">
        <v>0</v>
      </c>
      <c r="AG150" s="79" t="s">
        <v>730</v>
      </c>
      <c r="AH150" s="79"/>
      <c r="AI150" s="85" t="s">
        <v>722</v>
      </c>
      <c r="AJ150" s="79" t="b">
        <v>0</v>
      </c>
      <c r="AK150" s="79">
        <v>0</v>
      </c>
      <c r="AL150" s="85" t="s">
        <v>722</v>
      </c>
      <c r="AM150" s="79" t="s">
        <v>734</v>
      </c>
      <c r="AN150" s="79" t="b">
        <v>0</v>
      </c>
      <c r="AO150" s="85" t="s">
        <v>662</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1</v>
      </c>
      <c r="BC150" s="78" t="str">
        <f>REPLACE(INDEX(GroupVertices[Group],MATCH(Edges[[#This Row],[Vertex 2]],GroupVertices[Vertex],0)),1,1,"")</f>
        <v>1</v>
      </c>
      <c r="BD150" s="48">
        <v>2</v>
      </c>
      <c r="BE150" s="49">
        <v>8</v>
      </c>
      <c r="BF150" s="48">
        <v>0</v>
      </c>
      <c r="BG150" s="49">
        <v>0</v>
      </c>
      <c r="BH150" s="48">
        <v>0</v>
      </c>
      <c r="BI150" s="49">
        <v>0</v>
      </c>
      <c r="BJ150" s="48">
        <v>23</v>
      </c>
      <c r="BK150" s="49">
        <v>92</v>
      </c>
      <c r="BL150" s="48">
        <v>25</v>
      </c>
    </row>
    <row r="151" spans="1:64" ht="15">
      <c r="A151" s="64" t="s">
        <v>239</v>
      </c>
      <c r="B151" s="64" t="s">
        <v>244</v>
      </c>
      <c r="C151" s="65" t="s">
        <v>2258</v>
      </c>
      <c r="D151" s="66">
        <v>10</v>
      </c>
      <c r="E151" s="67" t="s">
        <v>136</v>
      </c>
      <c r="F151" s="68">
        <v>12</v>
      </c>
      <c r="G151" s="65"/>
      <c r="H151" s="69"/>
      <c r="I151" s="70"/>
      <c r="J151" s="70"/>
      <c r="K151" s="34" t="s">
        <v>66</v>
      </c>
      <c r="L151" s="77">
        <v>151</v>
      </c>
      <c r="M151" s="77"/>
      <c r="N151" s="72"/>
      <c r="O151" s="79" t="s">
        <v>320</v>
      </c>
      <c r="P151" s="81">
        <v>43719.80199074074</v>
      </c>
      <c r="Q151" s="79" t="s">
        <v>353</v>
      </c>
      <c r="R151" s="79"/>
      <c r="S151" s="79"/>
      <c r="T151" s="79" t="s">
        <v>445</v>
      </c>
      <c r="U151" s="82" t="s">
        <v>466</v>
      </c>
      <c r="V151" s="82" t="s">
        <v>466</v>
      </c>
      <c r="W151" s="81">
        <v>43719.80199074074</v>
      </c>
      <c r="X151" s="82" t="s">
        <v>562</v>
      </c>
      <c r="Y151" s="79"/>
      <c r="Z151" s="79"/>
      <c r="AA151" s="85" t="s">
        <v>663</v>
      </c>
      <c r="AB151" s="79"/>
      <c r="AC151" s="79" t="b">
        <v>0</v>
      </c>
      <c r="AD151" s="79">
        <v>5</v>
      </c>
      <c r="AE151" s="85" t="s">
        <v>722</v>
      </c>
      <c r="AF151" s="79" t="b">
        <v>0</v>
      </c>
      <c r="AG151" s="79" t="s">
        <v>730</v>
      </c>
      <c r="AH151" s="79"/>
      <c r="AI151" s="85" t="s">
        <v>722</v>
      </c>
      <c r="AJ151" s="79" t="b">
        <v>0</v>
      </c>
      <c r="AK151" s="79">
        <v>2</v>
      </c>
      <c r="AL151" s="85" t="s">
        <v>722</v>
      </c>
      <c r="AM151" s="79" t="s">
        <v>734</v>
      </c>
      <c r="AN151" s="79" t="b">
        <v>0</v>
      </c>
      <c r="AO151" s="85" t="s">
        <v>663</v>
      </c>
      <c r="AP151" s="79" t="s">
        <v>176</v>
      </c>
      <c r="AQ151" s="79">
        <v>0</v>
      </c>
      <c r="AR151" s="79">
        <v>0</v>
      </c>
      <c r="AS151" s="79"/>
      <c r="AT151" s="79"/>
      <c r="AU151" s="79"/>
      <c r="AV151" s="79"/>
      <c r="AW151" s="79"/>
      <c r="AX151" s="79"/>
      <c r="AY151" s="79"/>
      <c r="AZ151" s="79"/>
      <c r="BA151">
        <v>3</v>
      </c>
      <c r="BB151" s="78" t="str">
        <f>REPLACE(INDEX(GroupVertices[Group],MATCH(Edges[[#This Row],[Vertex 1]],GroupVertices[Vertex],0)),1,1,"")</f>
        <v>1</v>
      </c>
      <c r="BC151" s="78" t="str">
        <f>REPLACE(INDEX(GroupVertices[Group],MATCH(Edges[[#This Row],[Vertex 2]],GroupVertices[Vertex],0)),1,1,"")</f>
        <v>1</v>
      </c>
      <c r="BD151" s="48">
        <v>1</v>
      </c>
      <c r="BE151" s="49">
        <v>4.545454545454546</v>
      </c>
      <c r="BF151" s="48">
        <v>0</v>
      </c>
      <c r="BG151" s="49">
        <v>0</v>
      </c>
      <c r="BH151" s="48">
        <v>0</v>
      </c>
      <c r="BI151" s="49">
        <v>0</v>
      </c>
      <c r="BJ151" s="48">
        <v>21</v>
      </c>
      <c r="BK151" s="49">
        <v>95.45454545454545</v>
      </c>
      <c r="BL151" s="48">
        <v>22</v>
      </c>
    </row>
    <row r="152" spans="1:64" ht="15">
      <c r="A152" s="64" t="s">
        <v>239</v>
      </c>
      <c r="B152" s="64" t="s">
        <v>244</v>
      </c>
      <c r="C152" s="65" t="s">
        <v>2258</v>
      </c>
      <c r="D152" s="66">
        <v>10</v>
      </c>
      <c r="E152" s="67" t="s">
        <v>136</v>
      </c>
      <c r="F152" s="68">
        <v>12</v>
      </c>
      <c r="G152" s="65"/>
      <c r="H152" s="69"/>
      <c r="I152" s="70"/>
      <c r="J152" s="70"/>
      <c r="K152" s="34" t="s">
        <v>66</v>
      </c>
      <c r="L152" s="77">
        <v>152</v>
      </c>
      <c r="M152" s="77"/>
      <c r="N152" s="72"/>
      <c r="O152" s="79" t="s">
        <v>320</v>
      </c>
      <c r="P152" s="81">
        <v>43720.595555555556</v>
      </c>
      <c r="Q152" s="79" t="s">
        <v>354</v>
      </c>
      <c r="R152" s="79"/>
      <c r="S152" s="79"/>
      <c r="T152" s="79" t="s">
        <v>445</v>
      </c>
      <c r="U152" s="82" t="s">
        <v>467</v>
      </c>
      <c r="V152" s="82" t="s">
        <v>467</v>
      </c>
      <c r="W152" s="81">
        <v>43720.595555555556</v>
      </c>
      <c r="X152" s="82" t="s">
        <v>563</v>
      </c>
      <c r="Y152" s="79"/>
      <c r="Z152" s="79"/>
      <c r="AA152" s="85" t="s">
        <v>664</v>
      </c>
      <c r="AB152" s="79"/>
      <c r="AC152" s="79" t="b">
        <v>0</v>
      </c>
      <c r="AD152" s="79">
        <v>4</v>
      </c>
      <c r="AE152" s="85" t="s">
        <v>722</v>
      </c>
      <c r="AF152" s="79" t="b">
        <v>0</v>
      </c>
      <c r="AG152" s="79" t="s">
        <v>730</v>
      </c>
      <c r="AH152" s="79"/>
      <c r="AI152" s="85" t="s">
        <v>722</v>
      </c>
      <c r="AJ152" s="79" t="b">
        <v>0</v>
      </c>
      <c r="AK152" s="79">
        <v>0</v>
      </c>
      <c r="AL152" s="85" t="s">
        <v>722</v>
      </c>
      <c r="AM152" s="79" t="s">
        <v>734</v>
      </c>
      <c r="AN152" s="79" t="b">
        <v>0</v>
      </c>
      <c r="AO152" s="85" t="s">
        <v>664</v>
      </c>
      <c r="AP152" s="79" t="s">
        <v>176</v>
      </c>
      <c r="AQ152" s="79">
        <v>0</v>
      </c>
      <c r="AR152" s="79">
        <v>0</v>
      </c>
      <c r="AS152" s="79"/>
      <c r="AT152" s="79"/>
      <c r="AU152" s="79"/>
      <c r="AV152" s="79"/>
      <c r="AW152" s="79"/>
      <c r="AX152" s="79"/>
      <c r="AY152" s="79"/>
      <c r="AZ152" s="79"/>
      <c r="BA152">
        <v>3</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40</v>
      </c>
      <c r="BK152" s="49">
        <v>100</v>
      </c>
      <c r="BL152" s="48">
        <v>40</v>
      </c>
    </row>
    <row r="153" spans="1:64" ht="15">
      <c r="A153" s="64" t="s">
        <v>239</v>
      </c>
      <c r="B153" s="64" t="s">
        <v>244</v>
      </c>
      <c r="C153" s="65" t="s">
        <v>2256</v>
      </c>
      <c r="D153" s="66">
        <v>3</v>
      </c>
      <c r="E153" s="67" t="s">
        <v>132</v>
      </c>
      <c r="F153" s="68">
        <v>35</v>
      </c>
      <c r="G153" s="65"/>
      <c r="H153" s="69"/>
      <c r="I153" s="70"/>
      <c r="J153" s="70"/>
      <c r="K153" s="34" t="s">
        <v>66</v>
      </c>
      <c r="L153" s="77">
        <v>153</v>
      </c>
      <c r="M153" s="77"/>
      <c r="N153" s="72"/>
      <c r="O153" s="79" t="s">
        <v>321</v>
      </c>
      <c r="P153" s="81">
        <v>43720.59605324074</v>
      </c>
      <c r="Q153" s="79" t="s">
        <v>355</v>
      </c>
      <c r="R153" s="79"/>
      <c r="S153" s="79"/>
      <c r="T153" s="79"/>
      <c r="U153" s="79"/>
      <c r="V153" s="82" t="s">
        <v>503</v>
      </c>
      <c r="W153" s="81">
        <v>43720.59605324074</v>
      </c>
      <c r="X153" s="82" t="s">
        <v>564</v>
      </c>
      <c r="Y153" s="79"/>
      <c r="Z153" s="79"/>
      <c r="AA153" s="85" t="s">
        <v>665</v>
      </c>
      <c r="AB153" s="85" t="s">
        <v>664</v>
      </c>
      <c r="AC153" s="79" t="b">
        <v>0</v>
      </c>
      <c r="AD153" s="79">
        <v>1</v>
      </c>
      <c r="AE153" s="85" t="s">
        <v>724</v>
      </c>
      <c r="AF153" s="79" t="b">
        <v>0</v>
      </c>
      <c r="AG153" s="79" t="s">
        <v>730</v>
      </c>
      <c r="AH153" s="79"/>
      <c r="AI153" s="85" t="s">
        <v>722</v>
      </c>
      <c r="AJ153" s="79" t="b">
        <v>0</v>
      </c>
      <c r="AK153" s="79">
        <v>0</v>
      </c>
      <c r="AL153" s="85" t="s">
        <v>722</v>
      </c>
      <c r="AM153" s="79" t="s">
        <v>734</v>
      </c>
      <c r="AN153" s="79" t="b">
        <v>0</v>
      </c>
      <c r="AO153" s="85" t="s">
        <v>664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1</v>
      </c>
      <c r="BE153" s="49">
        <v>3.225806451612903</v>
      </c>
      <c r="BF153" s="48">
        <v>0</v>
      </c>
      <c r="BG153" s="49">
        <v>0</v>
      </c>
      <c r="BH153" s="48">
        <v>0</v>
      </c>
      <c r="BI153" s="49">
        <v>0</v>
      </c>
      <c r="BJ153" s="48">
        <v>30</v>
      </c>
      <c r="BK153" s="49">
        <v>96.7741935483871</v>
      </c>
      <c r="BL153" s="48">
        <v>31</v>
      </c>
    </row>
    <row r="154" spans="1:64" ht="15">
      <c r="A154" s="64" t="s">
        <v>245</v>
      </c>
      <c r="B154" s="64" t="s">
        <v>239</v>
      </c>
      <c r="C154" s="65" t="s">
        <v>2256</v>
      </c>
      <c r="D154" s="66">
        <v>3</v>
      </c>
      <c r="E154" s="67" t="s">
        <v>132</v>
      </c>
      <c r="F154" s="68">
        <v>35</v>
      </c>
      <c r="G154" s="65"/>
      <c r="H154" s="69"/>
      <c r="I154" s="70"/>
      <c r="J154" s="70"/>
      <c r="K154" s="34" t="s">
        <v>66</v>
      </c>
      <c r="L154" s="77">
        <v>154</v>
      </c>
      <c r="M154" s="77"/>
      <c r="N154" s="72"/>
      <c r="O154" s="79" t="s">
        <v>320</v>
      </c>
      <c r="P154" s="81">
        <v>43720.443819444445</v>
      </c>
      <c r="Q154" s="79" t="s">
        <v>356</v>
      </c>
      <c r="R154" s="82" t="s">
        <v>415</v>
      </c>
      <c r="S154" s="79" t="s">
        <v>432</v>
      </c>
      <c r="T154" s="79" t="s">
        <v>451</v>
      </c>
      <c r="U154" s="79"/>
      <c r="V154" s="82" t="s">
        <v>507</v>
      </c>
      <c r="W154" s="81">
        <v>43720.443819444445</v>
      </c>
      <c r="X154" s="82" t="s">
        <v>565</v>
      </c>
      <c r="Y154" s="79"/>
      <c r="Z154" s="79"/>
      <c r="AA154" s="85" t="s">
        <v>666</v>
      </c>
      <c r="AB154" s="79"/>
      <c r="AC154" s="79" t="b">
        <v>0</v>
      </c>
      <c r="AD154" s="79">
        <v>5</v>
      </c>
      <c r="AE154" s="85" t="s">
        <v>722</v>
      </c>
      <c r="AF154" s="79" t="b">
        <v>1</v>
      </c>
      <c r="AG154" s="79" t="s">
        <v>730</v>
      </c>
      <c r="AH154" s="79"/>
      <c r="AI154" s="85" t="s">
        <v>680</v>
      </c>
      <c r="AJ154" s="79" t="b">
        <v>0</v>
      </c>
      <c r="AK154" s="79">
        <v>2</v>
      </c>
      <c r="AL154" s="85" t="s">
        <v>722</v>
      </c>
      <c r="AM154" s="79" t="s">
        <v>734</v>
      </c>
      <c r="AN154" s="79" t="b">
        <v>0</v>
      </c>
      <c r="AO154" s="85" t="s">
        <v>666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1</v>
      </c>
      <c r="BD154" s="48"/>
      <c r="BE154" s="49"/>
      <c r="BF154" s="48"/>
      <c r="BG154" s="49"/>
      <c r="BH154" s="48"/>
      <c r="BI154" s="49"/>
      <c r="BJ154" s="48"/>
      <c r="BK154" s="49"/>
      <c r="BL154" s="48"/>
    </row>
    <row r="155" spans="1:64" ht="15">
      <c r="A155" s="64" t="s">
        <v>245</v>
      </c>
      <c r="B155" s="64" t="s">
        <v>238</v>
      </c>
      <c r="C155" s="65" t="s">
        <v>2256</v>
      </c>
      <c r="D155" s="66">
        <v>3</v>
      </c>
      <c r="E155" s="67" t="s">
        <v>132</v>
      </c>
      <c r="F155" s="68">
        <v>35</v>
      </c>
      <c r="G155" s="65"/>
      <c r="H155" s="69"/>
      <c r="I155" s="70"/>
      <c r="J155" s="70"/>
      <c r="K155" s="34" t="s">
        <v>66</v>
      </c>
      <c r="L155" s="77">
        <v>155</v>
      </c>
      <c r="M155" s="77"/>
      <c r="N155" s="72"/>
      <c r="O155" s="79" t="s">
        <v>320</v>
      </c>
      <c r="P155" s="81">
        <v>43720.443819444445</v>
      </c>
      <c r="Q155" s="79" t="s">
        <v>356</v>
      </c>
      <c r="R155" s="82" t="s">
        <v>415</v>
      </c>
      <c r="S155" s="79" t="s">
        <v>432</v>
      </c>
      <c r="T155" s="79" t="s">
        <v>451</v>
      </c>
      <c r="U155" s="79"/>
      <c r="V155" s="82" t="s">
        <v>507</v>
      </c>
      <c r="W155" s="81">
        <v>43720.443819444445</v>
      </c>
      <c r="X155" s="82" t="s">
        <v>565</v>
      </c>
      <c r="Y155" s="79"/>
      <c r="Z155" s="79"/>
      <c r="AA155" s="85" t="s">
        <v>666</v>
      </c>
      <c r="AB155" s="79"/>
      <c r="AC155" s="79" t="b">
        <v>0</v>
      </c>
      <c r="AD155" s="79">
        <v>5</v>
      </c>
      <c r="AE155" s="85" t="s">
        <v>722</v>
      </c>
      <c r="AF155" s="79" t="b">
        <v>1</v>
      </c>
      <c r="AG155" s="79" t="s">
        <v>730</v>
      </c>
      <c r="AH155" s="79"/>
      <c r="AI155" s="85" t="s">
        <v>680</v>
      </c>
      <c r="AJ155" s="79" t="b">
        <v>0</v>
      </c>
      <c r="AK155" s="79">
        <v>2</v>
      </c>
      <c r="AL155" s="85" t="s">
        <v>722</v>
      </c>
      <c r="AM155" s="79" t="s">
        <v>734</v>
      </c>
      <c r="AN155" s="79" t="b">
        <v>0</v>
      </c>
      <c r="AO155" s="85" t="s">
        <v>666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3</v>
      </c>
      <c r="BE155" s="49">
        <v>9.67741935483871</v>
      </c>
      <c r="BF155" s="48">
        <v>0</v>
      </c>
      <c r="BG155" s="49">
        <v>0</v>
      </c>
      <c r="BH155" s="48">
        <v>0</v>
      </c>
      <c r="BI155" s="49">
        <v>0</v>
      </c>
      <c r="BJ155" s="48">
        <v>28</v>
      </c>
      <c r="BK155" s="49">
        <v>90.3225806451613</v>
      </c>
      <c r="BL155" s="48">
        <v>31</v>
      </c>
    </row>
    <row r="156" spans="1:64" ht="15">
      <c r="A156" s="64" t="s">
        <v>238</v>
      </c>
      <c r="B156" s="64" t="s">
        <v>245</v>
      </c>
      <c r="C156" s="65" t="s">
        <v>2256</v>
      </c>
      <c r="D156" s="66">
        <v>3</v>
      </c>
      <c r="E156" s="67" t="s">
        <v>132</v>
      </c>
      <c r="F156" s="68">
        <v>35</v>
      </c>
      <c r="G156" s="65"/>
      <c r="H156" s="69"/>
      <c r="I156" s="70"/>
      <c r="J156" s="70"/>
      <c r="K156" s="34" t="s">
        <v>66</v>
      </c>
      <c r="L156" s="77">
        <v>156</v>
      </c>
      <c r="M156" s="77"/>
      <c r="N156" s="72"/>
      <c r="O156" s="79" t="s">
        <v>320</v>
      </c>
      <c r="P156" s="81">
        <v>43720.44494212963</v>
      </c>
      <c r="Q156" s="79" t="s">
        <v>357</v>
      </c>
      <c r="R156" s="79"/>
      <c r="S156" s="79"/>
      <c r="T156" s="79" t="s">
        <v>451</v>
      </c>
      <c r="U156" s="79"/>
      <c r="V156" s="82" t="s">
        <v>502</v>
      </c>
      <c r="W156" s="81">
        <v>43720.44494212963</v>
      </c>
      <c r="X156" s="82" t="s">
        <v>566</v>
      </c>
      <c r="Y156" s="79"/>
      <c r="Z156" s="79"/>
      <c r="AA156" s="85" t="s">
        <v>667</v>
      </c>
      <c r="AB156" s="79"/>
      <c r="AC156" s="79" t="b">
        <v>0</v>
      </c>
      <c r="AD156" s="79">
        <v>0</v>
      </c>
      <c r="AE156" s="85" t="s">
        <v>722</v>
      </c>
      <c r="AF156" s="79" t="b">
        <v>1</v>
      </c>
      <c r="AG156" s="79" t="s">
        <v>730</v>
      </c>
      <c r="AH156" s="79"/>
      <c r="AI156" s="85" t="s">
        <v>680</v>
      </c>
      <c r="AJ156" s="79" t="b">
        <v>0</v>
      </c>
      <c r="AK156" s="79">
        <v>2</v>
      </c>
      <c r="AL156" s="85" t="s">
        <v>666</v>
      </c>
      <c r="AM156" s="79" t="s">
        <v>739</v>
      </c>
      <c r="AN156" s="79" t="b">
        <v>0</v>
      </c>
      <c r="AO156" s="85" t="s">
        <v>666</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v>2</v>
      </c>
      <c r="BE156" s="49">
        <v>8.333333333333334</v>
      </c>
      <c r="BF156" s="48">
        <v>0</v>
      </c>
      <c r="BG156" s="49">
        <v>0</v>
      </c>
      <c r="BH156" s="48">
        <v>0</v>
      </c>
      <c r="BI156" s="49">
        <v>0</v>
      </c>
      <c r="BJ156" s="48">
        <v>22</v>
      </c>
      <c r="BK156" s="49">
        <v>91.66666666666667</v>
      </c>
      <c r="BL156" s="48">
        <v>24</v>
      </c>
    </row>
    <row r="157" spans="1:64" ht="15">
      <c r="A157" s="64" t="s">
        <v>239</v>
      </c>
      <c r="B157" s="64" t="s">
        <v>245</v>
      </c>
      <c r="C157" s="65" t="s">
        <v>2256</v>
      </c>
      <c r="D157" s="66">
        <v>3</v>
      </c>
      <c r="E157" s="67" t="s">
        <v>132</v>
      </c>
      <c r="F157" s="68">
        <v>35</v>
      </c>
      <c r="G157" s="65"/>
      <c r="H157" s="69"/>
      <c r="I157" s="70"/>
      <c r="J157" s="70"/>
      <c r="K157" s="34" t="s">
        <v>66</v>
      </c>
      <c r="L157" s="77">
        <v>157</v>
      </c>
      <c r="M157" s="77"/>
      <c r="N157" s="72"/>
      <c r="O157" s="79" t="s">
        <v>320</v>
      </c>
      <c r="P157" s="81">
        <v>43720.617800925924</v>
      </c>
      <c r="Q157" s="79" t="s">
        <v>357</v>
      </c>
      <c r="R157" s="79"/>
      <c r="S157" s="79"/>
      <c r="T157" s="79" t="s">
        <v>451</v>
      </c>
      <c r="U157" s="79"/>
      <c r="V157" s="82" t="s">
        <v>503</v>
      </c>
      <c r="W157" s="81">
        <v>43720.617800925924</v>
      </c>
      <c r="X157" s="82" t="s">
        <v>567</v>
      </c>
      <c r="Y157" s="79"/>
      <c r="Z157" s="79"/>
      <c r="AA157" s="85" t="s">
        <v>668</v>
      </c>
      <c r="AB157" s="79"/>
      <c r="AC157" s="79" t="b">
        <v>0</v>
      </c>
      <c r="AD157" s="79">
        <v>0</v>
      </c>
      <c r="AE157" s="85" t="s">
        <v>722</v>
      </c>
      <c r="AF157" s="79" t="b">
        <v>1</v>
      </c>
      <c r="AG157" s="79" t="s">
        <v>730</v>
      </c>
      <c r="AH157" s="79"/>
      <c r="AI157" s="85" t="s">
        <v>680</v>
      </c>
      <c r="AJ157" s="79" t="b">
        <v>0</v>
      </c>
      <c r="AK157" s="79">
        <v>2</v>
      </c>
      <c r="AL157" s="85" t="s">
        <v>666</v>
      </c>
      <c r="AM157" s="79" t="s">
        <v>734</v>
      </c>
      <c r="AN157" s="79" t="b">
        <v>0</v>
      </c>
      <c r="AO157" s="85" t="s">
        <v>666</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2</v>
      </c>
      <c r="BD157" s="48">
        <v>2</v>
      </c>
      <c r="BE157" s="49">
        <v>8.333333333333334</v>
      </c>
      <c r="BF157" s="48">
        <v>0</v>
      </c>
      <c r="BG157" s="49">
        <v>0</v>
      </c>
      <c r="BH157" s="48">
        <v>0</v>
      </c>
      <c r="BI157" s="49">
        <v>0</v>
      </c>
      <c r="BJ157" s="48">
        <v>22</v>
      </c>
      <c r="BK157" s="49">
        <v>91.66666666666667</v>
      </c>
      <c r="BL157" s="48">
        <v>24</v>
      </c>
    </row>
    <row r="158" spans="1:64" ht="15">
      <c r="A158" s="64" t="s">
        <v>246</v>
      </c>
      <c r="B158" s="64" t="s">
        <v>246</v>
      </c>
      <c r="C158" s="65" t="s">
        <v>2256</v>
      </c>
      <c r="D158" s="66">
        <v>3</v>
      </c>
      <c r="E158" s="67" t="s">
        <v>132</v>
      </c>
      <c r="F158" s="68">
        <v>35</v>
      </c>
      <c r="G158" s="65"/>
      <c r="H158" s="69"/>
      <c r="I158" s="70"/>
      <c r="J158" s="70"/>
      <c r="K158" s="34" t="s">
        <v>65</v>
      </c>
      <c r="L158" s="77">
        <v>158</v>
      </c>
      <c r="M158" s="77"/>
      <c r="N158" s="72"/>
      <c r="O158" s="79" t="s">
        <v>176</v>
      </c>
      <c r="P158" s="81">
        <v>43721.37459490741</v>
      </c>
      <c r="Q158" s="79" t="s">
        <v>358</v>
      </c>
      <c r="R158" s="79"/>
      <c r="S158" s="79"/>
      <c r="T158" s="79"/>
      <c r="U158" s="82" t="s">
        <v>468</v>
      </c>
      <c r="V158" s="82" t="s">
        <v>468</v>
      </c>
      <c r="W158" s="81">
        <v>43721.37459490741</v>
      </c>
      <c r="X158" s="82" t="s">
        <v>568</v>
      </c>
      <c r="Y158" s="79"/>
      <c r="Z158" s="79"/>
      <c r="AA158" s="85" t="s">
        <v>669</v>
      </c>
      <c r="AB158" s="79"/>
      <c r="AC158" s="79" t="b">
        <v>0</v>
      </c>
      <c r="AD158" s="79">
        <v>6</v>
      </c>
      <c r="AE158" s="85" t="s">
        <v>722</v>
      </c>
      <c r="AF158" s="79" t="b">
        <v>0</v>
      </c>
      <c r="AG158" s="79" t="s">
        <v>730</v>
      </c>
      <c r="AH158" s="79"/>
      <c r="AI158" s="85" t="s">
        <v>722</v>
      </c>
      <c r="AJ158" s="79" t="b">
        <v>0</v>
      </c>
      <c r="AK158" s="79">
        <v>4</v>
      </c>
      <c r="AL158" s="85" t="s">
        <v>722</v>
      </c>
      <c r="AM158" s="79" t="s">
        <v>734</v>
      </c>
      <c r="AN158" s="79" t="b">
        <v>0</v>
      </c>
      <c r="AO158" s="85" t="s">
        <v>669</v>
      </c>
      <c r="AP158" s="79" t="s">
        <v>741</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15</v>
      </c>
      <c r="BK158" s="49">
        <v>100</v>
      </c>
      <c r="BL158" s="48">
        <v>15</v>
      </c>
    </row>
    <row r="159" spans="1:64" ht="15">
      <c r="A159" s="64" t="s">
        <v>239</v>
      </c>
      <c r="B159" s="64" t="s">
        <v>246</v>
      </c>
      <c r="C159" s="65" t="s">
        <v>2256</v>
      </c>
      <c r="D159" s="66">
        <v>3</v>
      </c>
      <c r="E159" s="67" t="s">
        <v>132</v>
      </c>
      <c r="F159" s="68">
        <v>35</v>
      </c>
      <c r="G159" s="65"/>
      <c r="H159" s="69"/>
      <c r="I159" s="70"/>
      <c r="J159" s="70"/>
      <c r="K159" s="34" t="s">
        <v>65</v>
      </c>
      <c r="L159" s="77">
        <v>159</v>
      </c>
      <c r="M159" s="77"/>
      <c r="N159" s="72"/>
      <c r="O159" s="79" t="s">
        <v>320</v>
      </c>
      <c r="P159" s="81">
        <v>43721.467256944445</v>
      </c>
      <c r="Q159" s="79" t="s">
        <v>359</v>
      </c>
      <c r="R159" s="79"/>
      <c r="S159" s="79"/>
      <c r="T159" s="79"/>
      <c r="U159" s="82" t="s">
        <v>468</v>
      </c>
      <c r="V159" s="82" t="s">
        <v>468</v>
      </c>
      <c r="W159" s="81">
        <v>43721.467256944445</v>
      </c>
      <c r="X159" s="82" t="s">
        <v>569</v>
      </c>
      <c r="Y159" s="79"/>
      <c r="Z159" s="79"/>
      <c r="AA159" s="85" t="s">
        <v>670</v>
      </c>
      <c r="AB159" s="79"/>
      <c r="AC159" s="79" t="b">
        <v>0</v>
      </c>
      <c r="AD159" s="79">
        <v>0</v>
      </c>
      <c r="AE159" s="85" t="s">
        <v>722</v>
      </c>
      <c r="AF159" s="79" t="b">
        <v>0</v>
      </c>
      <c r="AG159" s="79" t="s">
        <v>730</v>
      </c>
      <c r="AH159" s="79"/>
      <c r="AI159" s="85" t="s">
        <v>722</v>
      </c>
      <c r="AJ159" s="79" t="b">
        <v>0</v>
      </c>
      <c r="AK159" s="79">
        <v>4</v>
      </c>
      <c r="AL159" s="85" t="s">
        <v>669</v>
      </c>
      <c r="AM159" s="79" t="s">
        <v>739</v>
      </c>
      <c r="AN159" s="79" t="b">
        <v>0</v>
      </c>
      <c r="AO159" s="85" t="s">
        <v>669</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17</v>
      </c>
      <c r="BK159" s="49">
        <v>100</v>
      </c>
      <c r="BL159" s="48">
        <v>17</v>
      </c>
    </row>
    <row r="160" spans="1:64" ht="15">
      <c r="A160" s="64" t="s">
        <v>243</v>
      </c>
      <c r="B160" s="64" t="s">
        <v>243</v>
      </c>
      <c r="C160" s="65" t="s">
        <v>2257</v>
      </c>
      <c r="D160" s="66">
        <v>6.5</v>
      </c>
      <c r="E160" s="67" t="s">
        <v>136</v>
      </c>
      <c r="F160" s="68">
        <v>23.5</v>
      </c>
      <c r="G160" s="65"/>
      <c r="H160" s="69"/>
      <c r="I160" s="70"/>
      <c r="J160" s="70"/>
      <c r="K160" s="34" t="s">
        <v>65</v>
      </c>
      <c r="L160" s="77">
        <v>160</v>
      </c>
      <c r="M160" s="77"/>
      <c r="N160" s="72"/>
      <c r="O160" s="79" t="s">
        <v>176</v>
      </c>
      <c r="P160" s="81">
        <v>43720.796643518515</v>
      </c>
      <c r="Q160" s="79" t="s">
        <v>360</v>
      </c>
      <c r="R160" s="82" t="s">
        <v>416</v>
      </c>
      <c r="S160" s="79" t="s">
        <v>432</v>
      </c>
      <c r="T160" s="79"/>
      <c r="U160" s="79"/>
      <c r="V160" s="82" t="s">
        <v>505</v>
      </c>
      <c r="W160" s="81">
        <v>43720.796643518515</v>
      </c>
      <c r="X160" s="82" t="s">
        <v>570</v>
      </c>
      <c r="Y160" s="79"/>
      <c r="Z160" s="79"/>
      <c r="AA160" s="85" t="s">
        <v>671</v>
      </c>
      <c r="AB160" s="79"/>
      <c r="AC160" s="79" t="b">
        <v>0</v>
      </c>
      <c r="AD160" s="79">
        <v>7</v>
      </c>
      <c r="AE160" s="85" t="s">
        <v>722</v>
      </c>
      <c r="AF160" s="79" t="b">
        <v>1</v>
      </c>
      <c r="AG160" s="79" t="s">
        <v>730</v>
      </c>
      <c r="AH160" s="79"/>
      <c r="AI160" s="85" t="s">
        <v>732</v>
      </c>
      <c r="AJ160" s="79" t="b">
        <v>0</v>
      </c>
      <c r="AK160" s="79">
        <v>2</v>
      </c>
      <c r="AL160" s="85" t="s">
        <v>722</v>
      </c>
      <c r="AM160" s="79" t="s">
        <v>735</v>
      </c>
      <c r="AN160" s="79" t="b">
        <v>0</v>
      </c>
      <c r="AO160" s="85" t="s">
        <v>671</v>
      </c>
      <c r="AP160" s="79" t="s">
        <v>741</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v>1</v>
      </c>
      <c r="BE160" s="49">
        <v>20</v>
      </c>
      <c r="BF160" s="48">
        <v>0</v>
      </c>
      <c r="BG160" s="49">
        <v>0</v>
      </c>
      <c r="BH160" s="48">
        <v>0</v>
      </c>
      <c r="BI160" s="49">
        <v>0</v>
      </c>
      <c r="BJ160" s="48">
        <v>4</v>
      </c>
      <c r="BK160" s="49">
        <v>80</v>
      </c>
      <c r="BL160" s="48">
        <v>5</v>
      </c>
    </row>
    <row r="161" spans="1:64" ht="15">
      <c r="A161" s="64" t="s">
        <v>243</v>
      </c>
      <c r="B161" s="64" t="s">
        <v>243</v>
      </c>
      <c r="C161" s="65" t="s">
        <v>2257</v>
      </c>
      <c r="D161" s="66">
        <v>6.5</v>
      </c>
      <c r="E161" s="67" t="s">
        <v>136</v>
      </c>
      <c r="F161" s="68">
        <v>23.5</v>
      </c>
      <c r="G161" s="65"/>
      <c r="H161" s="69"/>
      <c r="I161" s="70"/>
      <c r="J161" s="70"/>
      <c r="K161" s="34" t="s">
        <v>65</v>
      </c>
      <c r="L161" s="77">
        <v>161</v>
      </c>
      <c r="M161" s="77"/>
      <c r="N161" s="72"/>
      <c r="O161" s="79" t="s">
        <v>176</v>
      </c>
      <c r="P161" s="81">
        <v>43725.559641203705</v>
      </c>
      <c r="Q161" s="79" t="s">
        <v>361</v>
      </c>
      <c r="R161" s="82" t="s">
        <v>417</v>
      </c>
      <c r="S161" s="79" t="s">
        <v>432</v>
      </c>
      <c r="T161" s="79"/>
      <c r="U161" s="79"/>
      <c r="V161" s="82" t="s">
        <v>505</v>
      </c>
      <c r="W161" s="81">
        <v>43725.559641203705</v>
      </c>
      <c r="X161" s="82" t="s">
        <v>571</v>
      </c>
      <c r="Y161" s="79"/>
      <c r="Z161" s="79"/>
      <c r="AA161" s="85" t="s">
        <v>672</v>
      </c>
      <c r="AB161" s="79"/>
      <c r="AC161" s="79" t="b">
        <v>0</v>
      </c>
      <c r="AD161" s="79">
        <v>27</v>
      </c>
      <c r="AE161" s="85" t="s">
        <v>722</v>
      </c>
      <c r="AF161" s="79" t="b">
        <v>1</v>
      </c>
      <c r="AG161" s="79" t="s">
        <v>730</v>
      </c>
      <c r="AH161" s="79"/>
      <c r="AI161" s="85" t="s">
        <v>684</v>
      </c>
      <c r="AJ161" s="79" t="b">
        <v>0</v>
      </c>
      <c r="AK161" s="79">
        <v>4</v>
      </c>
      <c r="AL161" s="85" t="s">
        <v>722</v>
      </c>
      <c r="AM161" s="79" t="s">
        <v>734</v>
      </c>
      <c r="AN161" s="79" t="b">
        <v>0</v>
      </c>
      <c r="AO161" s="85" t="s">
        <v>672</v>
      </c>
      <c r="AP161" s="79" t="s">
        <v>741</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1</v>
      </c>
      <c r="BD161" s="48">
        <v>1</v>
      </c>
      <c r="BE161" s="49">
        <v>3.7037037037037037</v>
      </c>
      <c r="BF161" s="48">
        <v>0</v>
      </c>
      <c r="BG161" s="49">
        <v>0</v>
      </c>
      <c r="BH161" s="48">
        <v>0</v>
      </c>
      <c r="BI161" s="49">
        <v>0</v>
      </c>
      <c r="BJ161" s="48">
        <v>26</v>
      </c>
      <c r="BK161" s="49">
        <v>96.29629629629629</v>
      </c>
      <c r="BL161" s="48">
        <v>27</v>
      </c>
    </row>
    <row r="162" spans="1:64" ht="15">
      <c r="A162" s="64" t="s">
        <v>243</v>
      </c>
      <c r="B162" s="64" t="s">
        <v>239</v>
      </c>
      <c r="C162" s="65" t="s">
        <v>2256</v>
      </c>
      <c r="D162" s="66">
        <v>3</v>
      </c>
      <c r="E162" s="67" t="s">
        <v>132</v>
      </c>
      <c r="F162" s="68">
        <v>35</v>
      </c>
      <c r="G162" s="65"/>
      <c r="H162" s="69"/>
      <c r="I162" s="70"/>
      <c r="J162" s="70"/>
      <c r="K162" s="34" t="s">
        <v>66</v>
      </c>
      <c r="L162" s="77">
        <v>162</v>
      </c>
      <c r="M162" s="77"/>
      <c r="N162" s="72"/>
      <c r="O162" s="79" t="s">
        <v>320</v>
      </c>
      <c r="P162" s="81">
        <v>43719.46913194445</v>
      </c>
      <c r="Q162" s="79" t="s">
        <v>333</v>
      </c>
      <c r="R162" s="79"/>
      <c r="S162" s="79"/>
      <c r="T162" s="79"/>
      <c r="U162" s="79"/>
      <c r="V162" s="82" t="s">
        <v>505</v>
      </c>
      <c r="W162" s="81">
        <v>43719.46913194445</v>
      </c>
      <c r="X162" s="82" t="s">
        <v>559</v>
      </c>
      <c r="Y162" s="79"/>
      <c r="Z162" s="79"/>
      <c r="AA162" s="85" t="s">
        <v>660</v>
      </c>
      <c r="AB162" s="79"/>
      <c r="AC162" s="79" t="b">
        <v>0</v>
      </c>
      <c r="AD162" s="79">
        <v>0</v>
      </c>
      <c r="AE162" s="85" t="s">
        <v>722</v>
      </c>
      <c r="AF162" s="79" t="b">
        <v>0</v>
      </c>
      <c r="AG162" s="79" t="s">
        <v>730</v>
      </c>
      <c r="AH162" s="79"/>
      <c r="AI162" s="85" t="s">
        <v>722</v>
      </c>
      <c r="AJ162" s="79" t="b">
        <v>0</v>
      </c>
      <c r="AK162" s="79">
        <v>2</v>
      </c>
      <c r="AL162" s="85" t="s">
        <v>662</v>
      </c>
      <c r="AM162" s="79" t="s">
        <v>739</v>
      </c>
      <c r="AN162" s="79" t="b">
        <v>0</v>
      </c>
      <c r="AO162" s="85" t="s">
        <v>662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v>2</v>
      </c>
      <c r="BE162" s="49">
        <v>9.090909090909092</v>
      </c>
      <c r="BF162" s="48">
        <v>0</v>
      </c>
      <c r="BG162" s="49">
        <v>0</v>
      </c>
      <c r="BH162" s="48">
        <v>0</v>
      </c>
      <c r="BI162" s="49">
        <v>0</v>
      </c>
      <c r="BJ162" s="48">
        <v>20</v>
      </c>
      <c r="BK162" s="49">
        <v>90.9090909090909</v>
      </c>
      <c r="BL162" s="48">
        <v>22</v>
      </c>
    </row>
    <row r="163" spans="1:64" ht="15">
      <c r="A163" s="64" t="s">
        <v>239</v>
      </c>
      <c r="B163" s="64" t="s">
        <v>243</v>
      </c>
      <c r="C163" s="65" t="s">
        <v>2258</v>
      </c>
      <c r="D163" s="66">
        <v>10</v>
      </c>
      <c r="E163" s="67" t="s">
        <v>136</v>
      </c>
      <c r="F163" s="68">
        <v>12</v>
      </c>
      <c r="G163" s="65"/>
      <c r="H163" s="69"/>
      <c r="I163" s="70"/>
      <c r="J163" s="70"/>
      <c r="K163" s="34" t="s">
        <v>66</v>
      </c>
      <c r="L163" s="77">
        <v>163</v>
      </c>
      <c r="M163" s="77"/>
      <c r="N163" s="72"/>
      <c r="O163" s="79" t="s">
        <v>320</v>
      </c>
      <c r="P163" s="81">
        <v>43720.80326388889</v>
      </c>
      <c r="Q163" s="79" t="s">
        <v>362</v>
      </c>
      <c r="R163" s="82" t="s">
        <v>416</v>
      </c>
      <c r="S163" s="79" t="s">
        <v>432</v>
      </c>
      <c r="T163" s="79"/>
      <c r="U163" s="79"/>
      <c r="V163" s="82" t="s">
        <v>503</v>
      </c>
      <c r="W163" s="81">
        <v>43720.80326388889</v>
      </c>
      <c r="X163" s="82" t="s">
        <v>572</v>
      </c>
      <c r="Y163" s="79"/>
      <c r="Z163" s="79"/>
      <c r="AA163" s="85" t="s">
        <v>673</v>
      </c>
      <c r="AB163" s="79"/>
      <c r="AC163" s="79" t="b">
        <v>0</v>
      </c>
      <c r="AD163" s="79">
        <v>0</v>
      </c>
      <c r="AE163" s="85" t="s">
        <v>722</v>
      </c>
      <c r="AF163" s="79" t="b">
        <v>1</v>
      </c>
      <c r="AG163" s="79" t="s">
        <v>730</v>
      </c>
      <c r="AH163" s="79"/>
      <c r="AI163" s="85" t="s">
        <v>732</v>
      </c>
      <c r="AJ163" s="79" t="b">
        <v>0</v>
      </c>
      <c r="AK163" s="79">
        <v>2</v>
      </c>
      <c r="AL163" s="85" t="s">
        <v>671</v>
      </c>
      <c r="AM163" s="79" t="s">
        <v>734</v>
      </c>
      <c r="AN163" s="79" t="b">
        <v>0</v>
      </c>
      <c r="AO163" s="85" t="s">
        <v>671</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1</v>
      </c>
      <c r="BC163" s="78" t="str">
        <f>REPLACE(INDEX(GroupVertices[Group],MATCH(Edges[[#This Row],[Vertex 2]],GroupVertices[Vertex],0)),1,1,"")</f>
        <v>1</v>
      </c>
      <c r="BD163" s="48">
        <v>1</v>
      </c>
      <c r="BE163" s="49">
        <v>14.285714285714286</v>
      </c>
      <c r="BF163" s="48">
        <v>0</v>
      </c>
      <c r="BG163" s="49">
        <v>0</v>
      </c>
      <c r="BH163" s="48">
        <v>0</v>
      </c>
      <c r="BI163" s="49">
        <v>0</v>
      </c>
      <c r="BJ163" s="48">
        <v>6</v>
      </c>
      <c r="BK163" s="49">
        <v>85.71428571428571</v>
      </c>
      <c r="BL163" s="48">
        <v>7</v>
      </c>
    </row>
    <row r="164" spans="1:64" ht="15">
      <c r="A164" s="64" t="s">
        <v>239</v>
      </c>
      <c r="B164" s="64" t="s">
        <v>243</v>
      </c>
      <c r="C164" s="65" t="s">
        <v>2258</v>
      </c>
      <c r="D164" s="66">
        <v>10</v>
      </c>
      <c r="E164" s="67" t="s">
        <v>136</v>
      </c>
      <c r="F164" s="68">
        <v>12</v>
      </c>
      <c r="G164" s="65"/>
      <c r="H164" s="69"/>
      <c r="I164" s="70"/>
      <c r="J164" s="70"/>
      <c r="K164" s="34" t="s">
        <v>66</v>
      </c>
      <c r="L164" s="77">
        <v>164</v>
      </c>
      <c r="M164" s="77"/>
      <c r="N164" s="72"/>
      <c r="O164" s="79" t="s">
        <v>320</v>
      </c>
      <c r="P164" s="81">
        <v>43725.560520833336</v>
      </c>
      <c r="Q164" s="79" t="s">
        <v>363</v>
      </c>
      <c r="R164" s="79"/>
      <c r="S164" s="79"/>
      <c r="T164" s="79"/>
      <c r="U164" s="79"/>
      <c r="V164" s="82" t="s">
        <v>503</v>
      </c>
      <c r="W164" s="81">
        <v>43725.560520833336</v>
      </c>
      <c r="X164" s="82" t="s">
        <v>573</v>
      </c>
      <c r="Y164" s="79"/>
      <c r="Z164" s="79"/>
      <c r="AA164" s="85" t="s">
        <v>674</v>
      </c>
      <c r="AB164" s="79"/>
      <c r="AC164" s="79" t="b">
        <v>0</v>
      </c>
      <c r="AD164" s="79">
        <v>0</v>
      </c>
      <c r="AE164" s="85" t="s">
        <v>722</v>
      </c>
      <c r="AF164" s="79" t="b">
        <v>1</v>
      </c>
      <c r="AG164" s="79" t="s">
        <v>730</v>
      </c>
      <c r="AH164" s="79"/>
      <c r="AI164" s="85" t="s">
        <v>684</v>
      </c>
      <c r="AJ164" s="79" t="b">
        <v>0</v>
      </c>
      <c r="AK164" s="79">
        <v>4</v>
      </c>
      <c r="AL164" s="85" t="s">
        <v>672</v>
      </c>
      <c r="AM164" s="79" t="s">
        <v>739</v>
      </c>
      <c r="AN164" s="79" t="b">
        <v>0</v>
      </c>
      <c r="AO164" s="85" t="s">
        <v>672</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1</v>
      </c>
      <c r="BC164" s="78" t="str">
        <f>REPLACE(INDEX(GroupVertices[Group],MATCH(Edges[[#This Row],[Vertex 2]],GroupVertices[Vertex],0)),1,1,"")</f>
        <v>1</v>
      </c>
      <c r="BD164" s="48">
        <v>1</v>
      </c>
      <c r="BE164" s="49">
        <v>4.761904761904762</v>
      </c>
      <c r="BF164" s="48">
        <v>0</v>
      </c>
      <c r="BG164" s="49">
        <v>0</v>
      </c>
      <c r="BH164" s="48">
        <v>0</v>
      </c>
      <c r="BI164" s="49">
        <v>0</v>
      </c>
      <c r="BJ164" s="48">
        <v>20</v>
      </c>
      <c r="BK164" s="49">
        <v>95.23809523809524</v>
      </c>
      <c r="BL164" s="48">
        <v>21</v>
      </c>
    </row>
    <row r="165" spans="1:64" ht="15">
      <c r="A165" s="64" t="s">
        <v>239</v>
      </c>
      <c r="B165" s="64" t="s">
        <v>243</v>
      </c>
      <c r="C165" s="65" t="s">
        <v>2258</v>
      </c>
      <c r="D165" s="66">
        <v>10</v>
      </c>
      <c r="E165" s="67" t="s">
        <v>136</v>
      </c>
      <c r="F165" s="68">
        <v>12</v>
      </c>
      <c r="G165" s="65"/>
      <c r="H165" s="69"/>
      <c r="I165" s="70"/>
      <c r="J165" s="70"/>
      <c r="K165" s="34" t="s">
        <v>66</v>
      </c>
      <c r="L165" s="77">
        <v>165</v>
      </c>
      <c r="M165" s="77"/>
      <c r="N165" s="72"/>
      <c r="O165" s="79" t="s">
        <v>320</v>
      </c>
      <c r="P165" s="81">
        <v>43725.656643518516</v>
      </c>
      <c r="Q165" s="79" t="s">
        <v>364</v>
      </c>
      <c r="R165" s="82" t="s">
        <v>418</v>
      </c>
      <c r="S165" s="79" t="s">
        <v>438</v>
      </c>
      <c r="T165" s="79" t="s">
        <v>452</v>
      </c>
      <c r="U165" s="79"/>
      <c r="V165" s="82" t="s">
        <v>503</v>
      </c>
      <c r="W165" s="81">
        <v>43725.656643518516</v>
      </c>
      <c r="X165" s="82" t="s">
        <v>574</v>
      </c>
      <c r="Y165" s="79"/>
      <c r="Z165" s="79"/>
      <c r="AA165" s="85" t="s">
        <v>675</v>
      </c>
      <c r="AB165" s="79"/>
      <c r="AC165" s="79" t="b">
        <v>0</v>
      </c>
      <c r="AD165" s="79">
        <v>2</v>
      </c>
      <c r="AE165" s="85" t="s">
        <v>722</v>
      </c>
      <c r="AF165" s="79" t="b">
        <v>0</v>
      </c>
      <c r="AG165" s="79" t="s">
        <v>730</v>
      </c>
      <c r="AH165" s="79"/>
      <c r="AI165" s="85" t="s">
        <v>722</v>
      </c>
      <c r="AJ165" s="79" t="b">
        <v>0</v>
      </c>
      <c r="AK165" s="79">
        <v>0</v>
      </c>
      <c r="AL165" s="85" t="s">
        <v>722</v>
      </c>
      <c r="AM165" s="79" t="s">
        <v>734</v>
      </c>
      <c r="AN165" s="79" t="b">
        <v>0</v>
      </c>
      <c r="AO165" s="85" t="s">
        <v>675</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26</v>
      </c>
      <c r="BK165" s="49">
        <v>100</v>
      </c>
      <c r="BL165" s="48">
        <v>26</v>
      </c>
    </row>
    <row r="166" spans="1:64" ht="15">
      <c r="A166" s="64" t="s">
        <v>247</v>
      </c>
      <c r="B166" s="64" t="s">
        <v>311</v>
      </c>
      <c r="C166" s="65" t="s">
        <v>2256</v>
      </c>
      <c r="D166" s="66">
        <v>3</v>
      </c>
      <c r="E166" s="67" t="s">
        <v>132</v>
      </c>
      <c r="F166" s="68">
        <v>35</v>
      </c>
      <c r="G166" s="65"/>
      <c r="H166" s="69"/>
      <c r="I166" s="70"/>
      <c r="J166" s="70"/>
      <c r="K166" s="34" t="s">
        <v>65</v>
      </c>
      <c r="L166" s="77">
        <v>166</v>
      </c>
      <c r="M166" s="77"/>
      <c r="N166" s="72"/>
      <c r="O166" s="79" t="s">
        <v>320</v>
      </c>
      <c r="P166" s="81">
        <v>43726.60886574074</v>
      </c>
      <c r="Q166" s="79" t="s">
        <v>365</v>
      </c>
      <c r="R166" s="82" t="s">
        <v>419</v>
      </c>
      <c r="S166" s="79" t="s">
        <v>432</v>
      </c>
      <c r="T166" s="79" t="s">
        <v>453</v>
      </c>
      <c r="U166" s="79"/>
      <c r="V166" s="82" t="s">
        <v>508</v>
      </c>
      <c r="W166" s="81">
        <v>43726.60886574074</v>
      </c>
      <c r="X166" s="82" t="s">
        <v>575</v>
      </c>
      <c r="Y166" s="79"/>
      <c r="Z166" s="79"/>
      <c r="AA166" s="85" t="s">
        <v>676</v>
      </c>
      <c r="AB166" s="79"/>
      <c r="AC166" s="79" t="b">
        <v>0</v>
      </c>
      <c r="AD166" s="79">
        <v>8049</v>
      </c>
      <c r="AE166" s="85" t="s">
        <v>722</v>
      </c>
      <c r="AF166" s="79" t="b">
        <v>0</v>
      </c>
      <c r="AG166" s="79" t="s">
        <v>730</v>
      </c>
      <c r="AH166" s="79"/>
      <c r="AI166" s="85" t="s">
        <v>722</v>
      </c>
      <c r="AJ166" s="79" t="b">
        <v>0</v>
      </c>
      <c r="AK166" s="79">
        <v>4117</v>
      </c>
      <c r="AL166" s="85" t="s">
        <v>722</v>
      </c>
      <c r="AM166" s="79" t="s">
        <v>734</v>
      </c>
      <c r="AN166" s="79" t="b">
        <v>0</v>
      </c>
      <c r="AO166" s="85" t="s">
        <v>676</v>
      </c>
      <c r="AP166" s="79" t="s">
        <v>741</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239</v>
      </c>
      <c r="B167" s="64" t="s">
        <v>311</v>
      </c>
      <c r="C167" s="65" t="s">
        <v>2256</v>
      </c>
      <c r="D167" s="66">
        <v>3</v>
      </c>
      <c r="E167" s="67" t="s">
        <v>132</v>
      </c>
      <c r="F167" s="68">
        <v>35</v>
      </c>
      <c r="G167" s="65"/>
      <c r="H167" s="69"/>
      <c r="I167" s="70"/>
      <c r="J167" s="70"/>
      <c r="K167" s="34" t="s">
        <v>65</v>
      </c>
      <c r="L167" s="77">
        <v>167</v>
      </c>
      <c r="M167" s="77"/>
      <c r="N167" s="72"/>
      <c r="O167" s="79" t="s">
        <v>320</v>
      </c>
      <c r="P167" s="81">
        <v>43726.60921296296</v>
      </c>
      <c r="Q167" s="79" t="s">
        <v>366</v>
      </c>
      <c r="R167" s="79"/>
      <c r="S167" s="79"/>
      <c r="T167" s="79" t="s">
        <v>453</v>
      </c>
      <c r="U167" s="79"/>
      <c r="V167" s="82" t="s">
        <v>503</v>
      </c>
      <c r="W167" s="81">
        <v>43726.60921296296</v>
      </c>
      <c r="X167" s="82" t="s">
        <v>576</v>
      </c>
      <c r="Y167" s="79"/>
      <c r="Z167" s="79"/>
      <c r="AA167" s="85" t="s">
        <v>677</v>
      </c>
      <c r="AB167" s="79"/>
      <c r="AC167" s="79" t="b">
        <v>0</v>
      </c>
      <c r="AD167" s="79">
        <v>0</v>
      </c>
      <c r="AE167" s="85" t="s">
        <v>722</v>
      </c>
      <c r="AF167" s="79" t="b">
        <v>0</v>
      </c>
      <c r="AG167" s="79" t="s">
        <v>730</v>
      </c>
      <c r="AH167" s="79"/>
      <c r="AI167" s="85" t="s">
        <v>722</v>
      </c>
      <c r="AJ167" s="79" t="b">
        <v>0</v>
      </c>
      <c r="AK167" s="79">
        <v>4117</v>
      </c>
      <c r="AL167" s="85" t="s">
        <v>676</v>
      </c>
      <c r="AM167" s="79" t="s">
        <v>739</v>
      </c>
      <c r="AN167" s="79" t="b">
        <v>0</v>
      </c>
      <c r="AO167" s="85" t="s">
        <v>676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247</v>
      </c>
      <c r="B168" s="64" t="s">
        <v>312</v>
      </c>
      <c r="C168" s="65" t="s">
        <v>2256</v>
      </c>
      <c r="D168" s="66">
        <v>3</v>
      </c>
      <c r="E168" s="67" t="s">
        <v>132</v>
      </c>
      <c r="F168" s="68">
        <v>35</v>
      </c>
      <c r="G168" s="65"/>
      <c r="H168" s="69"/>
      <c r="I168" s="70"/>
      <c r="J168" s="70"/>
      <c r="K168" s="34" t="s">
        <v>65</v>
      </c>
      <c r="L168" s="77">
        <v>168</v>
      </c>
      <c r="M168" s="77"/>
      <c r="N168" s="72"/>
      <c r="O168" s="79" t="s">
        <v>320</v>
      </c>
      <c r="P168" s="81">
        <v>43726.60886574074</v>
      </c>
      <c r="Q168" s="79" t="s">
        <v>365</v>
      </c>
      <c r="R168" s="82" t="s">
        <v>419</v>
      </c>
      <c r="S168" s="79" t="s">
        <v>432</v>
      </c>
      <c r="T168" s="79" t="s">
        <v>453</v>
      </c>
      <c r="U168" s="79"/>
      <c r="V168" s="82" t="s">
        <v>508</v>
      </c>
      <c r="W168" s="81">
        <v>43726.60886574074</v>
      </c>
      <c r="X168" s="82" t="s">
        <v>575</v>
      </c>
      <c r="Y168" s="79"/>
      <c r="Z168" s="79"/>
      <c r="AA168" s="85" t="s">
        <v>676</v>
      </c>
      <c r="AB168" s="79"/>
      <c r="AC168" s="79" t="b">
        <v>0</v>
      </c>
      <c r="AD168" s="79">
        <v>8049</v>
      </c>
      <c r="AE168" s="85" t="s">
        <v>722</v>
      </c>
      <c r="AF168" s="79" t="b">
        <v>0</v>
      </c>
      <c r="AG168" s="79" t="s">
        <v>730</v>
      </c>
      <c r="AH168" s="79"/>
      <c r="AI168" s="85" t="s">
        <v>722</v>
      </c>
      <c r="AJ168" s="79" t="b">
        <v>0</v>
      </c>
      <c r="AK168" s="79">
        <v>4117</v>
      </c>
      <c r="AL168" s="85" t="s">
        <v>722</v>
      </c>
      <c r="AM168" s="79" t="s">
        <v>734</v>
      </c>
      <c r="AN168" s="79" t="b">
        <v>0</v>
      </c>
      <c r="AO168" s="85" t="s">
        <v>676</v>
      </c>
      <c r="AP168" s="79" t="s">
        <v>741</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v>2</v>
      </c>
      <c r="BE168" s="49">
        <v>8.333333333333334</v>
      </c>
      <c r="BF168" s="48">
        <v>0</v>
      </c>
      <c r="BG168" s="49">
        <v>0</v>
      </c>
      <c r="BH168" s="48">
        <v>0</v>
      </c>
      <c r="BI168" s="49">
        <v>0</v>
      </c>
      <c r="BJ168" s="48">
        <v>22</v>
      </c>
      <c r="BK168" s="49">
        <v>91.66666666666667</v>
      </c>
      <c r="BL168" s="48">
        <v>24</v>
      </c>
    </row>
    <row r="169" spans="1:64" ht="15">
      <c r="A169" s="64" t="s">
        <v>239</v>
      </c>
      <c r="B169" s="64" t="s">
        <v>312</v>
      </c>
      <c r="C169" s="65" t="s">
        <v>2256</v>
      </c>
      <c r="D169" s="66">
        <v>3</v>
      </c>
      <c r="E169" s="67" t="s">
        <v>132</v>
      </c>
      <c r="F169" s="68">
        <v>35</v>
      </c>
      <c r="G169" s="65"/>
      <c r="H169" s="69"/>
      <c r="I169" s="70"/>
      <c r="J169" s="70"/>
      <c r="K169" s="34" t="s">
        <v>65</v>
      </c>
      <c r="L169" s="77">
        <v>169</v>
      </c>
      <c r="M169" s="77"/>
      <c r="N169" s="72"/>
      <c r="O169" s="79" t="s">
        <v>320</v>
      </c>
      <c r="P169" s="81">
        <v>43726.60921296296</v>
      </c>
      <c r="Q169" s="79" t="s">
        <v>366</v>
      </c>
      <c r="R169" s="79"/>
      <c r="S169" s="79"/>
      <c r="T169" s="79" t="s">
        <v>453</v>
      </c>
      <c r="U169" s="79"/>
      <c r="V169" s="82" t="s">
        <v>503</v>
      </c>
      <c r="W169" s="81">
        <v>43726.60921296296</v>
      </c>
      <c r="X169" s="82" t="s">
        <v>576</v>
      </c>
      <c r="Y169" s="79"/>
      <c r="Z169" s="79"/>
      <c r="AA169" s="85" t="s">
        <v>677</v>
      </c>
      <c r="AB169" s="79"/>
      <c r="AC169" s="79" t="b">
        <v>0</v>
      </c>
      <c r="AD169" s="79">
        <v>0</v>
      </c>
      <c r="AE169" s="85" t="s">
        <v>722</v>
      </c>
      <c r="AF169" s="79" t="b">
        <v>0</v>
      </c>
      <c r="AG169" s="79" t="s">
        <v>730</v>
      </c>
      <c r="AH169" s="79"/>
      <c r="AI169" s="85" t="s">
        <v>722</v>
      </c>
      <c r="AJ169" s="79" t="b">
        <v>0</v>
      </c>
      <c r="AK169" s="79">
        <v>4117</v>
      </c>
      <c r="AL169" s="85" t="s">
        <v>676</v>
      </c>
      <c r="AM169" s="79" t="s">
        <v>739</v>
      </c>
      <c r="AN169" s="79" t="b">
        <v>0</v>
      </c>
      <c r="AO169" s="85" t="s">
        <v>676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2</v>
      </c>
      <c r="BE169" s="49">
        <v>10.526315789473685</v>
      </c>
      <c r="BF169" s="48">
        <v>0</v>
      </c>
      <c r="BG169" s="49">
        <v>0</v>
      </c>
      <c r="BH169" s="48">
        <v>0</v>
      </c>
      <c r="BI169" s="49">
        <v>0</v>
      </c>
      <c r="BJ169" s="48">
        <v>17</v>
      </c>
      <c r="BK169" s="49">
        <v>89.47368421052632</v>
      </c>
      <c r="BL169" s="48">
        <v>19</v>
      </c>
    </row>
    <row r="170" spans="1:64" ht="15">
      <c r="A170" s="64" t="s">
        <v>247</v>
      </c>
      <c r="B170" s="64" t="s">
        <v>238</v>
      </c>
      <c r="C170" s="65" t="s">
        <v>2256</v>
      </c>
      <c r="D170" s="66">
        <v>3</v>
      </c>
      <c r="E170" s="67" t="s">
        <v>132</v>
      </c>
      <c r="F170" s="68">
        <v>35</v>
      </c>
      <c r="G170" s="65"/>
      <c r="H170" s="69"/>
      <c r="I170" s="70"/>
      <c r="J170" s="70"/>
      <c r="K170" s="34" t="s">
        <v>65</v>
      </c>
      <c r="L170" s="77">
        <v>170</v>
      </c>
      <c r="M170" s="77"/>
      <c r="N170" s="72"/>
      <c r="O170" s="79" t="s">
        <v>320</v>
      </c>
      <c r="P170" s="81">
        <v>43726.60886574074</v>
      </c>
      <c r="Q170" s="79" t="s">
        <v>365</v>
      </c>
      <c r="R170" s="82" t="s">
        <v>419</v>
      </c>
      <c r="S170" s="79" t="s">
        <v>432</v>
      </c>
      <c r="T170" s="79" t="s">
        <v>453</v>
      </c>
      <c r="U170" s="79"/>
      <c r="V170" s="82" t="s">
        <v>508</v>
      </c>
      <c r="W170" s="81">
        <v>43726.60886574074</v>
      </c>
      <c r="X170" s="82" t="s">
        <v>575</v>
      </c>
      <c r="Y170" s="79"/>
      <c r="Z170" s="79"/>
      <c r="AA170" s="85" t="s">
        <v>676</v>
      </c>
      <c r="AB170" s="79"/>
      <c r="AC170" s="79" t="b">
        <v>0</v>
      </c>
      <c r="AD170" s="79">
        <v>8049</v>
      </c>
      <c r="AE170" s="85" t="s">
        <v>722</v>
      </c>
      <c r="AF170" s="79" t="b">
        <v>0</v>
      </c>
      <c r="AG170" s="79" t="s">
        <v>730</v>
      </c>
      <c r="AH170" s="79"/>
      <c r="AI170" s="85" t="s">
        <v>722</v>
      </c>
      <c r="AJ170" s="79" t="b">
        <v>0</v>
      </c>
      <c r="AK170" s="79">
        <v>4117</v>
      </c>
      <c r="AL170" s="85" t="s">
        <v>722</v>
      </c>
      <c r="AM170" s="79" t="s">
        <v>734</v>
      </c>
      <c r="AN170" s="79" t="b">
        <v>0</v>
      </c>
      <c r="AO170" s="85" t="s">
        <v>676</v>
      </c>
      <c r="AP170" s="79" t="s">
        <v>741</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2</v>
      </c>
      <c r="BD170" s="48"/>
      <c r="BE170" s="49"/>
      <c r="BF170" s="48"/>
      <c r="BG170" s="49"/>
      <c r="BH170" s="48"/>
      <c r="BI170" s="49"/>
      <c r="BJ170" s="48"/>
      <c r="BK170" s="49"/>
      <c r="BL170" s="48"/>
    </row>
    <row r="171" spans="1:64" ht="15">
      <c r="A171" s="64" t="s">
        <v>239</v>
      </c>
      <c r="B171" s="64" t="s">
        <v>247</v>
      </c>
      <c r="C171" s="65" t="s">
        <v>2256</v>
      </c>
      <c r="D171" s="66">
        <v>3</v>
      </c>
      <c r="E171" s="67" t="s">
        <v>132</v>
      </c>
      <c r="F171" s="68">
        <v>35</v>
      </c>
      <c r="G171" s="65"/>
      <c r="H171" s="69"/>
      <c r="I171" s="70"/>
      <c r="J171" s="70"/>
      <c r="K171" s="34" t="s">
        <v>65</v>
      </c>
      <c r="L171" s="77">
        <v>171</v>
      </c>
      <c r="M171" s="77"/>
      <c r="N171" s="72"/>
      <c r="O171" s="79" t="s">
        <v>320</v>
      </c>
      <c r="P171" s="81">
        <v>43726.60921296296</v>
      </c>
      <c r="Q171" s="79" t="s">
        <v>366</v>
      </c>
      <c r="R171" s="79"/>
      <c r="S171" s="79"/>
      <c r="T171" s="79" t="s">
        <v>453</v>
      </c>
      <c r="U171" s="79"/>
      <c r="V171" s="82" t="s">
        <v>503</v>
      </c>
      <c r="W171" s="81">
        <v>43726.60921296296</v>
      </c>
      <c r="X171" s="82" t="s">
        <v>576</v>
      </c>
      <c r="Y171" s="79"/>
      <c r="Z171" s="79"/>
      <c r="AA171" s="85" t="s">
        <v>677</v>
      </c>
      <c r="AB171" s="79"/>
      <c r="AC171" s="79" t="b">
        <v>0</v>
      </c>
      <c r="AD171" s="79">
        <v>0</v>
      </c>
      <c r="AE171" s="85" t="s">
        <v>722</v>
      </c>
      <c r="AF171" s="79" t="b">
        <v>0</v>
      </c>
      <c r="AG171" s="79" t="s">
        <v>730</v>
      </c>
      <c r="AH171" s="79"/>
      <c r="AI171" s="85" t="s">
        <v>722</v>
      </c>
      <c r="AJ171" s="79" t="b">
        <v>0</v>
      </c>
      <c r="AK171" s="79">
        <v>4117</v>
      </c>
      <c r="AL171" s="85" t="s">
        <v>676</v>
      </c>
      <c r="AM171" s="79" t="s">
        <v>739</v>
      </c>
      <c r="AN171" s="79" t="b">
        <v>0</v>
      </c>
      <c r="AO171" s="85" t="s">
        <v>676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248</v>
      </c>
      <c r="B172" s="64" t="s">
        <v>238</v>
      </c>
      <c r="C172" s="65" t="s">
        <v>2256</v>
      </c>
      <c r="D172" s="66">
        <v>3</v>
      </c>
      <c r="E172" s="67" t="s">
        <v>132</v>
      </c>
      <c r="F172" s="68">
        <v>35</v>
      </c>
      <c r="G172" s="65"/>
      <c r="H172" s="69"/>
      <c r="I172" s="70"/>
      <c r="J172" s="70"/>
      <c r="K172" s="34" t="s">
        <v>65</v>
      </c>
      <c r="L172" s="77">
        <v>172</v>
      </c>
      <c r="M172" s="77"/>
      <c r="N172" s="72"/>
      <c r="O172" s="79" t="s">
        <v>320</v>
      </c>
      <c r="P172" s="81">
        <v>43726.20138888889</v>
      </c>
      <c r="Q172" s="79" t="s">
        <v>367</v>
      </c>
      <c r="R172" s="82" t="s">
        <v>420</v>
      </c>
      <c r="S172" s="79" t="s">
        <v>438</v>
      </c>
      <c r="T172" s="79"/>
      <c r="U172" s="79"/>
      <c r="V172" s="82" t="s">
        <v>509</v>
      </c>
      <c r="W172" s="81">
        <v>43726.20138888889</v>
      </c>
      <c r="X172" s="82" t="s">
        <v>577</v>
      </c>
      <c r="Y172" s="79"/>
      <c r="Z172" s="79"/>
      <c r="AA172" s="85" t="s">
        <v>678</v>
      </c>
      <c r="AB172" s="79"/>
      <c r="AC172" s="79" t="b">
        <v>0</v>
      </c>
      <c r="AD172" s="79">
        <v>3</v>
      </c>
      <c r="AE172" s="85" t="s">
        <v>722</v>
      </c>
      <c r="AF172" s="79" t="b">
        <v>0</v>
      </c>
      <c r="AG172" s="79" t="s">
        <v>730</v>
      </c>
      <c r="AH172" s="79"/>
      <c r="AI172" s="85" t="s">
        <v>722</v>
      </c>
      <c r="AJ172" s="79" t="b">
        <v>0</v>
      </c>
      <c r="AK172" s="79">
        <v>3</v>
      </c>
      <c r="AL172" s="85" t="s">
        <v>722</v>
      </c>
      <c r="AM172" s="79" t="s">
        <v>740</v>
      </c>
      <c r="AN172" s="79" t="b">
        <v>0</v>
      </c>
      <c r="AO172" s="85" t="s">
        <v>678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248</v>
      </c>
      <c r="B173" s="64" t="s">
        <v>239</v>
      </c>
      <c r="C173" s="65" t="s">
        <v>2256</v>
      </c>
      <c r="D173" s="66">
        <v>3</v>
      </c>
      <c r="E173" s="67" t="s">
        <v>132</v>
      </c>
      <c r="F173" s="68">
        <v>35</v>
      </c>
      <c r="G173" s="65"/>
      <c r="H173" s="69"/>
      <c r="I173" s="70"/>
      <c r="J173" s="70"/>
      <c r="K173" s="34" t="s">
        <v>65</v>
      </c>
      <c r="L173" s="77">
        <v>173</v>
      </c>
      <c r="M173" s="77"/>
      <c r="N173" s="72"/>
      <c r="O173" s="79" t="s">
        <v>320</v>
      </c>
      <c r="P173" s="81">
        <v>43726.20138888889</v>
      </c>
      <c r="Q173" s="79" t="s">
        <v>367</v>
      </c>
      <c r="R173" s="82" t="s">
        <v>420</v>
      </c>
      <c r="S173" s="79" t="s">
        <v>438</v>
      </c>
      <c r="T173" s="79"/>
      <c r="U173" s="79"/>
      <c r="V173" s="82" t="s">
        <v>509</v>
      </c>
      <c r="W173" s="81">
        <v>43726.20138888889</v>
      </c>
      <c r="X173" s="82" t="s">
        <v>577</v>
      </c>
      <c r="Y173" s="79"/>
      <c r="Z173" s="79"/>
      <c r="AA173" s="85" t="s">
        <v>678</v>
      </c>
      <c r="AB173" s="79"/>
      <c r="AC173" s="79" t="b">
        <v>0</v>
      </c>
      <c r="AD173" s="79">
        <v>3</v>
      </c>
      <c r="AE173" s="85" t="s">
        <v>722</v>
      </c>
      <c r="AF173" s="79" t="b">
        <v>0</v>
      </c>
      <c r="AG173" s="79" t="s">
        <v>730</v>
      </c>
      <c r="AH173" s="79"/>
      <c r="AI173" s="85" t="s">
        <v>722</v>
      </c>
      <c r="AJ173" s="79" t="b">
        <v>0</v>
      </c>
      <c r="AK173" s="79">
        <v>3</v>
      </c>
      <c r="AL173" s="85" t="s">
        <v>722</v>
      </c>
      <c r="AM173" s="79" t="s">
        <v>740</v>
      </c>
      <c r="AN173" s="79" t="b">
        <v>0</v>
      </c>
      <c r="AO173" s="85" t="s">
        <v>678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1</v>
      </c>
      <c r="BD173" s="48">
        <v>4</v>
      </c>
      <c r="BE173" s="49">
        <v>10</v>
      </c>
      <c r="BF173" s="48">
        <v>0</v>
      </c>
      <c r="BG173" s="49">
        <v>0</v>
      </c>
      <c r="BH173" s="48">
        <v>0</v>
      </c>
      <c r="BI173" s="49">
        <v>0</v>
      </c>
      <c r="BJ173" s="48">
        <v>36</v>
      </c>
      <c r="BK173" s="49">
        <v>90</v>
      </c>
      <c r="BL173" s="48">
        <v>40</v>
      </c>
    </row>
    <row r="174" spans="1:64" ht="15">
      <c r="A174" s="64" t="s">
        <v>249</v>
      </c>
      <c r="B174" s="64" t="s">
        <v>248</v>
      </c>
      <c r="C174" s="65" t="s">
        <v>2256</v>
      </c>
      <c r="D174" s="66">
        <v>3</v>
      </c>
      <c r="E174" s="67" t="s">
        <v>132</v>
      </c>
      <c r="F174" s="68">
        <v>35</v>
      </c>
      <c r="G174" s="65"/>
      <c r="H174" s="69"/>
      <c r="I174" s="70"/>
      <c r="J174" s="70"/>
      <c r="K174" s="34" t="s">
        <v>65</v>
      </c>
      <c r="L174" s="77">
        <v>174</v>
      </c>
      <c r="M174" s="77"/>
      <c r="N174" s="72"/>
      <c r="O174" s="79" t="s">
        <v>320</v>
      </c>
      <c r="P174" s="81">
        <v>43726.23966435185</v>
      </c>
      <c r="Q174" s="79" t="s">
        <v>338</v>
      </c>
      <c r="R174" s="79"/>
      <c r="S174" s="79"/>
      <c r="T174" s="79"/>
      <c r="U174" s="79"/>
      <c r="V174" s="82" t="s">
        <v>510</v>
      </c>
      <c r="W174" s="81">
        <v>43726.23966435185</v>
      </c>
      <c r="X174" s="82" t="s">
        <v>578</v>
      </c>
      <c r="Y174" s="79"/>
      <c r="Z174" s="79"/>
      <c r="AA174" s="85" t="s">
        <v>679</v>
      </c>
      <c r="AB174" s="79"/>
      <c r="AC174" s="79" t="b">
        <v>0</v>
      </c>
      <c r="AD174" s="79">
        <v>0</v>
      </c>
      <c r="AE174" s="85" t="s">
        <v>722</v>
      </c>
      <c r="AF174" s="79" t="b">
        <v>0</v>
      </c>
      <c r="AG174" s="79" t="s">
        <v>730</v>
      </c>
      <c r="AH174" s="79"/>
      <c r="AI174" s="85" t="s">
        <v>722</v>
      </c>
      <c r="AJ174" s="79" t="b">
        <v>0</v>
      </c>
      <c r="AK174" s="79">
        <v>3</v>
      </c>
      <c r="AL174" s="85" t="s">
        <v>678</v>
      </c>
      <c r="AM174" s="79" t="s">
        <v>735</v>
      </c>
      <c r="AN174" s="79" t="b">
        <v>0</v>
      </c>
      <c r="AO174" s="85" t="s">
        <v>678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c r="BE174" s="49"/>
      <c r="BF174" s="48"/>
      <c r="BG174" s="49"/>
      <c r="BH174" s="48"/>
      <c r="BI174" s="49"/>
      <c r="BJ174" s="48"/>
      <c r="BK174" s="49"/>
      <c r="BL174" s="48"/>
    </row>
    <row r="175" spans="1:64" ht="15">
      <c r="A175" s="64" t="s">
        <v>237</v>
      </c>
      <c r="B175" s="64" t="s">
        <v>238</v>
      </c>
      <c r="C175" s="65" t="s">
        <v>2257</v>
      </c>
      <c r="D175" s="66">
        <v>6.5</v>
      </c>
      <c r="E175" s="67" t="s">
        <v>136</v>
      </c>
      <c r="F175" s="68">
        <v>23.5</v>
      </c>
      <c r="G175" s="65"/>
      <c r="H175" s="69"/>
      <c r="I175" s="70"/>
      <c r="J175" s="70"/>
      <c r="K175" s="34" t="s">
        <v>66</v>
      </c>
      <c r="L175" s="77">
        <v>175</v>
      </c>
      <c r="M175" s="77"/>
      <c r="N175" s="72"/>
      <c r="O175" s="79" t="s">
        <v>320</v>
      </c>
      <c r="P175" s="81">
        <v>43712.31949074074</v>
      </c>
      <c r="Q175" s="79" t="s">
        <v>339</v>
      </c>
      <c r="R175" s="82" t="s">
        <v>409</v>
      </c>
      <c r="S175" s="79" t="s">
        <v>435</v>
      </c>
      <c r="T175" s="79"/>
      <c r="U175" s="82" t="s">
        <v>461</v>
      </c>
      <c r="V175" s="82" t="s">
        <v>461</v>
      </c>
      <c r="W175" s="81">
        <v>43712.31949074074</v>
      </c>
      <c r="X175" s="82" t="s">
        <v>545</v>
      </c>
      <c r="Y175" s="79"/>
      <c r="Z175" s="79"/>
      <c r="AA175" s="85" t="s">
        <v>646</v>
      </c>
      <c r="AB175" s="79"/>
      <c r="AC175" s="79" t="b">
        <v>0</v>
      </c>
      <c r="AD175" s="79">
        <v>0</v>
      </c>
      <c r="AE175" s="85" t="s">
        <v>722</v>
      </c>
      <c r="AF175" s="79" t="b">
        <v>0</v>
      </c>
      <c r="AG175" s="79" t="s">
        <v>730</v>
      </c>
      <c r="AH175" s="79"/>
      <c r="AI175" s="85" t="s">
        <v>722</v>
      </c>
      <c r="AJ175" s="79" t="b">
        <v>0</v>
      </c>
      <c r="AK175" s="79">
        <v>3</v>
      </c>
      <c r="AL175" s="85" t="s">
        <v>722</v>
      </c>
      <c r="AM175" s="79" t="s">
        <v>740</v>
      </c>
      <c r="AN175" s="79" t="b">
        <v>0</v>
      </c>
      <c r="AO175" s="85" t="s">
        <v>646</v>
      </c>
      <c r="AP175" s="79" t="s">
        <v>741</v>
      </c>
      <c r="AQ175" s="79">
        <v>0</v>
      </c>
      <c r="AR175" s="79">
        <v>0</v>
      </c>
      <c r="AS175" s="79"/>
      <c r="AT175" s="79"/>
      <c r="AU175" s="79"/>
      <c r="AV175" s="79"/>
      <c r="AW175" s="79"/>
      <c r="AX175" s="79"/>
      <c r="AY175" s="79"/>
      <c r="AZ175" s="79"/>
      <c r="BA175">
        <v>2</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237</v>
      </c>
      <c r="B176" s="64" t="s">
        <v>238</v>
      </c>
      <c r="C176" s="65" t="s">
        <v>2257</v>
      </c>
      <c r="D176" s="66">
        <v>6.5</v>
      </c>
      <c r="E176" s="67" t="s">
        <v>136</v>
      </c>
      <c r="F176" s="68">
        <v>23.5</v>
      </c>
      <c r="G176" s="65"/>
      <c r="H176" s="69"/>
      <c r="I176" s="70"/>
      <c r="J176" s="70"/>
      <c r="K176" s="34" t="s">
        <v>66</v>
      </c>
      <c r="L176" s="77">
        <v>176</v>
      </c>
      <c r="M176" s="77"/>
      <c r="N176" s="72"/>
      <c r="O176" s="79" t="s">
        <v>320</v>
      </c>
      <c r="P176" s="81">
        <v>43726.566041666665</v>
      </c>
      <c r="Q176" s="79" t="s">
        <v>340</v>
      </c>
      <c r="R176" s="82" t="s">
        <v>410</v>
      </c>
      <c r="S176" s="79" t="s">
        <v>436</v>
      </c>
      <c r="T176" s="79" t="s">
        <v>447</v>
      </c>
      <c r="U176" s="82" t="s">
        <v>462</v>
      </c>
      <c r="V176" s="82" t="s">
        <v>462</v>
      </c>
      <c r="W176" s="81">
        <v>43726.566041666665</v>
      </c>
      <c r="X176" s="82" t="s">
        <v>546</v>
      </c>
      <c r="Y176" s="79"/>
      <c r="Z176" s="79"/>
      <c r="AA176" s="85" t="s">
        <v>647</v>
      </c>
      <c r="AB176" s="79"/>
      <c r="AC176" s="79" t="b">
        <v>0</v>
      </c>
      <c r="AD176" s="79">
        <v>4</v>
      </c>
      <c r="AE176" s="85" t="s">
        <v>722</v>
      </c>
      <c r="AF176" s="79" t="b">
        <v>0</v>
      </c>
      <c r="AG176" s="79" t="s">
        <v>730</v>
      </c>
      <c r="AH176" s="79"/>
      <c r="AI176" s="85" t="s">
        <v>722</v>
      </c>
      <c r="AJ176" s="79" t="b">
        <v>0</v>
      </c>
      <c r="AK176" s="79">
        <v>3</v>
      </c>
      <c r="AL176" s="85" t="s">
        <v>722</v>
      </c>
      <c r="AM176" s="79" t="s">
        <v>740</v>
      </c>
      <c r="AN176" s="79" t="b">
        <v>0</v>
      </c>
      <c r="AO176" s="85" t="s">
        <v>647</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238</v>
      </c>
      <c r="B177" s="64" t="s">
        <v>238</v>
      </c>
      <c r="C177" s="65" t="s">
        <v>2258</v>
      </c>
      <c r="D177" s="66">
        <v>10</v>
      </c>
      <c r="E177" s="67" t="s">
        <v>136</v>
      </c>
      <c r="F177" s="68">
        <v>12</v>
      </c>
      <c r="G177" s="65"/>
      <c r="H177" s="69"/>
      <c r="I177" s="70"/>
      <c r="J177" s="70"/>
      <c r="K177" s="34" t="s">
        <v>65</v>
      </c>
      <c r="L177" s="77">
        <v>177</v>
      </c>
      <c r="M177" s="77"/>
      <c r="N177" s="72"/>
      <c r="O177" s="79" t="s">
        <v>176</v>
      </c>
      <c r="P177" s="81">
        <v>43720.42858796296</v>
      </c>
      <c r="Q177" s="79" t="s">
        <v>368</v>
      </c>
      <c r="R177" s="79"/>
      <c r="S177" s="79"/>
      <c r="T177" s="79"/>
      <c r="U177" s="82" t="s">
        <v>469</v>
      </c>
      <c r="V177" s="82" t="s">
        <v>469</v>
      </c>
      <c r="W177" s="81">
        <v>43720.42858796296</v>
      </c>
      <c r="X177" s="82" t="s">
        <v>579</v>
      </c>
      <c r="Y177" s="79"/>
      <c r="Z177" s="79"/>
      <c r="AA177" s="85" t="s">
        <v>680</v>
      </c>
      <c r="AB177" s="85" t="s">
        <v>720</v>
      </c>
      <c r="AC177" s="79" t="b">
        <v>0</v>
      </c>
      <c r="AD177" s="79">
        <v>18</v>
      </c>
      <c r="AE177" s="85" t="s">
        <v>726</v>
      </c>
      <c r="AF177" s="79" t="b">
        <v>0</v>
      </c>
      <c r="AG177" s="79" t="s">
        <v>730</v>
      </c>
      <c r="AH177" s="79"/>
      <c r="AI177" s="85" t="s">
        <v>722</v>
      </c>
      <c r="AJ177" s="79" t="b">
        <v>0</v>
      </c>
      <c r="AK177" s="79">
        <v>11</v>
      </c>
      <c r="AL177" s="85" t="s">
        <v>722</v>
      </c>
      <c r="AM177" s="79" t="s">
        <v>734</v>
      </c>
      <c r="AN177" s="79" t="b">
        <v>0</v>
      </c>
      <c r="AO177" s="85" t="s">
        <v>720</v>
      </c>
      <c r="AP177" s="79" t="s">
        <v>741</v>
      </c>
      <c r="AQ177" s="79">
        <v>0</v>
      </c>
      <c r="AR177" s="79">
        <v>0</v>
      </c>
      <c r="AS177" s="79"/>
      <c r="AT177" s="79"/>
      <c r="AU177" s="79"/>
      <c r="AV177" s="79"/>
      <c r="AW177" s="79"/>
      <c r="AX177" s="79"/>
      <c r="AY177" s="79"/>
      <c r="AZ177" s="79"/>
      <c r="BA177">
        <v>8</v>
      </c>
      <c r="BB177" s="78" t="str">
        <f>REPLACE(INDEX(GroupVertices[Group],MATCH(Edges[[#This Row],[Vertex 1]],GroupVertices[Vertex],0)),1,1,"")</f>
        <v>2</v>
      </c>
      <c r="BC177" s="78" t="str">
        <f>REPLACE(INDEX(GroupVertices[Group],MATCH(Edges[[#This Row],[Vertex 2]],GroupVertices[Vertex],0)),1,1,"")</f>
        <v>2</v>
      </c>
      <c r="BD177" s="48">
        <v>1</v>
      </c>
      <c r="BE177" s="49">
        <v>8.333333333333334</v>
      </c>
      <c r="BF177" s="48">
        <v>0</v>
      </c>
      <c r="BG177" s="49">
        <v>0</v>
      </c>
      <c r="BH177" s="48">
        <v>0</v>
      </c>
      <c r="BI177" s="49">
        <v>0</v>
      </c>
      <c r="BJ177" s="48">
        <v>11</v>
      </c>
      <c r="BK177" s="49">
        <v>91.66666666666667</v>
      </c>
      <c r="BL177" s="48">
        <v>12</v>
      </c>
    </row>
    <row r="178" spans="1:64" ht="15">
      <c r="A178" s="64" t="s">
        <v>238</v>
      </c>
      <c r="B178" s="64" t="s">
        <v>238</v>
      </c>
      <c r="C178" s="65" t="s">
        <v>2258</v>
      </c>
      <c r="D178" s="66">
        <v>10</v>
      </c>
      <c r="E178" s="67" t="s">
        <v>136</v>
      </c>
      <c r="F178" s="68">
        <v>12</v>
      </c>
      <c r="G178" s="65"/>
      <c r="H178" s="69"/>
      <c r="I178" s="70"/>
      <c r="J178" s="70"/>
      <c r="K178" s="34" t="s">
        <v>65</v>
      </c>
      <c r="L178" s="77">
        <v>178</v>
      </c>
      <c r="M178" s="77"/>
      <c r="N178" s="72"/>
      <c r="O178" s="79" t="s">
        <v>176</v>
      </c>
      <c r="P178" s="81">
        <v>43721.39200231482</v>
      </c>
      <c r="Q178" s="79" t="s">
        <v>369</v>
      </c>
      <c r="R178" s="79"/>
      <c r="S178" s="79"/>
      <c r="T178" s="79"/>
      <c r="U178" s="82" t="s">
        <v>470</v>
      </c>
      <c r="V178" s="82" t="s">
        <v>470</v>
      </c>
      <c r="W178" s="81">
        <v>43721.39200231482</v>
      </c>
      <c r="X178" s="82" t="s">
        <v>580</v>
      </c>
      <c r="Y178" s="79"/>
      <c r="Z178" s="79"/>
      <c r="AA178" s="85" t="s">
        <v>681</v>
      </c>
      <c r="AB178" s="85" t="s">
        <v>680</v>
      </c>
      <c r="AC178" s="79" t="b">
        <v>0</v>
      </c>
      <c r="AD178" s="79">
        <v>11</v>
      </c>
      <c r="AE178" s="85" t="s">
        <v>726</v>
      </c>
      <c r="AF178" s="79" t="b">
        <v>0</v>
      </c>
      <c r="AG178" s="79" t="s">
        <v>730</v>
      </c>
      <c r="AH178" s="79"/>
      <c r="AI178" s="85" t="s">
        <v>722</v>
      </c>
      <c r="AJ178" s="79" t="b">
        <v>0</v>
      </c>
      <c r="AK178" s="79">
        <v>12</v>
      </c>
      <c r="AL178" s="85" t="s">
        <v>722</v>
      </c>
      <c r="AM178" s="79" t="s">
        <v>737</v>
      </c>
      <c r="AN178" s="79" t="b">
        <v>0</v>
      </c>
      <c r="AO178" s="85" t="s">
        <v>680</v>
      </c>
      <c r="AP178" s="79" t="s">
        <v>741</v>
      </c>
      <c r="AQ178" s="79">
        <v>0</v>
      </c>
      <c r="AR178" s="79">
        <v>0</v>
      </c>
      <c r="AS178" s="79"/>
      <c r="AT178" s="79"/>
      <c r="AU178" s="79"/>
      <c r="AV178" s="79"/>
      <c r="AW178" s="79"/>
      <c r="AX178" s="79"/>
      <c r="AY178" s="79"/>
      <c r="AZ178" s="79"/>
      <c r="BA178">
        <v>8</v>
      </c>
      <c r="BB178" s="78" t="str">
        <f>REPLACE(INDEX(GroupVertices[Group],MATCH(Edges[[#This Row],[Vertex 1]],GroupVertices[Vertex],0)),1,1,"")</f>
        <v>2</v>
      </c>
      <c r="BC178" s="78" t="str">
        <f>REPLACE(INDEX(GroupVertices[Group],MATCH(Edges[[#This Row],[Vertex 2]],GroupVertices[Vertex],0)),1,1,"")</f>
        <v>2</v>
      </c>
      <c r="BD178" s="48">
        <v>1</v>
      </c>
      <c r="BE178" s="49">
        <v>9.090909090909092</v>
      </c>
      <c r="BF178" s="48">
        <v>0</v>
      </c>
      <c r="BG178" s="49">
        <v>0</v>
      </c>
      <c r="BH178" s="48">
        <v>0</v>
      </c>
      <c r="BI178" s="49">
        <v>0</v>
      </c>
      <c r="BJ178" s="48">
        <v>10</v>
      </c>
      <c r="BK178" s="49">
        <v>90.9090909090909</v>
      </c>
      <c r="BL178" s="48">
        <v>11</v>
      </c>
    </row>
    <row r="179" spans="1:64" ht="15">
      <c r="A179" s="64" t="s">
        <v>238</v>
      </c>
      <c r="B179" s="64" t="s">
        <v>238</v>
      </c>
      <c r="C179" s="65" t="s">
        <v>2258</v>
      </c>
      <c r="D179" s="66">
        <v>10</v>
      </c>
      <c r="E179" s="67" t="s">
        <v>136</v>
      </c>
      <c r="F179" s="68">
        <v>12</v>
      </c>
      <c r="G179" s="65"/>
      <c r="H179" s="69"/>
      <c r="I179" s="70"/>
      <c r="J179" s="70"/>
      <c r="K179" s="34" t="s">
        <v>65</v>
      </c>
      <c r="L179" s="77">
        <v>179</v>
      </c>
      <c r="M179" s="77"/>
      <c r="N179" s="72"/>
      <c r="O179" s="79" t="s">
        <v>176</v>
      </c>
      <c r="P179" s="81">
        <v>43724.412141203706</v>
      </c>
      <c r="Q179" s="79" t="s">
        <v>370</v>
      </c>
      <c r="R179" s="79"/>
      <c r="S179" s="79"/>
      <c r="T179" s="79" t="s">
        <v>452</v>
      </c>
      <c r="U179" s="82" t="s">
        <v>471</v>
      </c>
      <c r="V179" s="82" t="s">
        <v>471</v>
      </c>
      <c r="W179" s="81">
        <v>43724.412141203706</v>
      </c>
      <c r="X179" s="82" t="s">
        <v>581</v>
      </c>
      <c r="Y179" s="79"/>
      <c r="Z179" s="79"/>
      <c r="AA179" s="85" t="s">
        <v>682</v>
      </c>
      <c r="AB179" s="85" t="s">
        <v>681</v>
      </c>
      <c r="AC179" s="79" t="b">
        <v>0</v>
      </c>
      <c r="AD179" s="79">
        <v>10</v>
      </c>
      <c r="AE179" s="85" t="s">
        <v>726</v>
      </c>
      <c r="AF179" s="79" t="b">
        <v>0</v>
      </c>
      <c r="AG179" s="79" t="s">
        <v>730</v>
      </c>
      <c r="AH179" s="79"/>
      <c r="AI179" s="85" t="s">
        <v>722</v>
      </c>
      <c r="AJ179" s="79" t="b">
        <v>0</v>
      </c>
      <c r="AK179" s="79">
        <v>12</v>
      </c>
      <c r="AL179" s="85" t="s">
        <v>722</v>
      </c>
      <c r="AM179" s="79" t="s">
        <v>734</v>
      </c>
      <c r="AN179" s="79" t="b">
        <v>0</v>
      </c>
      <c r="AO179" s="85" t="s">
        <v>681</v>
      </c>
      <c r="AP179" s="79" t="s">
        <v>741</v>
      </c>
      <c r="AQ179" s="79">
        <v>0</v>
      </c>
      <c r="AR179" s="79">
        <v>0</v>
      </c>
      <c r="AS179" s="79"/>
      <c r="AT179" s="79"/>
      <c r="AU179" s="79"/>
      <c r="AV179" s="79"/>
      <c r="AW179" s="79"/>
      <c r="AX179" s="79"/>
      <c r="AY179" s="79"/>
      <c r="AZ179" s="79"/>
      <c r="BA179">
        <v>8</v>
      </c>
      <c r="BB179" s="78" t="str">
        <f>REPLACE(INDEX(GroupVertices[Group],MATCH(Edges[[#This Row],[Vertex 1]],GroupVertices[Vertex],0)),1,1,"")</f>
        <v>2</v>
      </c>
      <c r="BC179" s="78" t="str">
        <f>REPLACE(INDEX(GroupVertices[Group],MATCH(Edges[[#This Row],[Vertex 2]],GroupVertices[Vertex],0)),1,1,"")</f>
        <v>2</v>
      </c>
      <c r="BD179" s="48">
        <v>0</v>
      </c>
      <c r="BE179" s="49">
        <v>0</v>
      </c>
      <c r="BF179" s="48">
        <v>0</v>
      </c>
      <c r="BG179" s="49">
        <v>0</v>
      </c>
      <c r="BH179" s="48">
        <v>0</v>
      </c>
      <c r="BI179" s="49">
        <v>0</v>
      </c>
      <c r="BJ179" s="48">
        <v>13</v>
      </c>
      <c r="BK179" s="49">
        <v>100</v>
      </c>
      <c r="BL179" s="48">
        <v>13</v>
      </c>
    </row>
    <row r="180" spans="1:64" ht="15">
      <c r="A180" s="64" t="s">
        <v>238</v>
      </c>
      <c r="B180" s="64" t="s">
        <v>238</v>
      </c>
      <c r="C180" s="65" t="s">
        <v>2258</v>
      </c>
      <c r="D180" s="66">
        <v>10</v>
      </c>
      <c r="E180" s="67" t="s">
        <v>136</v>
      </c>
      <c r="F180" s="68">
        <v>12</v>
      </c>
      <c r="G180" s="65"/>
      <c r="H180" s="69"/>
      <c r="I180" s="70"/>
      <c r="J180" s="70"/>
      <c r="K180" s="34" t="s">
        <v>65</v>
      </c>
      <c r="L180" s="77">
        <v>180</v>
      </c>
      <c r="M180" s="77"/>
      <c r="N180" s="72"/>
      <c r="O180" s="79" t="s">
        <v>176</v>
      </c>
      <c r="P180" s="81">
        <v>43725.38344907408</v>
      </c>
      <c r="Q180" s="79" t="s">
        <v>371</v>
      </c>
      <c r="R180" s="79"/>
      <c r="S180" s="79"/>
      <c r="T180" s="79" t="s">
        <v>452</v>
      </c>
      <c r="U180" s="82" t="s">
        <v>472</v>
      </c>
      <c r="V180" s="82" t="s">
        <v>472</v>
      </c>
      <c r="W180" s="81">
        <v>43725.38344907408</v>
      </c>
      <c r="X180" s="82" t="s">
        <v>582</v>
      </c>
      <c r="Y180" s="79"/>
      <c r="Z180" s="79"/>
      <c r="AA180" s="85" t="s">
        <v>683</v>
      </c>
      <c r="AB180" s="79"/>
      <c r="AC180" s="79" t="b">
        <v>0</v>
      </c>
      <c r="AD180" s="79">
        <v>6</v>
      </c>
      <c r="AE180" s="85" t="s">
        <v>722</v>
      </c>
      <c r="AF180" s="79" t="b">
        <v>0</v>
      </c>
      <c r="AG180" s="79" t="s">
        <v>730</v>
      </c>
      <c r="AH180" s="79"/>
      <c r="AI180" s="85" t="s">
        <v>722</v>
      </c>
      <c r="AJ180" s="79" t="b">
        <v>0</v>
      </c>
      <c r="AK180" s="79">
        <v>3</v>
      </c>
      <c r="AL180" s="85" t="s">
        <v>722</v>
      </c>
      <c r="AM180" s="79" t="s">
        <v>739</v>
      </c>
      <c r="AN180" s="79" t="b">
        <v>0</v>
      </c>
      <c r="AO180" s="85" t="s">
        <v>683</v>
      </c>
      <c r="AP180" s="79" t="s">
        <v>741</v>
      </c>
      <c r="AQ180" s="79">
        <v>0</v>
      </c>
      <c r="AR180" s="79">
        <v>0</v>
      </c>
      <c r="AS180" s="79"/>
      <c r="AT180" s="79"/>
      <c r="AU180" s="79"/>
      <c r="AV180" s="79"/>
      <c r="AW180" s="79"/>
      <c r="AX180" s="79"/>
      <c r="AY180" s="79"/>
      <c r="AZ180" s="79"/>
      <c r="BA180">
        <v>8</v>
      </c>
      <c r="BB180" s="78" t="str">
        <f>REPLACE(INDEX(GroupVertices[Group],MATCH(Edges[[#This Row],[Vertex 1]],GroupVertices[Vertex],0)),1,1,"")</f>
        <v>2</v>
      </c>
      <c r="BC180" s="78" t="str">
        <f>REPLACE(INDEX(GroupVertices[Group],MATCH(Edges[[#This Row],[Vertex 2]],GroupVertices[Vertex],0)),1,1,"")</f>
        <v>2</v>
      </c>
      <c r="BD180" s="48">
        <v>0</v>
      </c>
      <c r="BE180" s="49">
        <v>0</v>
      </c>
      <c r="BF180" s="48">
        <v>0</v>
      </c>
      <c r="BG180" s="49">
        <v>0</v>
      </c>
      <c r="BH180" s="48">
        <v>0</v>
      </c>
      <c r="BI180" s="49">
        <v>0</v>
      </c>
      <c r="BJ180" s="48">
        <v>5</v>
      </c>
      <c r="BK180" s="49">
        <v>100</v>
      </c>
      <c r="BL180" s="48">
        <v>5</v>
      </c>
    </row>
    <row r="181" spans="1:64" ht="15">
      <c r="A181" s="64" t="s">
        <v>238</v>
      </c>
      <c r="B181" s="64" t="s">
        <v>238</v>
      </c>
      <c r="C181" s="65" t="s">
        <v>2258</v>
      </c>
      <c r="D181" s="66">
        <v>10</v>
      </c>
      <c r="E181" s="67" t="s">
        <v>136</v>
      </c>
      <c r="F181" s="68">
        <v>12</v>
      </c>
      <c r="G181" s="65"/>
      <c r="H181" s="69"/>
      <c r="I181" s="70"/>
      <c r="J181" s="70"/>
      <c r="K181" s="34" t="s">
        <v>65</v>
      </c>
      <c r="L181" s="77">
        <v>181</v>
      </c>
      <c r="M181" s="77"/>
      <c r="N181" s="72"/>
      <c r="O181" s="79" t="s">
        <v>176</v>
      </c>
      <c r="P181" s="81">
        <v>43725.54530092593</v>
      </c>
      <c r="Q181" s="79" t="s">
        <v>372</v>
      </c>
      <c r="R181" s="82" t="s">
        <v>418</v>
      </c>
      <c r="S181" s="79" t="s">
        <v>438</v>
      </c>
      <c r="T181" s="79" t="s">
        <v>452</v>
      </c>
      <c r="U181" s="79"/>
      <c r="V181" s="82" t="s">
        <v>502</v>
      </c>
      <c r="W181" s="81">
        <v>43725.54530092593</v>
      </c>
      <c r="X181" s="82" t="s">
        <v>583</v>
      </c>
      <c r="Y181" s="79"/>
      <c r="Z181" s="79"/>
      <c r="AA181" s="85" t="s">
        <v>684</v>
      </c>
      <c r="AB181" s="79"/>
      <c r="AC181" s="79" t="b">
        <v>0</v>
      </c>
      <c r="AD181" s="79">
        <v>41</v>
      </c>
      <c r="AE181" s="85" t="s">
        <v>722</v>
      </c>
      <c r="AF181" s="79" t="b">
        <v>0</v>
      </c>
      <c r="AG181" s="79" t="s">
        <v>730</v>
      </c>
      <c r="AH181" s="79"/>
      <c r="AI181" s="85" t="s">
        <v>722</v>
      </c>
      <c r="AJ181" s="79" t="b">
        <v>0</v>
      </c>
      <c r="AK181" s="79">
        <v>35</v>
      </c>
      <c r="AL181" s="85" t="s">
        <v>722</v>
      </c>
      <c r="AM181" s="79" t="s">
        <v>734</v>
      </c>
      <c r="AN181" s="79" t="b">
        <v>0</v>
      </c>
      <c r="AO181" s="85" t="s">
        <v>684</v>
      </c>
      <c r="AP181" s="79" t="s">
        <v>741</v>
      </c>
      <c r="AQ181" s="79">
        <v>0</v>
      </c>
      <c r="AR181" s="79">
        <v>0</v>
      </c>
      <c r="AS181" s="79"/>
      <c r="AT181" s="79"/>
      <c r="AU181" s="79"/>
      <c r="AV181" s="79"/>
      <c r="AW181" s="79"/>
      <c r="AX181" s="79"/>
      <c r="AY181" s="79"/>
      <c r="AZ181" s="79"/>
      <c r="BA181">
        <v>8</v>
      </c>
      <c r="BB181" s="78" t="str">
        <f>REPLACE(INDEX(GroupVertices[Group],MATCH(Edges[[#This Row],[Vertex 1]],GroupVertices[Vertex],0)),1,1,"")</f>
        <v>2</v>
      </c>
      <c r="BC181" s="78" t="str">
        <f>REPLACE(INDEX(GroupVertices[Group],MATCH(Edges[[#This Row],[Vertex 2]],GroupVertices[Vertex],0)),1,1,"")</f>
        <v>2</v>
      </c>
      <c r="BD181" s="48">
        <v>0</v>
      </c>
      <c r="BE181" s="49">
        <v>0</v>
      </c>
      <c r="BF181" s="48">
        <v>0</v>
      </c>
      <c r="BG181" s="49">
        <v>0</v>
      </c>
      <c r="BH181" s="48">
        <v>0</v>
      </c>
      <c r="BI181" s="49">
        <v>0</v>
      </c>
      <c r="BJ181" s="48">
        <v>9</v>
      </c>
      <c r="BK181" s="49">
        <v>100</v>
      </c>
      <c r="BL181" s="48">
        <v>9</v>
      </c>
    </row>
    <row r="182" spans="1:64" ht="15">
      <c r="A182" s="64" t="s">
        <v>238</v>
      </c>
      <c r="B182" s="64" t="s">
        <v>238</v>
      </c>
      <c r="C182" s="65" t="s">
        <v>2258</v>
      </c>
      <c r="D182" s="66">
        <v>10</v>
      </c>
      <c r="E182" s="67" t="s">
        <v>136</v>
      </c>
      <c r="F182" s="68">
        <v>12</v>
      </c>
      <c r="G182" s="65"/>
      <c r="H182" s="69"/>
      <c r="I182" s="70"/>
      <c r="J182" s="70"/>
      <c r="K182" s="34" t="s">
        <v>65</v>
      </c>
      <c r="L182" s="77">
        <v>182</v>
      </c>
      <c r="M182" s="77"/>
      <c r="N182" s="72"/>
      <c r="O182" s="79" t="s">
        <v>176</v>
      </c>
      <c r="P182" s="81">
        <v>43725.59725694444</v>
      </c>
      <c r="Q182" s="79" t="s">
        <v>373</v>
      </c>
      <c r="R182" s="82" t="s">
        <v>421</v>
      </c>
      <c r="S182" s="79" t="s">
        <v>436</v>
      </c>
      <c r="T182" s="79" t="s">
        <v>452</v>
      </c>
      <c r="U182" s="79"/>
      <c r="V182" s="82" t="s">
        <v>502</v>
      </c>
      <c r="W182" s="81">
        <v>43725.59725694444</v>
      </c>
      <c r="X182" s="82" t="s">
        <v>584</v>
      </c>
      <c r="Y182" s="79"/>
      <c r="Z182" s="79"/>
      <c r="AA182" s="85" t="s">
        <v>685</v>
      </c>
      <c r="AB182" s="79"/>
      <c r="AC182" s="79" t="b">
        <v>0</v>
      </c>
      <c r="AD182" s="79">
        <v>7</v>
      </c>
      <c r="AE182" s="85" t="s">
        <v>722</v>
      </c>
      <c r="AF182" s="79" t="b">
        <v>0</v>
      </c>
      <c r="AG182" s="79" t="s">
        <v>730</v>
      </c>
      <c r="AH182" s="79"/>
      <c r="AI182" s="85" t="s">
        <v>722</v>
      </c>
      <c r="AJ182" s="79" t="b">
        <v>0</v>
      </c>
      <c r="AK182" s="79">
        <v>4</v>
      </c>
      <c r="AL182" s="85" t="s">
        <v>722</v>
      </c>
      <c r="AM182" s="79" t="s">
        <v>738</v>
      </c>
      <c r="AN182" s="79" t="b">
        <v>0</v>
      </c>
      <c r="AO182" s="85" t="s">
        <v>685</v>
      </c>
      <c r="AP182" s="79" t="s">
        <v>741</v>
      </c>
      <c r="AQ182" s="79">
        <v>0</v>
      </c>
      <c r="AR182" s="79">
        <v>0</v>
      </c>
      <c r="AS182" s="79"/>
      <c r="AT182" s="79"/>
      <c r="AU182" s="79"/>
      <c r="AV182" s="79"/>
      <c r="AW182" s="79"/>
      <c r="AX182" s="79"/>
      <c r="AY182" s="79"/>
      <c r="AZ182" s="79"/>
      <c r="BA182">
        <v>8</v>
      </c>
      <c r="BB182" s="78" t="str">
        <f>REPLACE(INDEX(GroupVertices[Group],MATCH(Edges[[#This Row],[Vertex 1]],GroupVertices[Vertex],0)),1,1,"")</f>
        <v>2</v>
      </c>
      <c r="BC182" s="78" t="str">
        <f>REPLACE(INDEX(GroupVertices[Group],MATCH(Edges[[#This Row],[Vertex 2]],GroupVertices[Vertex],0)),1,1,"")</f>
        <v>2</v>
      </c>
      <c r="BD182" s="48">
        <v>1</v>
      </c>
      <c r="BE182" s="49">
        <v>5.882352941176471</v>
      </c>
      <c r="BF182" s="48">
        <v>0</v>
      </c>
      <c r="BG182" s="49">
        <v>0</v>
      </c>
      <c r="BH182" s="48">
        <v>0</v>
      </c>
      <c r="BI182" s="49">
        <v>0</v>
      </c>
      <c r="BJ182" s="48">
        <v>16</v>
      </c>
      <c r="BK182" s="49">
        <v>94.11764705882354</v>
      </c>
      <c r="BL182" s="48">
        <v>17</v>
      </c>
    </row>
    <row r="183" spans="1:64" ht="15">
      <c r="A183" s="64" t="s">
        <v>238</v>
      </c>
      <c r="B183" s="64" t="s">
        <v>238</v>
      </c>
      <c r="C183" s="65" t="s">
        <v>2258</v>
      </c>
      <c r="D183" s="66">
        <v>10</v>
      </c>
      <c r="E183" s="67" t="s">
        <v>136</v>
      </c>
      <c r="F183" s="68">
        <v>12</v>
      </c>
      <c r="G183" s="65"/>
      <c r="H183" s="69"/>
      <c r="I183" s="70"/>
      <c r="J183" s="70"/>
      <c r="K183" s="34" t="s">
        <v>65</v>
      </c>
      <c r="L183" s="77">
        <v>183</v>
      </c>
      <c r="M183" s="77"/>
      <c r="N183" s="72"/>
      <c r="O183" s="79" t="s">
        <v>176</v>
      </c>
      <c r="P183" s="81">
        <v>43725.54722222222</v>
      </c>
      <c r="Q183" s="79" t="s">
        <v>374</v>
      </c>
      <c r="R183" s="82" t="s">
        <v>422</v>
      </c>
      <c r="S183" s="79" t="s">
        <v>436</v>
      </c>
      <c r="T183" s="79"/>
      <c r="U183" s="79"/>
      <c r="V183" s="82" t="s">
        <v>502</v>
      </c>
      <c r="W183" s="81">
        <v>43725.54722222222</v>
      </c>
      <c r="X183" s="82" t="s">
        <v>585</v>
      </c>
      <c r="Y183" s="79"/>
      <c r="Z183" s="79"/>
      <c r="AA183" s="85" t="s">
        <v>686</v>
      </c>
      <c r="AB183" s="85" t="s">
        <v>684</v>
      </c>
      <c r="AC183" s="79" t="b">
        <v>0</v>
      </c>
      <c r="AD183" s="79">
        <v>8</v>
      </c>
      <c r="AE183" s="85" t="s">
        <v>726</v>
      </c>
      <c r="AF183" s="79" t="b">
        <v>0</v>
      </c>
      <c r="AG183" s="79" t="s">
        <v>730</v>
      </c>
      <c r="AH183" s="79"/>
      <c r="AI183" s="85" t="s">
        <v>722</v>
      </c>
      <c r="AJ183" s="79" t="b">
        <v>0</v>
      </c>
      <c r="AK183" s="79">
        <v>4</v>
      </c>
      <c r="AL183" s="85" t="s">
        <v>722</v>
      </c>
      <c r="AM183" s="79" t="s">
        <v>739</v>
      </c>
      <c r="AN183" s="79" t="b">
        <v>0</v>
      </c>
      <c r="AO183" s="85" t="s">
        <v>684</v>
      </c>
      <c r="AP183" s="79" t="s">
        <v>741</v>
      </c>
      <c r="AQ183" s="79">
        <v>0</v>
      </c>
      <c r="AR183" s="79">
        <v>0</v>
      </c>
      <c r="AS183" s="79"/>
      <c r="AT183" s="79"/>
      <c r="AU183" s="79"/>
      <c r="AV183" s="79"/>
      <c r="AW183" s="79"/>
      <c r="AX183" s="79"/>
      <c r="AY183" s="79"/>
      <c r="AZ183" s="79"/>
      <c r="BA183">
        <v>8</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22</v>
      </c>
      <c r="BK183" s="49">
        <v>100</v>
      </c>
      <c r="BL183" s="48">
        <v>22</v>
      </c>
    </row>
    <row r="184" spans="1:64" ht="15">
      <c r="A184" s="64" t="s">
        <v>238</v>
      </c>
      <c r="B184" s="64" t="s">
        <v>238</v>
      </c>
      <c r="C184" s="65" t="s">
        <v>2258</v>
      </c>
      <c r="D184" s="66">
        <v>10</v>
      </c>
      <c r="E184" s="67" t="s">
        <v>136</v>
      </c>
      <c r="F184" s="68">
        <v>12</v>
      </c>
      <c r="G184" s="65"/>
      <c r="H184" s="69"/>
      <c r="I184" s="70"/>
      <c r="J184" s="70"/>
      <c r="K184" s="34" t="s">
        <v>65</v>
      </c>
      <c r="L184" s="77">
        <v>184</v>
      </c>
      <c r="M184" s="77"/>
      <c r="N184" s="72"/>
      <c r="O184" s="79" t="s">
        <v>176</v>
      </c>
      <c r="P184" s="81">
        <v>43726.433125</v>
      </c>
      <c r="Q184" s="79" t="s">
        <v>375</v>
      </c>
      <c r="R184" s="82" t="s">
        <v>423</v>
      </c>
      <c r="S184" s="79" t="s">
        <v>436</v>
      </c>
      <c r="T184" s="79"/>
      <c r="U184" s="82" t="s">
        <v>473</v>
      </c>
      <c r="V184" s="82" t="s">
        <v>473</v>
      </c>
      <c r="W184" s="81">
        <v>43726.433125</v>
      </c>
      <c r="X184" s="82" t="s">
        <v>586</v>
      </c>
      <c r="Y184" s="79"/>
      <c r="Z184" s="79"/>
      <c r="AA184" s="85" t="s">
        <v>687</v>
      </c>
      <c r="AB184" s="79"/>
      <c r="AC184" s="79" t="b">
        <v>0</v>
      </c>
      <c r="AD184" s="79">
        <v>0</v>
      </c>
      <c r="AE184" s="85" t="s">
        <v>722</v>
      </c>
      <c r="AF184" s="79" t="b">
        <v>0</v>
      </c>
      <c r="AG184" s="79" t="s">
        <v>730</v>
      </c>
      <c r="AH184" s="79"/>
      <c r="AI184" s="85" t="s">
        <v>722</v>
      </c>
      <c r="AJ184" s="79" t="b">
        <v>0</v>
      </c>
      <c r="AK184" s="79">
        <v>3</v>
      </c>
      <c r="AL184" s="85" t="s">
        <v>722</v>
      </c>
      <c r="AM184" s="79" t="s">
        <v>739</v>
      </c>
      <c r="AN184" s="79" t="b">
        <v>0</v>
      </c>
      <c r="AO184" s="85" t="s">
        <v>687</v>
      </c>
      <c r="AP184" s="79" t="s">
        <v>741</v>
      </c>
      <c r="AQ184" s="79">
        <v>0</v>
      </c>
      <c r="AR184" s="79">
        <v>0</v>
      </c>
      <c r="AS184" s="79"/>
      <c r="AT184" s="79"/>
      <c r="AU184" s="79"/>
      <c r="AV184" s="79"/>
      <c r="AW184" s="79"/>
      <c r="AX184" s="79"/>
      <c r="AY184" s="79"/>
      <c r="AZ184" s="79"/>
      <c r="BA184">
        <v>8</v>
      </c>
      <c r="BB184" s="78" t="str">
        <f>REPLACE(INDEX(GroupVertices[Group],MATCH(Edges[[#This Row],[Vertex 1]],GroupVertices[Vertex],0)),1,1,"")</f>
        <v>2</v>
      </c>
      <c r="BC184" s="78" t="str">
        <f>REPLACE(INDEX(GroupVertices[Group],MATCH(Edges[[#This Row],[Vertex 2]],GroupVertices[Vertex],0)),1,1,"")</f>
        <v>2</v>
      </c>
      <c r="BD184" s="48">
        <v>0</v>
      </c>
      <c r="BE184" s="49">
        <v>0</v>
      </c>
      <c r="BF184" s="48">
        <v>1</v>
      </c>
      <c r="BG184" s="49">
        <v>5.882352941176471</v>
      </c>
      <c r="BH184" s="48">
        <v>0</v>
      </c>
      <c r="BI184" s="49">
        <v>0</v>
      </c>
      <c r="BJ184" s="48">
        <v>16</v>
      </c>
      <c r="BK184" s="49">
        <v>94.11764705882354</v>
      </c>
      <c r="BL184" s="48">
        <v>17</v>
      </c>
    </row>
    <row r="185" spans="1:64" ht="15">
      <c r="A185" s="64" t="s">
        <v>238</v>
      </c>
      <c r="B185" s="64" t="s">
        <v>239</v>
      </c>
      <c r="C185" s="65" t="s">
        <v>2258</v>
      </c>
      <c r="D185" s="66">
        <v>10</v>
      </c>
      <c r="E185" s="67" t="s">
        <v>136</v>
      </c>
      <c r="F185" s="68">
        <v>12</v>
      </c>
      <c r="G185" s="65"/>
      <c r="H185" s="69"/>
      <c r="I185" s="70"/>
      <c r="J185" s="70"/>
      <c r="K185" s="34" t="s">
        <v>66</v>
      </c>
      <c r="L185" s="77">
        <v>185</v>
      </c>
      <c r="M185" s="77"/>
      <c r="N185" s="72"/>
      <c r="O185" s="79" t="s">
        <v>320</v>
      </c>
      <c r="P185" s="81">
        <v>43713.40138888889</v>
      </c>
      <c r="Q185" s="79" t="s">
        <v>325</v>
      </c>
      <c r="R185" s="79"/>
      <c r="S185" s="79"/>
      <c r="T185" s="79"/>
      <c r="U185" s="79"/>
      <c r="V185" s="82" t="s">
        <v>502</v>
      </c>
      <c r="W185" s="81">
        <v>43713.40138888889</v>
      </c>
      <c r="X185" s="82" t="s">
        <v>549</v>
      </c>
      <c r="Y185" s="79"/>
      <c r="Z185" s="79"/>
      <c r="AA185" s="85" t="s">
        <v>650</v>
      </c>
      <c r="AB185" s="79"/>
      <c r="AC185" s="79" t="b">
        <v>0</v>
      </c>
      <c r="AD185" s="79">
        <v>0</v>
      </c>
      <c r="AE185" s="85" t="s">
        <v>722</v>
      </c>
      <c r="AF185" s="79" t="b">
        <v>0</v>
      </c>
      <c r="AG185" s="79" t="s">
        <v>730</v>
      </c>
      <c r="AH185" s="79"/>
      <c r="AI185" s="85" t="s">
        <v>722</v>
      </c>
      <c r="AJ185" s="79" t="b">
        <v>0</v>
      </c>
      <c r="AK185" s="79">
        <v>8</v>
      </c>
      <c r="AL185" s="85" t="s">
        <v>618</v>
      </c>
      <c r="AM185" s="79" t="s">
        <v>738</v>
      </c>
      <c r="AN185" s="79" t="b">
        <v>0</v>
      </c>
      <c r="AO185" s="85" t="s">
        <v>618</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2</v>
      </c>
      <c r="BC185" s="78" t="str">
        <f>REPLACE(INDEX(GroupVertices[Group],MATCH(Edges[[#This Row],[Vertex 2]],GroupVertices[Vertex],0)),1,1,"")</f>
        <v>1</v>
      </c>
      <c r="BD185" s="48">
        <v>0</v>
      </c>
      <c r="BE185" s="49">
        <v>0</v>
      </c>
      <c r="BF185" s="48">
        <v>0</v>
      </c>
      <c r="BG185" s="49">
        <v>0</v>
      </c>
      <c r="BH185" s="48">
        <v>0</v>
      </c>
      <c r="BI185" s="49">
        <v>0</v>
      </c>
      <c r="BJ185" s="48">
        <v>22</v>
      </c>
      <c r="BK185" s="49">
        <v>100</v>
      </c>
      <c r="BL185" s="48">
        <v>22</v>
      </c>
    </row>
    <row r="186" spans="1:64" ht="15">
      <c r="A186" s="64" t="s">
        <v>238</v>
      </c>
      <c r="B186" s="64" t="s">
        <v>239</v>
      </c>
      <c r="C186" s="65" t="s">
        <v>2258</v>
      </c>
      <c r="D186" s="66">
        <v>10</v>
      </c>
      <c r="E186" s="67" t="s">
        <v>136</v>
      </c>
      <c r="F186" s="68">
        <v>12</v>
      </c>
      <c r="G186" s="65"/>
      <c r="H186" s="69"/>
      <c r="I186" s="70"/>
      <c r="J186" s="70"/>
      <c r="K186" s="34" t="s">
        <v>66</v>
      </c>
      <c r="L186" s="77">
        <v>186</v>
      </c>
      <c r="M186" s="77"/>
      <c r="N186" s="72"/>
      <c r="O186" s="79" t="s">
        <v>320</v>
      </c>
      <c r="P186" s="81">
        <v>43719.612604166665</v>
      </c>
      <c r="Q186" s="79" t="s">
        <v>332</v>
      </c>
      <c r="R186" s="79"/>
      <c r="S186" s="79"/>
      <c r="T186" s="79" t="s">
        <v>444</v>
      </c>
      <c r="U186" s="79"/>
      <c r="V186" s="82" t="s">
        <v>502</v>
      </c>
      <c r="W186" s="81">
        <v>43719.612604166665</v>
      </c>
      <c r="X186" s="82" t="s">
        <v>587</v>
      </c>
      <c r="Y186" s="79"/>
      <c r="Z186" s="79"/>
      <c r="AA186" s="85" t="s">
        <v>688</v>
      </c>
      <c r="AB186" s="79"/>
      <c r="AC186" s="79" t="b">
        <v>0</v>
      </c>
      <c r="AD186" s="79">
        <v>0</v>
      </c>
      <c r="AE186" s="85" t="s">
        <v>722</v>
      </c>
      <c r="AF186" s="79" t="b">
        <v>0</v>
      </c>
      <c r="AG186" s="79" t="s">
        <v>730</v>
      </c>
      <c r="AH186" s="79"/>
      <c r="AI186" s="85" t="s">
        <v>722</v>
      </c>
      <c r="AJ186" s="79" t="b">
        <v>0</v>
      </c>
      <c r="AK186" s="79">
        <v>2</v>
      </c>
      <c r="AL186" s="85" t="s">
        <v>713</v>
      </c>
      <c r="AM186" s="79" t="s">
        <v>739</v>
      </c>
      <c r="AN186" s="79" t="b">
        <v>0</v>
      </c>
      <c r="AO186" s="85" t="s">
        <v>713</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2</v>
      </c>
      <c r="BC186" s="78" t="str">
        <f>REPLACE(INDEX(GroupVertices[Group],MATCH(Edges[[#This Row],[Vertex 2]],GroupVertices[Vertex],0)),1,1,"")</f>
        <v>1</v>
      </c>
      <c r="BD186" s="48">
        <v>1</v>
      </c>
      <c r="BE186" s="49">
        <v>4.3478260869565215</v>
      </c>
      <c r="BF186" s="48">
        <v>0</v>
      </c>
      <c r="BG186" s="49">
        <v>0</v>
      </c>
      <c r="BH186" s="48">
        <v>0</v>
      </c>
      <c r="BI186" s="49">
        <v>0</v>
      </c>
      <c r="BJ186" s="48">
        <v>22</v>
      </c>
      <c r="BK186" s="49">
        <v>95.65217391304348</v>
      </c>
      <c r="BL186" s="48">
        <v>23</v>
      </c>
    </row>
    <row r="187" spans="1:64" ht="15">
      <c r="A187" s="64" t="s">
        <v>238</v>
      </c>
      <c r="B187" s="64" t="s">
        <v>239</v>
      </c>
      <c r="C187" s="65" t="s">
        <v>2258</v>
      </c>
      <c r="D187" s="66">
        <v>10</v>
      </c>
      <c r="E187" s="67" t="s">
        <v>136</v>
      </c>
      <c r="F187" s="68">
        <v>12</v>
      </c>
      <c r="G187" s="65"/>
      <c r="H187" s="69"/>
      <c r="I187" s="70"/>
      <c r="J187" s="70"/>
      <c r="K187" s="34" t="s">
        <v>66</v>
      </c>
      <c r="L187" s="77">
        <v>187</v>
      </c>
      <c r="M187" s="77"/>
      <c r="N187" s="72"/>
      <c r="O187" s="79" t="s">
        <v>320</v>
      </c>
      <c r="P187" s="81">
        <v>43726.566354166665</v>
      </c>
      <c r="Q187" s="79" t="s">
        <v>376</v>
      </c>
      <c r="R187" s="79"/>
      <c r="S187" s="79"/>
      <c r="T187" s="79"/>
      <c r="U187" s="79"/>
      <c r="V187" s="82" t="s">
        <v>502</v>
      </c>
      <c r="W187" s="81">
        <v>43726.566354166665</v>
      </c>
      <c r="X187" s="82" t="s">
        <v>588</v>
      </c>
      <c r="Y187" s="79"/>
      <c r="Z187" s="79"/>
      <c r="AA187" s="85" t="s">
        <v>689</v>
      </c>
      <c r="AB187" s="79"/>
      <c r="AC187" s="79" t="b">
        <v>0</v>
      </c>
      <c r="AD187" s="79">
        <v>0</v>
      </c>
      <c r="AE187" s="85" t="s">
        <v>722</v>
      </c>
      <c r="AF187" s="79" t="b">
        <v>0</v>
      </c>
      <c r="AG187" s="79" t="s">
        <v>730</v>
      </c>
      <c r="AH187" s="79"/>
      <c r="AI187" s="85" t="s">
        <v>722</v>
      </c>
      <c r="AJ187" s="79" t="b">
        <v>0</v>
      </c>
      <c r="AK187" s="79">
        <v>3</v>
      </c>
      <c r="AL187" s="85" t="s">
        <v>647</v>
      </c>
      <c r="AM187" s="79" t="s">
        <v>739</v>
      </c>
      <c r="AN187" s="79" t="b">
        <v>0</v>
      </c>
      <c r="AO187" s="85" t="s">
        <v>647</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2</v>
      </c>
      <c r="BC187" s="78" t="str">
        <f>REPLACE(INDEX(GroupVertices[Group],MATCH(Edges[[#This Row],[Vertex 2]],GroupVertices[Vertex],0)),1,1,"")</f>
        <v>1</v>
      </c>
      <c r="BD187" s="48"/>
      <c r="BE187" s="49"/>
      <c r="BF187" s="48"/>
      <c r="BG187" s="49"/>
      <c r="BH187" s="48"/>
      <c r="BI187" s="49"/>
      <c r="BJ187" s="48"/>
      <c r="BK187" s="49"/>
      <c r="BL187" s="48"/>
    </row>
    <row r="188" spans="1:64" ht="15">
      <c r="A188" s="64" t="s">
        <v>238</v>
      </c>
      <c r="B188" s="64" t="s">
        <v>237</v>
      </c>
      <c r="C188" s="65" t="s">
        <v>2256</v>
      </c>
      <c r="D188" s="66">
        <v>3</v>
      </c>
      <c r="E188" s="67" t="s">
        <v>132</v>
      </c>
      <c r="F188" s="68">
        <v>35</v>
      </c>
      <c r="G188" s="65"/>
      <c r="H188" s="69"/>
      <c r="I188" s="70"/>
      <c r="J188" s="70"/>
      <c r="K188" s="34" t="s">
        <v>66</v>
      </c>
      <c r="L188" s="77">
        <v>188</v>
      </c>
      <c r="M188" s="77"/>
      <c r="N188" s="72"/>
      <c r="O188" s="79" t="s">
        <v>320</v>
      </c>
      <c r="P188" s="81">
        <v>43726.566354166665</v>
      </c>
      <c r="Q188" s="79" t="s">
        <v>376</v>
      </c>
      <c r="R188" s="79"/>
      <c r="S188" s="79"/>
      <c r="T188" s="79"/>
      <c r="U188" s="79"/>
      <c r="V188" s="82" t="s">
        <v>502</v>
      </c>
      <c r="W188" s="81">
        <v>43726.566354166665</v>
      </c>
      <c r="X188" s="82" t="s">
        <v>588</v>
      </c>
      <c r="Y188" s="79"/>
      <c r="Z188" s="79"/>
      <c r="AA188" s="85" t="s">
        <v>689</v>
      </c>
      <c r="AB188" s="79"/>
      <c r="AC188" s="79" t="b">
        <v>0</v>
      </c>
      <c r="AD188" s="79">
        <v>0</v>
      </c>
      <c r="AE188" s="85" t="s">
        <v>722</v>
      </c>
      <c r="AF188" s="79" t="b">
        <v>0</v>
      </c>
      <c r="AG188" s="79" t="s">
        <v>730</v>
      </c>
      <c r="AH188" s="79"/>
      <c r="AI188" s="85" t="s">
        <v>722</v>
      </c>
      <c r="AJ188" s="79" t="b">
        <v>0</v>
      </c>
      <c r="AK188" s="79">
        <v>3</v>
      </c>
      <c r="AL188" s="85" t="s">
        <v>647</v>
      </c>
      <c r="AM188" s="79" t="s">
        <v>739</v>
      </c>
      <c r="AN188" s="79" t="b">
        <v>0</v>
      </c>
      <c r="AO188" s="85" t="s">
        <v>647</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0</v>
      </c>
      <c r="BE188" s="49">
        <v>0</v>
      </c>
      <c r="BF188" s="48">
        <v>1</v>
      </c>
      <c r="BG188" s="49">
        <v>5.2631578947368425</v>
      </c>
      <c r="BH188" s="48">
        <v>0</v>
      </c>
      <c r="BI188" s="49">
        <v>0</v>
      </c>
      <c r="BJ188" s="48">
        <v>18</v>
      </c>
      <c r="BK188" s="49">
        <v>94.73684210526316</v>
      </c>
      <c r="BL188" s="48">
        <v>19</v>
      </c>
    </row>
    <row r="189" spans="1:64" ht="15">
      <c r="A189" s="64" t="s">
        <v>239</v>
      </c>
      <c r="B189" s="64" t="s">
        <v>238</v>
      </c>
      <c r="C189" s="65" t="s">
        <v>2258</v>
      </c>
      <c r="D189" s="66">
        <v>10</v>
      </c>
      <c r="E189" s="67" t="s">
        <v>136</v>
      </c>
      <c r="F189" s="68">
        <v>12</v>
      </c>
      <c r="G189" s="65"/>
      <c r="H189" s="69"/>
      <c r="I189" s="70"/>
      <c r="J189" s="70"/>
      <c r="K189" s="34" t="s">
        <v>66</v>
      </c>
      <c r="L189" s="77">
        <v>189</v>
      </c>
      <c r="M189" s="77"/>
      <c r="N189" s="72"/>
      <c r="O189" s="79" t="s">
        <v>320</v>
      </c>
      <c r="P189" s="81">
        <v>43713.45768518518</v>
      </c>
      <c r="Q189" s="79" t="s">
        <v>342</v>
      </c>
      <c r="R189" s="79"/>
      <c r="S189" s="79"/>
      <c r="T189" s="79"/>
      <c r="U189" s="79"/>
      <c r="V189" s="82" t="s">
        <v>503</v>
      </c>
      <c r="W189" s="81">
        <v>43713.45768518518</v>
      </c>
      <c r="X189" s="82" t="s">
        <v>548</v>
      </c>
      <c r="Y189" s="79"/>
      <c r="Z189" s="79"/>
      <c r="AA189" s="85" t="s">
        <v>649</v>
      </c>
      <c r="AB189" s="79"/>
      <c r="AC189" s="79" t="b">
        <v>0</v>
      </c>
      <c r="AD189" s="79">
        <v>0</v>
      </c>
      <c r="AE189" s="85" t="s">
        <v>722</v>
      </c>
      <c r="AF189" s="79" t="b">
        <v>0</v>
      </c>
      <c r="AG189" s="79" t="s">
        <v>730</v>
      </c>
      <c r="AH189" s="79"/>
      <c r="AI189" s="85" t="s">
        <v>722</v>
      </c>
      <c r="AJ189" s="79" t="b">
        <v>0</v>
      </c>
      <c r="AK189" s="79">
        <v>11</v>
      </c>
      <c r="AL189" s="85" t="s">
        <v>648</v>
      </c>
      <c r="AM189" s="79" t="s">
        <v>739</v>
      </c>
      <c r="AN189" s="79" t="b">
        <v>0</v>
      </c>
      <c r="AO189" s="85" t="s">
        <v>648</v>
      </c>
      <c r="AP189" s="79" t="s">
        <v>176</v>
      </c>
      <c r="AQ189" s="79">
        <v>0</v>
      </c>
      <c r="AR189" s="79">
        <v>0</v>
      </c>
      <c r="AS189" s="79"/>
      <c r="AT189" s="79"/>
      <c r="AU189" s="79"/>
      <c r="AV189" s="79"/>
      <c r="AW189" s="79"/>
      <c r="AX189" s="79"/>
      <c r="AY189" s="79"/>
      <c r="AZ189" s="79"/>
      <c r="BA189">
        <v>13</v>
      </c>
      <c r="BB189" s="78" t="str">
        <f>REPLACE(INDEX(GroupVertices[Group],MATCH(Edges[[#This Row],[Vertex 1]],GroupVertices[Vertex],0)),1,1,"")</f>
        <v>1</v>
      </c>
      <c r="BC189" s="78" t="str">
        <f>REPLACE(INDEX(GroupVertices[Group],MATCH(Edges[[#This Row],[Vertex 2]],GroupVertices[Vertex],0)),1,1,"")</f>
        <v>2</v>
      </c>
      <c r="BD189" s="48"/>
      <c r="BE189" s="49"/>
      <c r="BF189" s="48"/>
      <c r="BG189" s="49"/>
      <c r="BH189" s="48"/>
      <c r="BI189" s="49"/>
      <c r="BJ189" s="48"/>
      <c r="BK189" s="49"/>
      <c r="BL189" s="48"/>
    </row>
    <row r="190" spans="1:64" ht="15">
      <c r="A190" s="64" t="s">
        <v>239</v>
      </c>
      <c r="B190" s="64" t="s">
        <v>238</v>
      </c>
      <c r="C190" s="65" t="s">
        <v>2258</v>
      </c>
      <c r="D190" s="66">
        <v>10</v>
      </c>
      <c r="E190" s="67" t="s">
        <v>136</v>
      </c>
      <c r="F190" s="68">
        <v>12</v>
      </c>
      <c r="G190" s="65"/>
      <c r="H190" s="69"/>
      <c r="I190" s="70"/>
      <c r="J190" s="70"/>
      <c r="K190" s="34" t="s">
        <v>66</v>
      </c>
      <c r="L190" s="77">
        <v>190</v>
      </c>
      <c r="M190" s="77"/>
      <c r="N190" s="72"/>
      <c r="O190" s="79" t="s">
        <v>320</v>
      </c>
      <c r="P190" s="81">
        <v>43714.562893518516</v>
      </c>
      <c r="Q190" s="79" t="s">
        <v>377</v>
      </c>
      <c r="R190" s="79"/>
      <c r="S190" s="79"/>
      <c r="T190" s="79"/>
      <c r="U190" s="79"/>
      <c r="V190" s="82" t="s">
        <v>503</v>
      </c>
      <c r="W190" s="81">
        <v>43714.562893518516</v>
      </c>
      <c r="X190" s="82" t="s">
        <v>589</v>
      </c>
      <c r="Y190" s="79"/>
      <c r="Z190" s="79"/>
      <c r="AA190" s="85" t="s">
        <v>690</v>
      </c>
      <c r="AB190" s="79"/>
      <c r="AC190" s="79" t="b">
        <v>0</v>
      </c>
      <c r="AD190" s="79">
        <v>0</v>
      </c>
      <c r="AE190" s="85" t="s">
        <v>722</v>
      </c>
      <c r="AF190" s="79" t="b">
        <v>0</v>
      </c>
      <c r="AG190" s="79" t="s">
        <v>730</v>
      </c>
      <c r="AH190" s="79"/>
      <c r="AI190" s="85" t="s">
        <v>722</v>
      </c>
      <c r="AJ190" s="79" t="b">
        <v>0</v>
      </c>
      <c r="AK190" s="79">
        <v>3</v>
      </c>
      <c r="AL190" s="85" t="s">
        <v>646</v>
      </c>
      <c r="AM190" s="79" t="s">
        <v>735</v>
      </c>
      <c r="AN190" s="79" t="b">
        <v>0</v>
      </c>
      <c r="AO190" s="85" t="s">
        <v>646</v>
      </c>
      <c r="AP190" s="79" t="s">
        <v>176</v>
      </c>
      <c r="AQ190" s="79">
        <v>0</v>
      </c>
      <c r="AR190" s="79">
        <v>0</v>
      </c>
      <c r="AS190" s="79"/>
      <c r="AT190" s="79"/>
      <c r="AU190" s="79"/>
      <c r="AV190" s="79"/>
      <c r="AW190" s="79"/>
      <c r="AX190" s="79"/>
      <c r="AY190" s="79"/>
      <c r="AZ190" s="79"/>
      <c r="BA190">
        <v>13</v>
      </c>
      <c r="BB190" s="78" t="str">
        <f>REPLACE(INDEX(GroupVertices[Group],MATCH(Edges[[#This Row],[Vertex 1]],GroupVertices[Vertex],0)),1,1,"")</f>
        <v>1</v>
      </c>
      <c r="BC190" s="78" t="str">
        <f>REPLACE(INDEX(GroupVertices[Group],MATCH(Edges[[#This Row],[Vertex 2]],GroupVertices[Vertex],0)),1,1,"")</f>
        <v>2</v>
      </c>
      <c r="BD190" s="48"/>
      <c r="BE190" s="49"/>
      <c r="BF190" s="48"/>
      <c r="BG190" s="49"/>
      <c r="BH190" s="48"/>
      <c r="BI190" s="49"/>
      <c r="BJ190" s="48"/>
      <c r="BK190" s="49"/>
      <c r="BL190" s="48"/>
    </row>
    <row r="191" spans="1:64" ht="15">
      <c r="A191" s="64" t="s">
        <v>239</v>
      </c>
      <c r="B191" s="64" t="s">
        <v>238</v>
      </c>
      <c r="C191" s="65" t="s">
        <v>2258</v>
      </c>
      <c r="D191" s="66">
        <v>10</v>
      </c>
      <c r="E191" s="67" t="s">
        <v>136</v>
      </c>
      <c r="F191" s="68">
        <v>12</v>
      </c>
      <c r="G191" s="65"/>
      <c r="H191" s="69"/>
      <c r="I191" s="70"/>
      <c r="J191" s="70"/>
      <c r="K191" s="34" t="s">
        <v>66</v>
      </c>
      <c r="L191" s="77">
        <v>191</v>
      </c>
      <c r="M191" s="77"/>
      <c r="N191" s="72"/>
      <c r="O191" s="79" t="s">
        <v>320</v>
      </c>
      <c r="P191" s="81">
        <v>43718.41173611111</v>
      </c>
      <c r="Q191" s="79" t="s">
        <v>346</v>
      </c>
      <c r="R191" s="82" t="s">
        <v>413</v>
      </c>
      <c r="S191" s="79" t="s">
        <v>436</v>
      </c>
      <c r="T191" s="79"/>
      <c r="U191" s="79"/>
      <c r="V191" s="82" t="s">
        <v>503</v>
      </c>
      <c r="W191" s="81">
        <v>43718.41173611111</v>
      </c>
      <c r="X191" s="82" t="s">
        <v>554</v>
      </c>
      <c r="Y191" s="79"/>
      <c r="Z191" s="79"/>
      <c r="AA191" s="85" t="s">
        <v>655</v>
      </c>
      <c r="AB191" s="85" t="s">
        <v>633</v>
      </c>
      <c r="AC191" s="79" t="b">
        <v>0</v>
      </c>
      <c r="AD191" s="79">
        <v>1</v>
      </c>
      <c r="AE191" s="85" t="s">
        <v>725</v>
      </c>
      <c r="AF191" s="79" t="b">
        <v>0</v>
      </c>
      <c r="AG191" s="79" t="s">
        <v>730</v>
      </c>
      <c r="AH191" s="79"/>
      <c r="AI191" s="85" t="s">
        <v>722</v>
      </c>
      <c r="AJ191" s="79" t="b">
        <v>0</v>
      </c>
      <c r="AK191" s="79">
        <v>0</v>
      </c>
      <c r="AL191" s="85" t="s">
        <v>722</v>
      </c>
      <c r="AM191" s="79" t="s">
        <v>739</v>
      </c>
      <c r="AN191" s="79" t="b">
        <v>0</v>
      </c>
      <c r="AO191" s="85" t="s">
        <v>633</v>
      </c>
      <c r="AP191" s="79" t="s">
        <v>176</v>
      </c>
      <c r="AQ191" s="79">
        <v>0</v>
      </c>
      <c r="AR191" s="79">
        <v>0</v>
      </c>
      <c r="AS191" s="79"/>
      <c r="AT191" s="79"/>
      <c r="AU191" s="79"/>
      <c r="AV191" s="79"/>
      <c r="AW191" s="79"/>
      <c r="AX191" s="79"/>
      <c r="AY191" s="79"/>
      <c r="AZ191" s="79"/>
      <c r="BA191">
        <v>13</v>
      </c>
      <c r="BB191" s="78" t="str">
        <f>REPLACE(INDEX(GroupVertices[Group],MATCH(Edges[[#This Row],[Vertex 1]],GroupVertices[Vertex],0)),1,1,"")</f>
        <v>1</v>
      </c>
      <c r="BC191" s="78" t="str">
        <f>REPLACE(INDEX(GroupVertices[Group],MATCH(Edges[[#This Row],[Vertex 2]],GroupVertices[Vertex],0)),1,1,"")</f>
        <v>2</v>
      </c>
      <c r="BD191" s="48">
        <v>0</v>
      </c>
      <c r="BE191" s="49">
        <v>0</v>
      </c>
      <c r="BF191" s="48">
        <v>0</v>
      </c>
      <c r="BG191" s="49">
        <v>0</v>
      </c>
      <c r="BH191" s="48">
        <v>0</v>
      </c>
      <c r="BI191" s="49">
        <v>0</v>
      </c>
      <c r="BJ191" s="48">
        <v>18</v>
      </c>
      <c r="BK191" s="49">
        <v>100</v>
      </c>
      <c r="BL191" s="48">
        <v>18</v>
      </c>
    </row>
    <row r="192" spans="1:64" ht="15">
      <c r="A192" s="64" t="s">
        <v>239</v>
      </c>
      <c r="B192" s="64" t="s">
        <v>238</v>
      </c>
      <c r="C192" s="65" t="s">
        <v>2258</v>
      </c>
      <c r="D192" s="66">
        <v>10</v>
      </c>
      <c r="E192" s="67" t="s">
        <v>136</v>
      </c>
      <c r="F192" s="68">
        <v>12</v>
      </c>
      <c r="G192" s="65"/>
      <c r="H192" s="69"/>
      <c r="I192" s="70"/>
      <c r="J192" s="70"/>
      <c r="K192" s="34" t="s">
        <v>66</v>
      </c>
      <c r="L192" s="77">
        <v>192</v>
      </c>
      <c r="M192" s="77"/>
      <c r="N192" s="72"/>
      <c r="O192" s="79" t="s">
        <v>320</v>
      </c>
      <c r="P192" s="81">
        <v>43719.66384259259</v>
      </c>
      <c r="Q192" s="79" t="s">
        <v>348</v>
      </c>
      <c r="R192" s="82" t="s">
        <v>414</v>
      </c>
      <c r="S192" s="79" t="s">
        <v>432</v>
      </c>
      <c r="T192" s="79"/>
      <c r="U192" s="79"/>
      <c r="V192" s="82" t="s">
        <v>503</v>
      </c>
      <c r="W192" s="81">
        <v>43719.66384259259</v>
      </c>
      <c r="X192" s="82" t="s">
        <v>556</v>
      </c>
      <c r="Y192" s="79"/>
      <c r="Z192" s="79"/>
      <c r="AA192" s="85" t="s">
        <v>657</v>
      </c>
      <c r="AB192" s="79"/>
      <c r="AC192" s="79" t="b">
        <v>0</v>
      </c>
      <c r="AD192" s="79">
        <v>0</v>
      </c>
      <c r="AE192" s="85" t="s">
        <v>722</v>
      </c>
      <c r="AF192" s="79" t="b">
        <v>1</v>
      </c>
      <c r="AG192" s="79" t="s">
        <v>730</v>
      </c>
      <c r="AH192" s="79"/>
      <c r="AI192" s="85" t="s">
        <v>720</v>
      </c>
      <c r="AJ192" s="79" t="b">
        <v>0</v>
      </c>
      <c r="AK192" s="79">
        <v>1</v>
      </c>
      <c r="AL192" s="85" t="s">
        <v>656</v>
      </c>
      <c r="AM192" s="79" t="s">
        <v>734</v>
      </c>
      <c r="AN192" s="79" t="b">
        <v>0</v>
      </c>
      <c r="AO192" s="85" t="s">
        <v>656</v>
      </c>
      <c r="AP192" s="79" t="s">
        <v>176</v>
      </c>
      <c r="AQ192" s="79">
        <v>0</v>
      </c>
      <c r="AR192" s="79">
        <v>0</v>
      </c>
      <c r="AS192" s="79"/>
      <c r="AT192" s="79"/>
      <c r="AU192" s="79"/>
      <c r="AV192" s="79"/>
      <c r="AW192" s="79"/>
      <c r="AX192" s="79"/>
      <c r="AY192" s="79"/>
      <c r="AZ192" s="79"/>
      <c r="BA192">
        <v>13</v>
      </c>
      <c r="BB192" s="78" t="str">
        <f>REPLACE(INDEX(GroupVertices[Group],MATCH(Edges[[#This Row],[Vertex 1]],GroupVertices[Vertex],0)),1,1,"")</f>
        <v>1</v>
      </c>
      <c r="BC192" s="78" t="str">
        <f>REPLACE(INDEX(GroupVertices[Group],MATCH(Edges[[#This Row],[Vertex 2]],GroupVertices[Vertex],0)),1,1,"")</f>
        <v>2</v>
      </c>
      <c r="BD192" s="48"/>
      <c r="BE192" s="49"/>
      <c r="BF192" s="48"/>
      <c r="BG192" s="49"/>
      <c r="BH192" s="48"/>
      <c r="BI192" s="49"/>
      <c r="BJ192" s="48"/>
      <c r="BK192" s="49"/>
      <c r="BL192" s="48"/>
    </row>
    <row r="193" spans="1:64" ht="15">
      <c r="A193" s="64" t="s">
        <v>239</v>
      </c>
      <c r="B193" s="64" t="s">
        <v>238</v>
      </c>
      <c r="C193" s="65" t="s">
        <v>2258</v>
      </c>
      <c r="D193" s="66">
        <v>10</v>
      </c>
      <c r="E193" s="67" t="s">
        <v>136</v>
      </c>
      <c r="F193" s="68">
        <v>12</v>
      </c>
      <c r="G193" s="65"/>
      <c r="H193" s="69"/>
      <c r="I193" s="70"/>
      <c r="J193" s="70"/>
      <c r="K193" s="34" t="s">
        <v>66</v>
      </c>
      <c r="L193" s="77">
        <v>193</v>
      </c>
      <c r="M193" s="77"/>
      <c r="N193" s="72"/>
      <c r="O193" s="79" t="s">
        <v>320</v>
      </c>
      <c r="P193" s="81">
        <v>43720.444861111115</v>
      </c>
      <c r="Q193" s="79" t="s">
        <v>378</v>
      </c>
      <c r="R193" s="79"/>
      <c r="S193" s="79"/>
      <c r="T193" s="79"/>
      <c r="U193" s="82" t="s">
        <v>469</v>
      </c>
      <c r="V193" s="82" t="s">
        <v>469</v>
      </c>
      <c r="W193" s="81">
        <v>43720.444861111115</v>
      </c>
      <c r="X193" s="82" t="s">
        <v>590</v>
      </c>
      <c r="Y193" s="79"/>
      <c r="Z193" s="79"/>
      <c r="AA193" s="85" t="s">
        <v>691</v>
      </c>
      <c r="AB193" s="79"/>
      <c r="AC193" s="79" t="b">
        <v>0</v>
      </c>
      <c r="AD193" s="79">
        <v>0</v>
      </c>
      <c r="AE193" s="85" t="s">
        <v>722</v>
      </c>
      <c r="AF193" s="79" t="b">
        <v>0</v>
      </c>
      <c r="AG193" s="79" t="s">
        <v>730</v>
      </c>
      <c r="AH193" s="79"/>
      <c r="AI193" s="85" t="s">
        <v>722</v>
      </c>
      <c r="AJ193" s="79" t="b">
        <v>0</v>
      </c>
      <c r="AK193" s="79">
        <v>11</v>
      </c>
      <c r="AL193" s="85" t="s">
        <v>680</v>
      </c>
      <c r="AM193" s="79" t="s">
        <v>739</v>
      </c>
      <c r="AN193" s="79" t="b">
        <v>0</v>
      </c>
      <c r="AO193" s="85" t="s">
        <v>680</v>
      </c>
      <c r="AP193" s="79" t="s">
        <v>176</v>
      </c>
      <c r="AQ193" s="79">
        <v>0</v>
      </c>
      <c r="AR193" s="79">
        <v>0</v>
      </c>
      <c r="AS193" s="79"/>
      <c r="AT193" s="79"/>
      <c r="AU193" s="79"/>
      <c r="AV193" s="79"/>
      <c r="AW193" s="79"/>
      <c r="AX193" s="79"/>
      <c r="AY193" s="79"/>
      <c r="AZ193" s="79"/>
      <c r="BA193">
        <v>13</v>
      </c>
      <c r="BB193" s="78" t="str">
        <f>REPLACE(INDEX(GroupVertices[Group],MATCH(Edges[[#This Row],[Vertex 1]],GroupVertices[Vertex],0)),1,1,"")</f>
        <v>1</v>
      </c>
      <c r="BC193" s="78" t="str">
        <f>REPLACE(INDEX(GroupVertices[Group],MATCH(Edges[[#This Row],[Vertex 2]],GroupVertices[Vertex],0)),1,1,"")</f>
        <v>2</v>
      </c>
      <c r="BD193" s="48">
        <v>1</v>
      </c>
      <c r="BE193" s="49">
        <v>7.142857142857143</v>
      </c>
      <c r="BF193" s="48">
        <v>0</v>
      </c>
      <c r="BG193" s="49">
        <v>0</v>
      </c>
      <c r="BH193" s="48">
        <v>0</v>
      </c>
      <c r="BI193" s="49">
        <v>0</v>
      </c>
      <c r="BJ193" s="48">
        <v>13</v>
      </c>
      <c r="BK193" s="49">
        <v>92.85714285714286</v>
      </c>
      <c r="BL193" s="48">
        <v>14</v>
      </c>
    </row>
    <row r="194" spans="1:64" ht="15">
      <c r="A194" s="64" t="s">
        <v>239</v>
      </c>
      <c r="B194" s="64" t="s">
        <v>238</v>
      </c>
      <c r="C194" s="65" t="s">
        <v>2258</v>
      </c>
      <c r="D194" s="66">
        <v>10</v>
      </c>
      <c r="E194" s="67" t="s">
        <v>136</v>
      </c>
      <c r="F194" s="68">
        <v>12</v>
      </c>
      <c r="G194" s="65"/>
      <c r="H194" s="69"/>
      <c r="I194" s="70"/>
      <c r="J194" s="70"/>
      <c r="K194" s="34" t="s">
        <v>66</v>
      </c>
      <c r="L194" s="77">
        <v>194</v>
      </c>
      <c r="M194" s="77"/>
      <c r="N194" s="72"/>
      <c r="O194" s="79" t="s">
        <v>320</v>
      </c>
      <c r="P194" s="81">
        <v>43721.458715277775</v>
      </c>
      <c r="Q194" s="79" t="s">
        <v>379</v>
      </c>
      <c r="R194" s="79"/>
      <c r="S194" s="79"/>
      <c r="T194" s="79"/>
      <c r="U194" s="82" t="s">
        <v>470</v>
      </c>
      <c r="V194" s="82" t="s">
        <v>470</v>
      </c>
      <c r="W194" s="81">
        <v>43721.458715277775</v>
      </c>
      <c r="X194" s="82" t="s">
        <v>591</v>
      </c>
      <c r="Y194" s="79"/>
      <c r="Z194" s="79"/>
      <c r="AA194" s="85" t="s">
        <v>692</v>
      </c>
      <c r="AB194" s="79"/>
      <c r="AC194" s="79" t="b">
        <v>0</v>
      </c>
      <c r="AD194" s="79">
        <v>0</v>
      </c>
      <c r="AE194" s="85" t="s">
        <v>722</v>
      </c>
      <c r="AF194" s="79" t="b">
        <v>0</v>
      </c>
      <c r="AG194" s="79" t="s">
        <v>730</v>
      </c>
      <c r="AH194" s="79"/>
      <c r="AI194" s="85" t="s">
        <v>722</v>
      </c>
      <c r="AJ194" s="79" t="b">
        <v>0</v>
      </c>
      <c r="AK194" s="79">
        <v>12</v>
      </c>
      <c r="AL194" s="85" t="s">
        <v>681</v>
      </c>
      <c r="AM194" s="79" t="s">
        <v>739</v>
      </c>
      <c r="AN194" s="79" t="b">
        <v>0</v>
      </c>
      <c r="AO194" s="85" t="s">
        <v>681</v>
      </c>
      <c r="AP194" s="79" t="s">
        <v>176</v>
      </c>
      <c r="AQ194" s="79">
        <v>0</v>
      </c>
      <c r="AR194" s="79">
        <v>0</v>
      </c>
      <c r="AS194" s="79"/>
      <c r="AT194" s="79"/>
      <c r="AU194" s="79"/>
      <c r="AV194" s="79"/>
      <c r="AW194" s="79"/>
      <c r="AX194" s="79"/>
      <c r="AY194" s="79"/>
      <c r="AZ194" s="79"/>
      <c r="BA194">
        <v>13</v>
      </c>
      <c r="BB194" s="78" t="str">
        <f>REPLACE(INDEX(GroupVertices[Group],MATCH(Edges[[#This Row],[Vertex 1]],GroupVertices[Vertex],0)),1,1,"")</f>
        <v>1</v>
      </c>
      <c r="BC194" s="78" t="str">
        <f>REPLACE(INDEX(GroupVertices[Group],MATCH(Edges[[#This Row],[Vertex 2]],GroupVertices[Vertex],0)),1,1,"")</f>
        <v>2</v>
      </c>
      <c r="BD194" s="48">
        <v>1</v>
      </c>
      <c r="BE194" s="49">
        <v>7.6923076923076925</v>
      </c>
      <c r="BF194" s="48">
        <v>0</v>
      </c>
      <c r="BG194" s="49">
        <v>0</v>
      </c>
      <c r="BH194" s="48">
        <v>0</v>
      </c>
      <c r="BI194" s="49">
        <v>0</v>
      </c>
      <c r="BJ194" s="48">
        <v>12</v>
      </c>
      <c r="BK194" s="49">
        <v>92.3076923076923</v>
      </c>
      <c r="BL194" s="48">
        <v>13</v>
      </c>
    </row>
    <row r="195" spans="1:64" ht="15">
      <c r="A195" s="64" t="s">
        <v>239</v>
      </c>
      <c r="B195" s="64" t="s">
        <v>238</v>
      </c>
      <c r="C195" s="65" t="s">
        <v>2258</v>
      </c>
      <c r="D195" s="66">
        <v>10</v>
      </c>
      <c r="E195" s="67" t="s">
        <v>136</v>
      </c>
      <c r="F195" s="68">
        <v>12</v>
      </c>
      <c r="G195" s="65"/>
      <c r="H195" s="69"/>
      <c r="I195" s="70"/>
      <c r="J195" s="70"/>
      <c r="K195" s="34" t="s">
        <v>66</v>
      </c>
      <c r="L195" s="77">
        <v>195</v>
      </c>
      <c r="M195" s="77"/>
      <c r="N195" s="72"/>
      <c r="O195" s="79" t="s">
        <v>320</v>
      </c>
      <c r="P195" s="81">
        <v>43724.60770833334</v>
      </c>
      <c r="Q195" s="79" t="s">
        <v>380</v>
      </c>
      <c r="R195" s="79"/>
      <c r="S195" s="79"/>
      <c r="T195" s="79" t="s">
        <v>452</v>
      </c>
      <c r="U195" s="82" t="s">
        <v>471</v>
      </c>
      <c r="V195" s="82" t="s">
        <v>471</v>
      </c>
      <c r="W195" s="81">
        <v>43724.60770833334</v>
      </c>
      <c r="X195" s="82" t="s">
        <v>592</v>
      </c>
      <c r="Y195" s="79"/>
      <c r="Z195" s="79"/>
      <c r="AA195" s="85" t="s">
        <v>693</v>
      </c>
      <c r="AB195" s="79"/>
      <c r="AC195" s="79" t="b">
        <v>0</v>
      </c>
      <c r="AD195" s="79">
        <v>0</v>
      </c>
      <c r="AE195" s="85" t="s">
        <v>722</v>
      </c>
      <c r="AF195" s="79" t="b">
        <v>0</v>
      </c>
      <c r="AG195" s="79" t="s">
        <v>730</v>
      </c>
      <c r="AH195" s="79"/>
      <c r="AI195" s="85" t="s">
        <v>722</v>
      </c>
      <c r="AJ195" s="79" t="b">
        <v>0</v>
      </c>
      <c r="AK195" s="79">
        <v>12</v>
      </c>
      <c r="AL195" s="85" t="s">
        <v>682</v>
      </c>
      <c r="AM195" s="79" t="s">
        <v>734</v>
      </c>
      <c r="AN195" s="79" t="b">
        <v>0</v>
      </c>
      <c r="AO195" s="85" t="s">
        <v>682</v>
      </c>
      <c r="AP195" s="79" t="s">
        <v>176</v>
      </c>
      <c r="AQ195" s="79">
        <v>0</v>
      </c>
      <c r="AR195" s="79">
        <v>0</v>
      </c>
      <c r="AS195" s="79"/>
      <c r="AT195" s="79"/>
      <c r="AU195" s="79"/>
      <c r="AV195" s="79"/>
      <c r="AW195" s="79"/>
      <c r="AX195" s="79"/>
      <c r="AY195" s="79"/>
      <c r="AZ195" s="79"/>
      <c r="BA195">
        <v>13</v>
      </c>
      <c r="BB195" s="78" t="str">
        <f>REPLACE(INDEX(GroupVertices[Group],MATCH(Edges[[#This Row],[Vertex 1]],GroupVertices[Vertex],0)),1,1,"")</f>
        <v>1</v>
      </c>
      <c r="BC195" s="78" t="str">
        <f>REPLACE(INDEX(GroupVertices[Group],MATCH(Edges[[#This Row],[Vertex 2]],GroupVertices[Vertex],0)),1,1,"")</f>
        <v>2</v>
      </c>
      <c r="BD195" s="48">
        <v>0</v>
      </c>
      <c r="BE195" s="49">
        <v>0</v>
      </c>
      <c r="BF195" s="48">
        <v>0</v>
      </c>
      <c r="BG195" s="49">
        <v>0</v>
      </c>
      <c r="BH195" s="48">
        <v>0</v>
      </c>
      <c r="BI195" s="49">
        <v>0</v>
      </c>
      <c r="BJ195" s="48">
        <v>15</v>
      </c>
      <c r="BK195" s="49">
        <v>100</v>
      </c>
      <c r="BL195" s="48">
        <v>15</v>
      </c>
    </row>
    <row r="196" spans="1:64" ht="15">
      <c r="A196" s="64" t="s">
        <v>239</v>
      </c>
      <c r="B196" s="64" t="s">
        <v>238</v>
      </c>
      <c r="C196" s="65" t="s">
        <v>2258</v>
      </c>
      <c r="D196" s="66">
        <v>10</v>
      </c>
      <c r="E196" s="67" t="s">
        <v>136</v>
      </c>
      <c r="F196" s="68">
        <v>12</v>
      </c>
      <c r="G196" s="65"/>
      <c r="H196" s="69"/>
      <c r="I196" s="70"/>
      <c r="J196" s="70"/>
      <c r="K196" s="34" t="s">
        <v>66</v>
      </c>
      <c r="L196" s="77">
        <v>196</v>
      </c>
      <c r="M196" s="77"/>
      <c r="N196" s="72"/>
      <c r="O196" s="79" t="s">
        <v>320</v>
      </c>
      <c r="P196" s="81">
        <v>43725.38459490741</v>
      </c>
      <c r="Q196" s="79" t="s">
        <v>381</v>
      </c>
      <c r="R196" s="79"/>
      <c r="S196" s="79"/>
      <c r="T196" s="79" t="s">
        <v>452</v>
      </c>
      <c r="U196" s="82" t="s">
        <v>472</v>
      </c>
      <c r="V196" s="82" t="s">
        <v>472</v>
      </c>
      <c r="W196" s="81">
        <v>43725.38459490741</v>
      </c>
      <c r="X196" s="82" t="s">
        <v>593</v>
      </c>
      <c r="Y196" s="79"/>
      <c r="Z196" s="79"/>
      <c r="AA196" s="85" t="s">
        <v>694</v>
      </c>
      <c r="AB196" s="79"/>
      <c r="AC196" s="79" t="b">
        <v>0</v>
      </c>
      <c r="AD196" s="79">
        <v>0</v>
      </c>
      <c r="AE196" s="85" t="s">
        <v>722</v>
      </c>
      <c r="AF196" s="79" t="b">
        <v>0</v>
      </c>
      <c r="AG196" s="79" t="s">
        <v>730</v>
      </c>
      <c r="AH196" s="79"/>
      <c r="AI196" s="85" t="s">
        <v>722</v>
      </c>
      <c r="AJ196" s="79" t="b">
        <v>0</v>
      </c>
      <c r="AK196" s="79">
        <v>3</v>
      </c>
      <c r="AL196" s="85" t="s">
        <v>683</v>
      </c>
      <c r="AM196" s="79" t="s">
        <v>739</v>
      </c>
      <c r="AN196" s="79" t="b">
        <v>0</v>
      </c>
      <c r="AO196" s="85" t="s">
        <v>683</v>
      </c>
      <c r="AP196" s="79" t="s">
        <v>176</v>
      </c>
      <c r="AQ196" s="79">
        <v>0</v>
      </c>
      <c r="AR196" s="79">
        <v>0</v>
      </c>
      <c r="AS196" s="79"/>
      <c r="AT196" s="79"/>
      <c r="AU196" s="79"/>
      <c r="AV196" s="79"/>
      <c r="AW196" s="79"/>
      <c r="AX196" s="79"/>
      <c r="AY196" s="79"/>
      <c r="AZ196" s="79"/>
      <c r="BA196">
        <v>13</v>
      </c>
      <c r="BB196" s="78" t="str">
        <f>REPLACE(INDEX(GroupVertices[Group],MATCH(Edges[[#This Row],[Vertex 1]],GroupVertices[Vertex],0)),1,1,"")</f>
        <v>1</v>
      </c>
      <c r="BC196" s="78" t="str">
        <f>REPLACE(INDEX(GroupVertices[Group],MATCH(Edges[[#This Row],[Vertex 2]],GroupVertices[Vertex],0)),1,1,"")</f>
        <v>2</v>
      </c>
      <c r="BD196" s="48">
        <v>0</v>
      </c>
      <c r="BE196" s="49">
        <v>0</v>
      </c>
      <c r="BF196" s="48">
        <v>0</v>
      </c>
      <c r="BG196" s="49">
        <v>0</v>
      </c>
      <c r="BH196" s="48">
        <v>0</v>
      </c>
      <c r="BI196" s="49">
        <v>0</v>
      </c>
      <c r="BJ196" s="48">
        <v>7</v>
      </c>
      <c r="BK196" s="49">
        <v>100</v>
      </c>
      <c r="BL196" s="48">
        <v>7</v>
      </c>
    </row>
    <row r="197" spans="1:64" ht="15">
      <c r="A197" s="64" t="s">
        <v>239</v>
      </c>
      <c r="B197" s="64" t="s">
        <v>238</v>
      </c>
      <c r="C197" s="65" t="s">
        <v>2258</v>
      </c>
      <c r="D197" s="66">
        <v>10</v>
      </c>
      <c r="E197" s="67" t="s">
        <v>136</v>
      </c>
      <c r="F197" s="68">
        <v>12</v>
      </c>
      <c r="G197" s="65"/>
      <c r="H197" s="69"/>
      <c r="I197" s="70"/>
      <c r="J197" s="70"/>
      <c r="K197" s="34" t="s">
        <v>66</v>
      </c>
      <c r="L197" s="77">
        <v>197</v>
      </c>
      <c r="M197" s="77"/>
      <c r="N197" s="72"/>
      <c r="O197" s="79" t="s">
        <v>320</v>
      </c>
      <c r="P197" s="81">
        <v>43725.55446759259</v>
      </c>
      <c r="Q197" s="79" t="s">
        <v>382</v>
      </c>
      <c r="R197" s="82" t="s">
        <v>418</v>
      </c>
      <c r="S197" s="79" t="s">
        <v>438</v>
      </c>
      <c r="T197" s="79" t="s">
        <v>452</v>
      </c>
      <c r="U197" s="79"/>
      <c r="V197" s="82" t="s">
        <v>503</v>
      </c>
      <c r="W197" s="81">
        <v>43725.55446759259</v>
      </c>
      <c r="X197" s="82" t="s">
        <v>594</v>
      </c>
      <c r="Y197" s="79"/>
      <c r="Z197" s="79"/>
      <c r="AA197" s="85" t="s">
        <v>695</v>
      </c>
      <c r="AB197" s="79"/>
      <c r="AC197" s="79" t="b">
        <v>0</v>
      </c>
      <c r="AD197" s="79">
        <v>0</v>
      </c>
      <c r="AE197" s="85" t="s">
        <v>722</v>
      </c>
      <c r="AF197" s="79" t="b">
        <v>0</v>
      </c>
      <c r="AG197" s="79" t="s">
        <v>730</v>
      </c>
      <c r="AH197" s="79"/>
      <c r="AI197" s="85" t="s">
        <v>722</v>
      </c>
      <c r="AJ197" s="79" t="b">
        <v>0</v>
      </c>
      <c r="AK197" s="79">
        <v>35</v>
      </c>
      <c r="AL197" s="85" t="s">
        <v>684</v>
      </c>
      <c r="AM197" s="79" t="s">
        <v>739</v>
      </c>
      <c r="AN197" s="79" t="b">
        <v>0</v>
      </c>
      <c r="AO197" s="85" t="s">
        <v>684</v>
      </c>
      <c r="AP197" s="79" t="s">
        <v>176</v>
      </c>
      <c r="AQ197" s="79">
        <v>0</v>
      </c>
      <c r="AR197" s="79">
        <v>0</v>
      </c>
      <c r="AS197" s="79"/>
      <c r="AT197" s="79"/>
      <c r="AU197" s="79"/>
      <c r="AV197" s="79"/>
      <c r="AW197" s="79"/>
      <c r="AX197" s="79"/>
      <c r="AY197" s="79"/>
      <c r="AZ197" s="79"/>
      <c r="BA197">
        <v>13</v>
      </c>
      <c r="BB197" s="78" t="str">
        <f>REPLACE(INDEX(GroupVertices[Group],MATCH(Edges[[#This Row],[Vertex 1]],GroupVertices[Vertex],0)),1,1,"")</f>
        <v>1</v>
      </c>
      <c r="BC197" s="78" t="str">
        <f>REPLACE(INDEX(GroupVertices[Group],MATCH(Edges[[#This Row],[Vertex 2]],GroupVertices[Vertex],0)),1,1,"")</f>
        <v>2</v>
      </c>
      <c r="BD197" s="48">
        <v>0</v>
      </c>
      <c r="BE197" s="49">
        <v>0</v>
      </c>
      <c r="BF197" s="48">
        <v>0</v>
      </c>
      <c r="BG197" s="49">
        <v>0</v>
      </c>
      <c r="BH197" s="48">
        <v>0</v>
      </c>
      <c r="BI197" s="49">
        <v>0</v>
      </c>
      <c r="BJ197" s="48">
        <v>11</v>
      </c>
      <c r="BK197" s="49">
        <v>100</v>
      </c>
      <c r="BL197" s="48">
        <v>11</v>
      </c>
    </row>
    <row r="198" spans="1:64" ht="15">
      <c r="A198" s="64" t="s">
        <v>239</v>
      </c>
      <c r="B198" s="64" t="s">
        <v>238</v>
      </c>
      <c r="C198" s="65" t="s">
        <v>2258</v>
      </c>
      <c r="D198" s="66">
        <v>10</v>
      </c>
      <c r="E198" s="67" t="s">
        <v>136</v>
      </c>
      <c r="F198" s="68">
        <v>12</v>
      </c>
      <c r="G198" s="65"/>
      <c r="H198" s="69"/>
      <c r="I198" s="70"/>
      <c r="J198" s="70"/>
      <c r="K198" s="34" t="s">
        <v>66</v>
      </c>
      <c r="L198" s="77">
        <v>198</v>
      </c>
      <c r="M198" s="77"/>
      <c r="N198" s="72"/>
      <c r="O198" s="79" t="s">
        <v>320</v>
      </c>
      <c r="P198" s="81">
        <v>43725.59780092593</v>
      </c>
      <c r="Q198" s="79" t="s">
        <v>383</v>
      </c>
      <c r="R198" s="82" t="s">
        <v>421</v>
      </c>
      <c r="S198" s="79" t="s">
        <v>436</v>
      </c>
      <c r="T198" s="79"/>
      <c r="U198" s="79"/>
      <c r="V198" s="82" t="s">
        <v>503</v>
      </c>
      <c r="W198" s="81">
        <v>43725.59780092593</v>
      </c>
      <c r="X198" s="82" t="s">
        <v>595</v>
      </c>
      <c r="Y198" s="79"/>
      <c r="Z198" s="79"/>
      <c r="AA198" s="85" t="s">
        <v>696</v>
      </c>
      <c r="AB198" s="79"/>
      <c r="AC198" s="79" t="b">
        <v>0</v>
      </c>
      <c r="AD198" s="79">
        <v>0</v>
      </c>
      <c r="AE198" s="85" t="s">
        <v>722</v>
      </c>
      <c r="AF198" s="79" t="b">
        <v>0</v>
      </c>
      <c r="AG198" s="79" t="s">
        <v>730</v>
      </c>
      <c r="AH198" s="79"/>
      <c r="AI198" s="85" t="s">
        <v>722</v>
      </c>
      <c r="AJ198" s="79" t="b">
        <v>0</v>
      </c>
      <c r="AK198" s="79">
        <v>4</v>
      </c>
      <c r="AL198" s="85" t="s">
        <v>685</v>
      </c>
      <c r="AM198" s="79" t="s">
        <v>739</v>
      </c>
      <c r="AN198" s="79" t="b">
        <v>0</v>
      </c>
      <c r="AO198" s="85" t="s">
        <v>685</v>
      </c>
      <c r="AP198" s="79" t="s">
        <v>176</v>
      </c>
      <c r="AQ198" s="79">
        <v>0</v>
      </c>
      <c r="AR198" s="79">
        <v>0</v>
      </c>
      <c r="AS198" s="79"/>
      <c r="AT198" s="79"/>
      <c r="AU198" s="79"/>
      <c r="AV198" s="79"/>
      <c r="AW198" s="79"/>
      <c r="AX198" s="79"/>
      <c r="AY198" s="79"/>
      <c r="AZ198" s="79"/>
      <c r="BA198">
        <v>13</v>
      </c>
      <c r="BB198" s="78" t="str">
        <f>REPLACE(INDEX(GroupVertices[Group],MATCH(Edges[[#This Row],[Vertex 1]],GroupVertices[Vertex],0)),1,1,"")</f>
        <v>1</v>
      </c>
      <c r="BC198" s="78" t="str">
        <f>REPLACE(INDEX(GroupVertices[Group],MATCH(Edges[[#This Row],[Vertex 2]],GroupVertices[Vertex],0)),1,1,"")</f>
        <v>2</v>
      </c>
      <c r="BD198" s="48">
        <v>1</v>
      </c>
      <c r="BE198" s="49">
        <v>5.2631578947368425</v>
      </c>
      <c r="BF198" s="48">
        <v>0</v>
      </c>
      <c r="BG198" s="49">
        <v>0</v>
      </c>
      <c r="BH198" s="48">
        <v>0</v>
      </c>
      <c r="BI198" s="49">
        <v>0</v>
      </c>
      <c r="BJ198" s="48">
        <v>18</v>
      </c>
      <c r="BK198" s="49">
        <v>94.73684210526316</v>
      </c>
      <c r="BL198" s="48">
        <v>19</v>
      </c>
    </row>
    <row r="199" spans="1:64" ht="15">
      <c r="A199" s="64" t="s">
        <v>239</v>
      </c>
      <c r="B199" s="64" t="s">
        <v>238</v>
      </c>
      <c r="C199" s="65" t="s">
        <v>2258</v>
      </c>
      <c r="D199" s="66">
        <v>10</v>
      </c>
      <c r="E199" s="67" t="s">
        <v>136</v>
      </c>
      <c r="F199" s="68">
        <v>12</v>
      </c>
      <c r="G199" s="65"/>
      <c r="H199" s="69"/>
      <c r="I199" s="70"/>
      <c r="J199" s="70"/>
      <c r="K199" s="34" t="s">
        <v>66</v>
      </c>
      <c r="L199" s="77">
        <v>199</v>
      </c>
      <c r="M199" s="77"/>
      <c r="N199" s="72"/>
      <c r="O199" s="79" t="s">
        <v>320</v>
      </c>
      <c r="P199" s="81">
        <v>43725.72494212963</v>
      </c>
      <c r="Q199" s="79" t="s">
        <v>384</v>
      </c>
      <c r="R199" s="79"/>
      <c r="S199" s="79"/>
      <c r="T199" s="79"/>
      <c r="U199" s="79"/>
      <c r="V199" s="82" t="s">
        <v>503</v>
      </c>
      <c r="W199" s="81">
        <v>43725.72494212963</v>
      </c>
      <c r="X199" s="82" t="s">
        <v>596</v>
      </c>
      <c r="Y199" s="79"/>
      <c r="Z199" s="79"/>
      <c r="AA199" s="85" t="s">
        <v>697</v>
      </c>
      <c r="AB199" s="79"/>
      <c r="AC199" s="79" t="b">
        <v>0</v>
      </c>
      <c r="AD199" s="79">
        <v>0</v>
      </c>
      <c r="AE199" s="85" t="s">
        <v>722</v>
      </c>
      <c r="AF199" s="79" t="b">
        <v>0</v>
      </c>
      <c r="AG199" s="79" t="s">
        <v>730</v>
      </c>
      <c r="AH199" s="79"/>
      <c r="AI199" s="85" t="s">
        <v>722</v>
      </c>
      <c r="AJ199" s="79" t="b">
        <v>0</v>
      </c>
      <c r="AK199" s="79">
        <v>4</v>
      </c>
      <c r="AL199" s="85" t="s">
        <v>686</v>
      </c>
      <c r="AM199" s="79" t="s">
        <v>735</v>
      </c>
      <c r="AN199" s="79" t="b">
        <v>0</v>
      </c>
      <c r="AO199" s="85" t="s">
        <v>686</v>
      </c>
      <c r="AP199" s="79" t="s">
        <v>176</v>
      </c>
      <c r="AQ199" s="79">
        <v>0</v>
      </c>
      <c r="AR199" s="79">
        <v>0</v>
      </c>
      <c r="AS199" s="79"/>
      <c r="AT199" s="79"/>
      <c r="AU199" s="79"/>
      <c r="AV199" s="79"/>
      <c r="AW199" s="79"/>
      <c r="AX199" s="79"/>
      <c r="AY199" s="79"/>
      <c r="AZ199" s="79"/>
      <c r="BA199">
        <v>13</v>
      </c>
      <c r="BB199" s="78" t="str">
        <f>REPLACE(INDEX(GroupVertices[Group],MATCH(Edges[[#This Row],[Vertex 1]],GroupVertices[Vertex],0)),1,1,"")</f>
        <v>1</v>
      </c>
      <c r="BC199" s="78" t="str">
        <f>REPLACE(INDEX(GroupVertices[Group],MATCH(Edges[[#This Row],[Vertex 2]],GroupVertices[Vertex],0)),1,1,"")</f>
        <v>2</v>
      </c>
      <c r="BD199" s="48">
        <v>0</v>
      </c>
      <c r="BE199" s="49">
        <v>0</v>
      </c>
      <c r="BF199" s="48">
        <v>0</v>
      </c>
      <c r="BG199" s="49">
        <v>0</v>
      </c>
      <c r="BH199" s="48">
        <v>0</v>
      </c>
      <c r="BI199" s="49">
        <v>0</v>
      </c>
      <c r="BJ199" s="48">
        <v>24</v>
      </c>
      <c r="BK199" s="49">
        <v>100</v>
      </c>
      <c r="BL199" s="48">
        <v>24</v>
      </c>
    </row>
    <row r="200" spans="1:64" ht="15">
      <c r="A200" s="64" t="s">
        <v>239</v>
      </c>
      <c r="B200" s="64" t="s">
        <v>238</v>
      </c>
      <c r="C200" s="65" t="s">
        <v>2258</v>
      </c>
      <c r="D200" s="66">
        <v>10</v>
      </c>
      <c r="E200" s="67" t="s">
        <v>136</v>
      </c>
      <c r="F200" s="68">
        <v>12</v>
      </c>
      <c r="G200" s="65"/>
      <c r="H200" s="69"/>
      <c r="I200" s="70"/>
      <c r="J200" s="70"/>
      <c r="K200" s="34" t="s">
        <v>66</v>
      </c>
      <c r="L200" s="77">
        <v>200</v>
      </c>
      <c r="M200" s="77"/>
      <c r="N200" s="72"/>
      <c r="O200" s="79" t="s">
        <v>320</v>
      </c>
      <c r="P200" s="81">
        <v>43726.433587962965</v>
      </c>
      <c r="Q200" s="79" t="s">
        <v>385</v>
      </c>
      <c r="R200" s="79"/>
      <c r="S200" s="79"/>
      <c r="T200" s="79"/>
      <c r="U200" s="79"/>
      <c r="V200" s="82" t="s">
        <v>503</v>
      </c>
      <c r="W200" s="81">
        <v>43726.433587962965</v>
      </c>
      <c r="X200" s="82" t="s">
        <v>597</v>
      </c>
      <c r="Y200" s="79"/>
      <c r="Z200" s="79"/>
      <c r="AA200" s="85" t="s">
        <v>698</v>
      </c>
      <c r="AB200" s="79"/>
      <c r="AC200" s="79" t="b">
        <v>0</v>
      </c>
      <c r="AD200" s="79">
        <v>0</v>
      </c>
      <c r="AE200" s="85" t="s">
        <v>722</v>
      </c>
      <c r="AF200" s="79" t="b">
        <v>0</v>
      </c>
      <c r="AG200" s="79" t="s">
        <v>730</v>
      </c>
      <c r="AH200" s="79"/>
      <c r="AI200" s="85" t="s">
        <v>722</v>
      </c>
      <c r="AJ200" s="79" t="b">
        <v>0</v>
      </c>
      <c r="AK200" s="79">
        <v>3</v>
      </c>
      <c r="AL200" s="85" t="s">
        <v>687</v>
      </c>
      <c r="AM200" s="79" t="s">
        <v>739</v>
      </c>
      <c r="AN200" s="79" t="b">
        <v>0</v>
      </c>
      <c r="AO200" s="85" t="s">
        <v>687</v>
      </c>
      <c r="AP200" s="79" t="s">
        <v>176</v>
      </c>
      <c r="AQ200" s="79">
        <v>0</v>
      </c>
      <c r="AR200" s="79">
        <v>0</v>
      </c>
      <c r="AS200" s="79"/>
      <c r="AT200" s="79"/>
      <c r="AU200" s="79"/>
      <c r="AV200" s="79"/>
      <c r="AW200" s="79"/>
      <c r="AX200" s="79"/>
      <c r="AY200" s="79"/>
      <c r="AZ200" s="79"/>
      <c r="BA200">
        <v>13</v>
      </c>
      <c r="BB200" s="78" t="str">
        <f>REPLACE(INDEX(GroupVertices[Group],MATCH(Edges[[#This Row],[Vertex 1]],GroupVertices[Vertex],0)),1,1,"")</f>
        <v>1</v>
      </c>
      <c r="BC200" s="78" t="str">
        <f>REPLACE(INDEX(GroupVertices[Group],MATCH(Edges[[#This Row],[Vertex 2]],GroupVertices[Vertex],0)),1,1,"")</f>
        <v>2</v>
      </c>
      <c r="BD200" s="48">
        <v>0</v>
      </c>
      <c r="BE200" s="49">
        <v>0</v>
      </c>
      <c r="BF200" s="48">
        <v>1</v>
      </c>
      <c r="BG200" s="49">
        <v>5.2631578947368425</v>
      </c>
      <c r="BH200" s="48">
        <v>0</v>
      </c>
      <c r="BI200" s="49">
        <v>0</v>
      </c>
      <c r="BJ200" s="48">
        <v>18</v>
      </c>
      <c r="BK200" s="49">
        <v>94.73684210526316</v>
      </c>
      <c r="BL200" s="48">
        <v>19</v>
      </c>
    </row>
    <row r="201" spans="1:64" ht="15">
      <c r="A201" s="64" t="s">
        <v>239</v>
      </c>
      <c r="B201" s="64" t="s">
        <v>238</v>
      </c>
      <c r="C201" s="65" t="s">
        <v>2258</v>
      </c>
      <c r="D201" s="66">
        <v>10</v>
      </c>
      <c r="E201" s="67" t="s">
        <v>136</v>
      </c>
      <c r="F201" s="68">
        <v>12</v>
      </c>
      <c r="G201" s="65"/>
      <c r="H201" s="69"/>
      <c r="I201" s="70"/>
      <c r="J201" s="70"/>
      <c r="K201" s="34" t="s">
        <v>66</v>
      </c>
      <c r="L201" s="77">
        <v>201</v>
      </c>
      <c r="M201" s="77"/>
      <c r="N201" s="72"/>
      <c r="O201" s="79" t="s">
        <v>320</v>
      </c>
      <c r="P201" s="81">
        <v>43726.61377314815</v>
      </c>
      <c r="Q201" s="79" t="s">
        <v>376</v>
      </c>
      <c r="R201" s="79"/>
      <c r="S201" s="79"/>
      <c r="T201" s="79"/>
      <c r="U201" s="79"/>
      <c r="V201" s="82" t="s">
        <v>503</v>
      </c>
      <c r="W201" s="81">
        <v>43726.61377314815</v>
      </c>
      <c r="X201" s="82" t="s">
        <v>598</v>
      </c>
      <c r="Y201" s="79"/>
      <c r="Z201" s="79"/>
      <c r="AA201" s="85" t="s">
        <v>699</v>
      </c>
      <c r="AB201" s="79"/>
      <c r="AC201" s="79" t="b">
        <v>0</v>
      </c>
      <c r="AD201" s="79">
        <v>0</v>
      </c>
      <c r="AE201" s="85" t="s">
        <v>722</v>
      </c>
      <c r="AF201" s="79" t="b">
        <v>0</v>
      </c>
      <c r="AG201" s="79" t="s">
        <v>730</v>
      </c>
      <c r="AH201" s="79"/>
      <c r="AI201" s="85" t="s">
        <v>722</v>
      </c>
      <c r="AJ201" s="79" t="b">
        <v>0</v>
      </c>
      <c r="AK201" s="79">
        <v>3</v>
      </c>
      <c r="AL201" s="85" t="s">
        <v>647</v>
      </c>
      <c r="AM201" s="79" t="s">
        <v>734</v>
      </c>
      <c r="AN201" s="79" t="b">
        <v>0</v>
      </c>
      <c r="AO201" s="85" t="s">
        <v>647</v>
      </c>
      <c r="AP201" s="79" t="s">
        <v>176</v>
      </c>
      <c r="AQ201" s="79">
        <v>0</v>
      </c>
      <c r="AR201" s="79">
        <v>0</v>
      </c>
      <c r="AS201" s="79"/>
      <c r="AT201" s="79"/>
      <c r="AU201" s="79"/>
      <c r="AV201" s="79"/>
      <c r="AW201" s="79"/>
      <c r="AX201" s="79"/>
      <c r="AY201" s="79"/>
      <c r="AZ201" s="79"/>
      <c r="BA201">
        <v>13</v>
      </c>
      <c r="BB201" s="78" t="str">
        <f>REPLACE(INDEX(GroupVertices[Group],MATCH(Edges[[#This Row],[Vertex 1]],GroupVertices[Vertex],0)),1,1,"")</f>
        <v>1</v>
      </c>
      <c r="BC201" s="78" t="str">
        <f>REPLACE(INDEX(GroupVertices[Group],MATCH(Edges[[#This Row],[Vertex 2]],GroupVertices[Vertex],0)),1,1,"")</f>
        <v>2</v>
      </c>
      <c r="BD201" s="48"/>
      <c r="BE201" s="49"/>
      <c r="BF201" s="48"/>
      <c r="BG201" s="49"/>
      <c r="BH201" s="48"/>
      <c r="BI201" s="49"/>
      <c r="BJ201" s="48"/>
      <c r="BK201" s="49"/>
      <c r="BL201" s="48"/>
    </row>
    <row r="202" spans="1:64" ht="15">
      <c r="A202" s="64" t="s">
        <v>249</v>
      </c>
      <c r="B202" s="64" t="s">
        <v>238</v>
      </c>
      <c r="C202" s="65" t="s">
        <v>2257</v>
      </c>
      <c r="D202" s="66">
        <v>6.5</v>
      </c>
      <c r="E202" s="67" t="s">
        <v>136</v>
      </c>
      <c r="F202" s="68">
        <v>23.5</v>
      </c>
      <c r="G202" s="65"/>
      <c r="H202" s="69"/>
      <c r="I202" s="70"/>
      <c r="J202" s="70"/>
      <c r="K202" s="34" t="s">
        <v>65</v>
      </c>
      <c r="L202" s="77">
        <v>202</v>
      </c>
      <c r="M202" s="77"/>
      <c r="N202" s="72"/>
      <c r="O202" s="79" t="s">
        <v>320</v>
      </c>
      <c r="P202" s="81">
        <v>43726.23966435185</v>
      </c>
      <c r="Q202" s="79" t="s">
        <v>338</v>
      </c>
      <c r="R202" s="79"/>
      <c r="S202" s="79"/>
      <c r="T202" s="79"/>
      <c r="U202" s="79"/>
      <c r="V202" s="82" t="s">
        <v>510</v>
      </c>
      <c r="W202" s="81">
        <v>43726.23966435185</v>
      </c>
      <c r="X202" s="82" t="s">
        <v>578</v>
      </c>
      <c r="Y202" s="79"/>
      <c r="Z202" s="79"/>
      <c r="AA202" s="85" t="s">
        <v>679</v>
      </c>
      <c r="AB202" s="79"/>
      <c r="AC202" s="79" t="b">
        <v>0</v>
      </c>
      <c r="AD202" s="79">
        <v>0</v>
      </c>
      <c r="AE202" s="85" t="s">
        <v>722</v>
      </c>
      <c r="AF202" s="79" t="b">
        <v>0</v>
      </c>
      <c r="AG202" s="79" t="s">
        <v>730</v>
      </c>
      <c r="AH202" s="79"/>
      <c r="AI202" s="85" t="s">
        <v>722</v>
      </c>
      <c r="AJ202" s="79" t="b">
        <v>0</v>
      </c>
      <c r="AK202" s="79">
        <v>3</v>
      </c>
      <c r="AL202" s="85" t="s">
        <v>678</v>
      </c>
      <c r="AM202" s="79" t="s">
        <v>735</v>
      </c>
      <c r="AN202" s="79" t="b">
        <v>0</v>
      </c>
      <c r="AO202" s="85" t="s">
        <v>678</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249</v>
      </c>
      <c r="B203" s="64" t="s">
        <v>238</v>
      </c>
      <c r="C203" s="65" t="s">
        <v>2257</v>
      </c>
      <c r="D203" s="66">
        <v>6.5</v>
      </c>
      <c r="E203" s="67" t="s">
        <v>136</v>
      </c>
      <c r="F203" s="68">
        <v>23.5</v>
      </c>
      <c r="G203" s="65"/>
      <c r="H203" s="69"/>
      <c r="I203" s="70"/>
      <c r="J203" s="70"/>
      <c r="K203" s="34" t="s">
        <v>65</v>
      </c>
      <c r="L203" s="77">
        <v>203</v>
      </c>
      <c r="M203" s="77"/>
      <c r="N203" s="72"/>
      <c r="O203" s="79" t="s">
        <v>320</v>
      </c>
      <c r="P203" s="81">
        <v>43726.70916666667</v>
      </c>
      <c r="Q203" s="79" t="s">
        <v>376</v>
      </c>
      <c r="R203" s="79"/>
      <c r="S203" s="79"/>
      <c r="T203" s="79"/>
      <c r="U203" s="79"/>
      <c r="V203" s="82" t="s">
        <v>510</v>
      </c>
      <c r="W203" s="81">
        <v>43726.70916666667</v>
      </c>
      <c r="X203" s="82" t="s">
        <v>599</v>
      </c>
      <c r="Y203" s="79"/>
      <c r="Z203" s="79"/>
      <c r="AA203" s="85" t="s">
        <v>700</v>
      </c>
      <c r="AB203" s="79"/>
      <c r="AC203" s="79" t="b">
        <v>0</v>
      </c>
      <c r="AD203" s="79">
        <v>0</v>
      </c>
      <c r="AE203" s="85" t="s">
        <v>722</v>
      </c>
      <c r="AF203" s="79" t="b">
        <v>0</v>
      </c>
      <c r="AG203" s="79" t="s">
        <v>730</v>
      </c>
      <c r="AH203" s="79"/>
      <c r="AI203" s="85" t="s">
        <v>722</v>
      </c>
      <c r="AJ203" s="79" t="b">
        <v>0</v>
      </c>
      <c r="AK203" s="79">
        <v>3</v>
      </c>
      <c r="AL203" s="85" t="s">
        <v>647</v>
      </c>
      <c r="AM203" s="79" t="s">
        <v>735</v>
      </c>
      <c r="AN203" s="79" t="b">
        <v>0</v>
      </c>
      <c r="AO203" s="85" t="s">
        <v>647</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237</v>
      </c>
      <c r="B204" s="64" t="s">
        <v>239</v>
      </c>
      <c r="C204" s="65" t="s">
        <v>2256</v>
      </c>
      <c r="D204" s="66">
        <v>3</v>
      </c>
      <c r="E204" s="67" t="s">
        <v>132</v>
      </c>
      <c r="F204" s="68">
        <v>35</v>
      </c>
      <c r="G204" s="65"/>
      <c r="H204" s="69"/>
      <c r="I204" s="70"/>
      <c r="J204" s="70"/>
      <c r="K204" s="34" t="s">
        <v>66</v>
      </c>
      <c r="L204" s="77">
        <v>204</v>
      </c>
      <c r="M204" s="77"/>
      <c r="N204" s="72"/>
      <c r="O204" s="79" t="s">
        <v>320</v>
      </c>
      <c r="P204" s="81">
        <v>43726.566041666665</v>
      </c>
      <c r="Q204" s="79" t="s">
        <v>340</v>
      </c>
      <c r="R204" s="82" t="s">
        <v>410</v>
      </c>
      <c r="S204" s="79" t="s">
        <v>436</v>
      </c>
      <c r="T204" s="79" t="s">
        <v>447</v>
      </c>
      <c r="U204" s="82" t="s">
        <v>462</v>
      </c>
      <c r="V204" s="82" t="s">
        <v>462</v>
      </c>
      <c r="W204" s="81">
        <v>43726.566041666665</v>
      </c>
      <c r="X204" s="82" t="s">
        <v>546</v>
      </c>
      <c r="Y204" s="79"/>
      <c r="Z204" s="79"/>
      <c r="AA204" s="85" t="s">
        <v>647</v>
      </c>
      <c r="AB204" s="79"/>
      <c r="AC204" s="79" t="b">
        <v>0</v>
      </c>
      <c r="AD204" s="79">
        <v>4</v>
      </c>
      <c r="AE204" s="85" t="s">
        <v>722</v>
      </c>
      <c r="AF204" s="79" t="b">
        <v>0</v>
      </c>
      <c r="AG204" s="79" t="s">
        <v>730</v>
      </c>
      <c r="AH204" s="79"/>
      <c r="AI204" s="85" t="s">
        <v>722</v>
      </c>
      <c r="AJ204" s="79" t="b">
        <v>0</v>
      </c>
      <c r="AK204" s="79">
        <v>3</v>
      </c>
      <c r="AL204" s="85" t="s">
        <v>722</v>
      </c>
      <c r="AM204" s="79" t="s">
        <v>740</v>
      </c>
      <c r="AN204" s="79" t="b">
        <v>0</v>
      </c>
      <c r="AO204" s="85" t="s">
        <v>647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1</v>
      </c>
      <c r="BD204" s="48"/>
      <c r="BE204" s="49"/>
      <c r="BF204" s="48"/>
      <c r="BG204" s="49"/>
      <c r="BH204" s="48"/>
      <c r="BI204" s="49"/>
      <c r="BJ204" s="48"/>
      <c r="BK204" s="49"/>
      <c r="BL204" s="48"/>
    </row>
    <row r="205" spans="1:64" ht="15">
      <c r="A205" s="64" t="s">
        <v>239</v>
      </c>
      <c r="B205" s="64" t="s">
        <v>237</v>
      </c>
      <c r="C205" s="65" t="s">
        <v>2257</v>
      </c>
      <c r="D205" s="66">
        <v>6.5</v>
      </c>
      <c r="E205" s="67" t="s">
        <v>136</v>
      </c>
      <c r="F205" s="68">
        <v>23.5</v>
      </c>
      <c r="G205" s="65"/>
      <c r="H205" s="69"/>
      <c r="I205" s="70"/>
      <c r="J205" s="70"/>
      <c r="K205" s="34" t="s">
        <v>66</v>
      </c>
      <c r="L205" s="77">
        <v>205</v>
      </c>
      <c r="M205" s="77"/>
      <c r="N205" s="72"/>
      <c r="O205" s="79" t="s">
        <v>320</v>
      </c>
      <c r="P205" s="81">
        <v>43714.562893518516</v>
      </c>
      <c r="Q205" s="79" t="s">
        <v>377</v>
      </c>
      <c r="R205" s="79"/>
      <c r="S205" s="79"/>
      <c r="T205" s="79"/>
      <c r="U205" s="79"/>
      <c r="V205" s="82" t="s">
        <v>503</v>
      </c>
      <c r="W205" s="81">
        <v>43714.562893518516</v>
      </c>
      <c r="X205" s="82" t="s">
        <v>589</v>
      </c>
      <c r="Y205" s="79"/>
      <c r="Z205" s="79"/>
      <c r="AA205" s="85" t="s">
        <v>690</v>
      </c>
      <c r="AB205" s="79"/>
      <c r="AC205" s="79" t="b">
        <v>0</v>
      </c>
      <c r="AD205" s="79">
        <v>0</v>
      </c>
      <c r="AE205" s="85" t="s">
        <v>722</v>
      </c>
      <c r="AF205" s="79" t="b">
        <v>0</v>
      </c>
      <c r="AG205" s="79" t="s">
        <v>730</v>
      </c>
      <c r="AH205" s="79"/>
      <c r="AI205" s="85" t="s">
        <v>722</v>
      </c>
      <c r="AJ205" s="79" t="b">
        <v>0</v>
      </c>
      <c r="AK205" s="79">
        <v>3</v>
      </c>
      <c r="AL205" s="85" t="s">
        <v>646</v>
      </c>
      <c r="AM205" s="79" t="s">
        <v>735</v>
      </c>
      <c r="AN205" s="79" t="b">
        <v>0</v>
      </c>
      <c r="AO205" s="85" t="s">
        <v>646</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2</v>
      </c>
      <c r="BD205" s="48">
        <v>1</v>
      </c>
      <c r="BE205" s="49">
        <v>4.545454545454546</v>
      </c>
      <c r="BF205" s="48">
        <v>0</v>
      </c>
      <c r="BG205" s="49">
        <v>0</v>
      </c>
      <c r="BH205" s="48">
        <v>0</v>
      </c>
      <c r="BI205" s="49">
        <v>0</v>
      </c>
      <c r="BJ205" s="48">
        <v>21</v>
      </c>
      <c r="BK205" s="49">
        <v>95.45454545454545</v>
      </c>
      <c r="BL205" s="48">
        <v>22</v>
      </c>
    </row>
    <row r="206" spans="1:64" ht="15">
      <c r="A206" s="64" t="s">
        <v>239</v>
      </c>
      <c r="B206" s="64" t="s">
        <v>237</v>
      </c>
      <c r="C206" s="65" t="s">
        <v>2257</v>
      </c>
      <c r="D206" s="66">
        <v>6.5</v>
      </c>
      <c r="E206" s="67" t="s">
        <v>136</v>
      </c>
      <c r="F206" s="68">
        <v>23.5</v>
      </c>
      <c r="G206" s="65"/>
      <c r="H206" s="69"/>
      <c r="I206" s="70"/>
      <c r="J206" s="70"/>
      <c r="K206" s="34" t="s">
        <v>66</v>
      </c>
      <c r="L206" s="77">
        <v>206</v>
      </c>
      <c r="M206" s="77"/>
      <c r="N206" s="72"/>
      <c r="O206" s="79" t="s">
        <v>320</v>
      </c>
      <c r="P206" s="81">
        <v>43726.61377314815</v>
      </c>
      <c r="Q206" s="79" t="s">
        <v>376</v>
      </c>
      <c r="R206" s="79"/>
      <c r="S206" s="79"/>
      <c r="T206" s="79"/>
      <c r="U206" s="79"/>
      <c r="V206" s="82" t="s">
        <v>503</v>
      </c>
      <c r="W206" s="81">
        <v>43726.61377314815</v>
      </c>
      <c r="X206" s="82" t="s">
        <v>598</v>
      </c>
      <c r="Y206" s="79"/>
      <c r="Z206" s="79"/>
      <c r="AA206" s="85" t="s">
        <v>699</v>
      </c>
      <c r="AB206" s="79"/>
      <c r="AC206" s="79" t="b">
        <v>0</v>
      </c>
      <c r="AD206" s="79">
        <v>0</v>
      </c>
      <c r="AE206" s="85" t="s">
        <v>722</v>
      </c>
      <c r="AF206" s="79" t="b">
        <v>0</v>
      </c>
      <c r="AG206" s="79" t="s">
        <v>730</v>
      </c>
      <c r="AH206" s="79"/>
      <c r="AI206" s="85" t="s">
        <v>722</v>
      </c>
      <c r="AJ206" s="79" t="b">
        <v>0</v>
      </c>
      <c r="AK206" s="79">
        <v>3</v>
      </c>
      <c r="AL206" s="85" t="s">
        <v>647</v>
      </c>
      <c r="AM206" s="79" t="s">
        <v>734</v>
      </c>
      <c r="AN206" s="79" t="b">
        <v>0</v>
      </c>
      <c r="AO206" s="85" t="s">
        <v>647</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2</v>
      </c>
      <c r="BD206" s="48">
        <v>0</v>
      </c>
      <c r="BE206" s="49">
        <v>0</v>
      </c>
      <c r="BF206" s="48">
        <v>1</v>
      </c>
      <c r="BG206" s="49">
        <v>5.2631578947368425</v>
      </c>
      <c r="BH206" s="48">
        <v>0</v>
      </c>
      <c r="BI206" s="49">
        <v>0</v>
      </c>
      <c r="BJ206" s="48">
        <v>18</v>
      </c>
      <c r="BK206" s="49">
        <v>94.73684210526316</v>
      </c>
      <c r="BL206" s="48">
        <v>19</v>
      </c>
    </row>
    <row r="207" spans="1:64" ht="15">
      <c r="A207" s="64" t="s">
        <v>249</v>
      </c>
      <c r="B207" s="64" t="s">
        <v>237</v>
      </c>
      <c r="C207" s="65" t="s">
        <v>2256</v>
      </c>
      <c r="D207" s="66">
        <v>3</v>
      </c>
      <c r="E207" s="67" t="s">
        <v>132</v>
      </c>
      <c r="F207" s="68">
        <v>35</v>
      </c>
      <c r="G207" s="65"/>
      <c r="H207" s="69"/>
      <c r="I207" s="70"/>
      <c r="J207" s="70"/>
      <c r="K207" s="34" t="s">
        <v>65</v>
      </c>
      <c r="L207" s="77">
        <v>207</v>
      </c>
      <c r="M207" s="77"/>
      <c r="N207" s="72"/>
      <c r="O207" s="79" t="s">
        <v>320</v>
      </c>
      <c r="P207" s="81">
        <v>43726.70916666667</v>
      </c>
      <c r="Q207" s="79" t="s">
        <v>376</v>
      </c>
      <c r="R207" s="79"/>
      <c r="S207" s="79"/>
      <c r="T207" s="79"/>
      <c r="U207" s="79"/>
      <c r="V207" s="82" t="s">
        <v>510</v>
      </c>
      <c r="W207" s="81">
        <v>43726.70916666667</v>
      </c>
      <c r="X207" s="82" t="s">
        <v>599</v>
      </c>
      <c r="Y207" s="79"/>
      <c r="Z207" s="79"/>
      <c r="AA207" s="85" t="s">
        <v>700</v>
      </c>
      <c r="AB207" s="79"/>
      <c r="AC207" s="79" t="b">
        <v>0</v>
      </c>
      <c r="AD207" s="79">
        <v>0</v>
      </c>
      <c r="AE207" s="85" t="s">
        <v>722</v>
      </c>
      <c r="AF207" s="79" t="b">
        <v>0</v>
      </c>
      <c r="AG207" s="79" t="s">
        <v>730</v>
      </c>
      <c r="AH207" s="79"/>
      <c r="AI207" s="85" t="s">
        <v>722</v>
      </c>
      <c r="AJ207" s="79" t="b">
        <v>0</v>
      </c>
      <c r="AK207" s="79">
        <v>3</v>
      </c>
      <c r="AL207" s="85" t="s">
        <v>647</v>
      </c>
      <c r="AM207" s="79" t="s">
        <v>735</v>
      </c>
      <c r="AN207" s="79" t="b">
        <v>0</v>
      </c>
      <c r="AO207" s="85" t="s">
        <v>647</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c r="BE207" s="49"/>
      <c r="BF207" s="48"/>
      <c r="BG207" s="49"/>
      <c r="BH207" s="48"/>
      <c r="BI207" s="49"/>
      <c r="BJ207" s="48"/>
      <c r="BK207" s="49"/>
      <c r="BL207" s="48"/>
    </row>
    <row r="208" spans="1:64" ht="15">
      <c r="A208" s="64" t="s">
        <v>249</v>
      </c>
      <c r="B208" s="64" t="s">
        <v>239</v>
      </c>
      <c r="C208" s="65" t="s">
        <v>2257</v>
      </c>
      <c r="D208" s="66">
        <v>6.5</v>
      </c>
      <c r="E208" s="67" t="s">
        <v>136</v>
      </c>
      <c r="F208" s="68">
        <v>23.5</v>
      </c>
      <c r="G208" s="65"/>
      <c r="H208" s="69"/>
      <c r="I208" s="70"/>
      <c r="J208" s="70"/>
      <c r="K208" s="34" t="s">
        <v>65</v>
      </c>
      <c r="L208" s="77">
        <v>208</v>
      </c>
      <c r="M208" s="77"/>
      <c r="N208" s="72"/>
      <c r="O208" s="79" t="s">
        <v>320</v>
      </c>
      <c r="P208" s="81">
        <v>43726.23966435185</v>
      </c>
      <c r="Q208" s="79" t="s">
        <v>338</v>
      </c>
      <c r="R208" s="79"/>
      <c r="S208" s="79"/>
      <c r="T208" s="79"/>
      <c r="U208" s="79"/>
      <c r="V208" s="82" t="s">
        <v>510</v>
      </c>
      <c r="W208" s="81">
        <v>43726.23966435185</v>
      </c>
      <c r="X208" s="82" t="s">
        <v>578</v>
      </c>
      <c r="Y208" s="79"/>
      <c r="Z208" s="79"/>
      <c r="AA208" s="85" t="s">
        <v>679</v>
      </c>
      <c r="AB208" s="79"/>
      <c r="AC208" s="79" t="b">
        <v>0</v>
      </c>
      <c r="AD208" s="79">
        <v>0</v>
      </c>
      <c r="AE208" s="85" t="s">
        <v>722</v>
      </c>
      <c r="AF208" s="79" t="b">
        <v>0</v>
      </c>
      <c r="AG208" s="79" t="s">
        <v>730</v>
      </c>
      <c r="AH208" s="79"/>
      <c r="AI208" s="85" t="s">
        <v>722</v>
      </c>
      <c r="AJ208" s="79" t="b">
        <v>0</v>
      </c>
      <c r="AK208" s="79">
        <v>3</v>
      </c>
      <c r="AL208" s="85" t="s">
        <v>678</v>
      </c>
      <c r="AM208" s="79" t="s">
        <v>735</v>
      </c>
      <c r="AN208" s="79" t="b">
        <v>0</v>
      </c>
      <c r="AO208" s="85" t="s">
        <v>678</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2</v>
      </c>
      <c r="BC208" s="78" t="str">
        <f>REPLACE(INDEX(GroupVertices[Group],MATCH(Edges[[#This Row],[Vertex 2]],GroupVertices[Vertex],0)),1,1,"")</f>
        <v>1</v>
      </c>
      <c r="BD208" s="48">
        <v>1</v>
      </c>
      <c r="BE208" s="49">
        <v>4.761904761904762</v>
      </c>
      <c r="BF208" s="48">
        <v>0</v>
      </c>
      <c r="BG208" s="49">
        <v>0</v>
      </c>
      <c r="BH208" s="48">
        <v>0</v>
      </c>
      <c r="BI208" s="49">
        <v>0</v>
      </c>
      <c r="BJ208" s="48">
        <v>20</v>
      </c>
      <c r="BK208" s="49">
        <v>95.23809523809524</v>
      </c>
      <c r="BL208" s="48">
        <v>21</v>
      </c>
    </row>
    <row r="209" spans="1:64" ht="15">
      <c r="A209" s="64" t="s">
        <v>249</v>
      </c>
      <c r="B209" s="64" t="s">
        <v>239</v>
      </c>
      <c r="C209" s="65" t="s">
        <v>2257</v>
      </c>
      <c r="D209" s="66">
        <v>6.5</v>
      </c>
      <c r="E209" s="67" t="s">
        <v>136</v>
      </c>
      <c r="F209" s="68">
        <v>23.5</v>
      </c>
      <c r="G209" s="65"/>
      <c r="H209" s="69"/>
      <c r="I209" s="70"/>
      <c r="J209" s="70"/>
      <c r="K209" s="34" t="s">
        <v>65</v>
      </c>
      <c r="L209" s="77">
        <v>209</v>
      </c>
      <c r="M209" s="77"/>
      <c r="N209" s="72"/>
      <c r="O209" s="79" t="s">
        <v>320</v>
      </c>
      <c r="P209" s="81">
        <v>43726.70916666667</v>
      </c>
      <c r="Q209" s="79" t="s">
        <v>376</v>
      </c>
      <c r="R209" s="79"/>
      <c r="S209" s="79"/>
      <c r="T209" s="79"/>
      <c r="U209" s="79"/>
      <c r="V209" s="82" t="s">
        <v>510</v>
      </c>
      <c r="W209" s="81">
        <v>43726.70916666667</v>
      </c>
      <c r="X209" s="82" t="s">
        <v>599</v>
      </c>
      <c r="Y209" s="79"/>
      <c r="Z209" s="79"/>
      <c r="AA209" s="85" t="s">
        <v>700</v>
      </c>
      <c r="AB209" s="79"/>
      <c r="AC209" s="79" t="b">
        <v>0</v>
      </c>
      <c r="AD209" s="79">
        <v>0</v>
      </c>
      <c r="AE209" s="85" t="s">
        <v>722</v>
      </c>
      <c r="AF209" s="79" t="b">
        <v>0</v>
      </c>
      <c r="AG209" s="79" t="s">
        <v>730</v>
      </c>
      <c r="AH209" s="79"/>
      <c r="AI209" s="85" t="s">
        <v>722</v>
      </c>
      <c r="AJ209" s="79" t="b">
        <v>0</v>
      </c>
      <c r="AK209" s="79">
        <v>3</v>
      </c>
      <c r="AL209" s="85" t="s">
        <v>647</v>
      </c>
      <c r="AM209" s="79" t="s">
        <v>735</v>
      </c>
      <c r="AN209" s="79" t="b">
        <v>0</v>
      </c>
      <c r="AO209" s="85" t="s">
        <v>647</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2</v>
      </c>
      <c r="BC209" s="78" t="str">
        <f>REPLACE(INDEX(GroupVertices[Group],MATCH(Edges[[#This Row],[Vertex 2]],GroupVertices[Vertex],0)),1,1,"")</f>
        <v>1</v>
      </c>
      <c r="BD209" s="48">
        <v>0</v>
      </c>
      <c r="BE209" s="49">
        <v>0</v>
      </c>
      <c r="BF209" s="48">
        <v>1</v>
      </c>
      <c r="BG209" s="49">
        <v>5.2631578947368425</v>
      </c>
      <c r="BH209" s="48">
        <v>0</v>
      </c>
      <c r="BI209" s="49">
        <v>0</v>
      </c>
      <c r="BJ209" s="48">
        <v>18</v>
      </c>
      <c r="BK209" s="49">
        <v>94.73684210526316</v>
      </c>
      <c r="BL209" s="48">
        <v>19</v>
      </c>
    </row>
    <row r="210" spans="1:64" ht="15">
      <c r="A210" s="64" t="s">
        <v>250</v>
      </c>
      <c r="B210" s="64" t="s">
        <v>313</v>
      </c>
      <c r="C210" s="65" t="s">
        <v>2256</v>
      </c>
      <c r="D210" s="66">
        <v>3</v>
      </c>
      <c r="E210" s="67" t="s">
        <v>132</v>
      </c>
      <c r="F210" s="68">
        <v>35</v>
      </c>
      <c r="G210" s="65"/>
      <c r="H210" s="69"/>
      <c r="I210" s="70"/>
      <c r="J210" s="70"/>
      <c r="K210" s="34" t="s">
        <v>65</v>
      </c>
      <c r="L210" s="77">
        <v>210</v>
      </c>
      <c r="M210" s="77"/>
      <c r="N210" s="72"/>
      <c r="O210" s="79" t="s">
        <v>320</v>
      </c>
      <c r="P210" s="81">
        <v>43726.82476851852</v>
      </c>
      <c r="Q210" s="79" t="s">
        <v>386</v>
      </c>
      <c r="R210" s="79"/>
      <c r="S210" s="79"/>
      <c r="T210" s="79"/>
      <c r="U210" s="79"/>
      <c r="V210" s="82" t="s">
        <v>511</v>
      </c>
      <c r="W210" s="81">
        <v>43726.82476851852</v>
      </c>
      <c r="X210" s="82" t="s">
        <v>600</v>
      </c>
      <c r="Y210" s="79"/>
      <c r="Z210" s="79"/>
      <c r="AA210" s="85" t="s">
        <v>701</v>
      </c>
      <c r="AB210" s="85" t="s">
        <v>702</v>
      </c>
      <c r="AC210" s="79" t="b">
        <v>0</v>
      </c>
      <c r="AD210" s="79">
        <v>1</v>
      </c>
      <c r="AE210" s="85" t="s">
        <v>727</v>
      </c>
      <c r="AF210" s="79" t="b">
        <v>0</v>
      </c>
      <c r="AG210" s="79" t="s">
        <v>730</v>
      </c>
      <c r="AH210" s="79"/>
      <c r="AI210" s="85" t="s">
        <v>722</v>
      </c>
      <c r="AJ210" s="79" t="b">
        <v>0</v>
      </c>
      <c r="AK210" s="79">
        <v>0</v>
      </c>
      <c r="AL210" s="85" t="s">
        <v>722</v>
      </c>
      <c r="AM210" s="79" t="s">
        <v>734</v>
      </c>
      <c r="AN210" s="79" t="b">
        <v>0</v>
      </c>
      <c r="AO210" s="85" t="s">
        <v>702</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7</v>
      </c>
      <c r="BC210" s="78" t="str">
        <f>REPLACE(INDEX(GroupVertices[Group],MATCH(Edges[[#This Row],[Vertex 2]],GroupVertices[Vertex],0)),1,1,"")</f>
        <v>7</v>
      </c>
      <c r="BD210" s="48"/>
      <c r="BE210" s="49"/>
      <c r="BF210" s="48"/>
      <c r="BG210" s="49"/>
      <c r="BH210" s="48"/>
      <c r="BI210" s="49"/>
      <c r="BJ210" s="48"/>
      <c r="BK210" s="49"/>
      <c r="BL210" s="48"/>
    </row>
    <row r="211" spans="1:64" ht="15">
      <c r="A211" s="64" t="s">
        <v>251</v>
      </c>
      <c r="B211" s="64" t="s">
        <v>313</v>
      </c>
      <c r="C211" s="65" t="s">
        <v>2257</v>
      </c>
      <c r="D211" s="66">
        <v>6.5</v>
      </c>
      <c r="E211" s="67" t="s">
        <v>136</v>
      </c>
      <c r="F211" s="68">
        <v>23.5</v>
      </c>
      <c r="G211" s="65"/>
      <c r="H211" s="69"/>
      <c r="I211" s="70"/>
      <c r="J211" s="70"/>
      <c r="K211" s="34" t="s">
        <v>65</v>
      </c>
      <c r="L211" s="77">
        <v>211</v>
      </c>
      <c r="M211" s="77"/>
      <c r="N211" s="72"/>
      <c r="O211" s="79" t="s">
        <v>320</v>
      </c>
      <c r="P211" s="81">
        <v>43726.82405092593</v>
      </c>
      <c r="Q211" s="79" t="s">
        <v>387</v>
      </c>
      <c r="R211" s="82" t="s">
        <v>424</v>
      </c>
      <c r="S211" s="79" t="s">
        <v>432</v>
      </c>
      <c r="T211" s="79"/>
      <c r="U211" s="79"/>
      <c r="V211" s="82" t="s">
        <v>512</v>
      </c>
      <c r="W211" s="81">
        <v>43726.82405092593</v>
      </c>
      <c r="X211" s="82" t="s">
        <v>601</v>
      </c>
      <c r="Y211" s="79"/>
      <c r="Z211" s="79"/>
      <c r="AA211" s="85" t="s">
        <v>702</v>
      </c>
      <c r="AB211" s="85" t="s">
        <v>721</v>
      </c>
      <c r="AC211" s="79" t="b">
        <v>0</v>
      </c>
      <c r="AD211" s="79">
        <v>2</v>
      </c>
      <c r="AE211" s="85" t="s">
        <v>728</v>
      </c>
      <c r="AF211" s="79" t="b">
        <v>0</v>
      </c>
      <c r="AG211" s="79" t="s">
        <v>730</v>
      </c>
      <c r="AH211" s="79"/>
      <c r="AI211" s="85" t="s">
        <v>722</v>
      </c>
      <c r="AJ211" s="79" t="b">
        <v>0</v>
      </c>
      <c r="AK211" s="79">
        <v>1</v>
      </c>
      <c r="AL211" s="85" t="s">
        <v>722</v>
      </c>
      <c r="AM211" s="79" t="s">
        <v>734</v>
      </c>
      <c r="AN211" s="79" t="b">
        <v>0</v>
      </c>
      <c r="AO211" s="85" t="s">
        <v>721</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7</v>
      </c>
      <c r="BC211" s="78" t="str">
        <f>REPLACE(INDEX(GroupVertices[Group],MATCH(Edges[[#This Row],[Vertex 2]],GroupVertices[Vertex],0)),1,1,"")</f>
        <v>7</v>
      </c>
      <c r="BD211" s="48"/>
      <c r="BE211" s="49"/>
      <c r="BF211" s="48"/>
      <c r="BG211" s="49"/>
      <c r="BH211" s="48"/>
      <c r="BI211" s="49"/>
      <c r="BJ211" s="48"/>
      <c r="BK211" s="49"/>
      <c r="BL211" s="48"/>
    </row>
    <row r="212" spans="1:64" ht="15">
      <c r="A212" s="64" t="s">
        <v>251</v>
      </c>
      <c r="B212" s="64" t="s">
        <v>313</v>
      </c>
      <c r="C212" s="65" t="s">
        <v>2257</v>
      </c>
      <c r="D212" s="66">
        <v>6.5</v>
      </c>
      <c r="E212" s="67" t="s">
        <v>136</v>
      </c>
      <c r="F212" s="68">
        <v>23.5</v>
      </c>
      <c r="G212" s="65"/>
      <c r="H212" s="69"/>
      <c r="I212" s="70"/>
      <c r="J212" s="70"/>
      <c r="K212" s="34" t="s">
        <v>65</v>
      </c>
      <c r="L212" s="77">
        <v>212</v>
      </c>
      <c r="M212" s="77"/>
      <c r="N212" s="72"/>
      <c r="O212" s="79" t="s">
        <v>320</v>
      </c>
      <c r="P212" s="81">
        <v>43726.82980324074</v>
      </c>
      <c r="Q212" s="79" t="s">
        <v>388</v>
      </c>
      <c r="R212" s="82" t="s">
        <v>425</v>
      </c>
      <c r="S212" s="79" t="s">
        <v>439</v>
      </c>
      <c r="T212" s="79"/>
      <c r="U212" s="79"/>
      <c r="V212" s="82" t="s">
        <v>512</v>
      </c>
      <c r="W212" s="81">
        <v>43726.82980324074</v>
      </c>
      <c r="X212" s="82" t="s">
        <v>602</v>
      </c>
      <c r="Y212" s="79"/>
      <c r="Z212" s="79"/>
      <c r="AA212" s="85" t="s">
        <v>703</v>
      </c>
      <c r="AB212" s="85" t="s">
        <v>701</v>
      </c>
      <c r="AC212" s="79" t="b">
        <v>0</v>
      </c>
      <c r="AD212" s="79">
        <v>2</v>
      </c>
      <c r="AE212" s="85" t="s">
        <v>728</v>
      </c>
      <c r="AF212" s="79" t="b">
        <v>0</v>
      </c>
      <c r="AG212" s="79" t="s">
        <v>730</v>
      </c>
      <c r="AH212" s="79"/>
      <c r="AI212" s="85" t="s">
        <v>722</v>
      </c>
      <c r="AJ212" s="79" t="b">
        <v>0</v>
      </c>
      <c r="AK212" s="79">
        <v>0</v>
      </c>
      <c r="AL212" s="85" t="s">
        <v>722</v>
      </c>
      <c r="AM212" s="79" t="s">
        <v>734</v>
      </c>
      <c r="AN212" s="79" t="b">
        <v>0</v>
      </c>
      <c r="AO212" s="85" t="s">
        <v>701</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7</v>
      </c>
      <c r="BC212" s="78" t="str">
        <f>REPLACE(INDEX(GroupVertices[Group],MATCH(Edges[[#This Row],[Vertex 2]],GroupVertices[Vertex],0)),1,1,"")</f>
        <v>7</v>
      </c>
      <c r="BD212" s="48"/>
      <c r="BE212" s="49"/>
      <c r="BF212" s="48"/>
      <c r="BG212" s="49"/>
      <c r="BH212" s="48"/>
      <c r="BI212" s="49"/>
      <c r="BJ212" s="48"/>
      <c r="BK212" s="49"/>
      <c r="BL212" s="48"/>
    </row>
    <row r="213" spans="1:64" ht="15">
      <c r="A213" s="64" t="s">
        <v>250</v>
      </c>
      <c r="B213" s="64" t="s">
        <v>314</v>
      </c>
      <c r="C213" s="65" t="s">
        <v>2257</v>
      </c>
      <c r="D213" s="66">
        <v>6.5</v>
      </c>
      <c r="E213" s="67" t="s">
        <v>136</v>
      </c>
      <c r="F213" s="68">
        <v>23.5</v>
      </c>
      <c r="G213" s="65"/>
      <c r="H213" s="69"/>
      <c r="I213" s="70"/>
      <c r="J213" s="70"/>
      <c r="K213" s="34" t="s">
        <v>65</v>
      </c>
      <c r="L213" s="77">
        <v>213</v>
      </c>
      <c r="M213" s="77"/>
      <c r="N213" s="72"/>
      <c r="O213" s="79" t="s">
        <v>320</v>
      </c>
      <c r="P213" s="81">
        <v>43726.82476851852</v>
      </c>
      <c r="Q213" s="79" t="s">
        <v>386</v>
      </c>
      <c r="R213" s="79"/>
      <c r="S213" s="79"/>
      <c r="T213" s="79"/>
      <c r="U213" s="79"/>
      <c r="V213" s="82" t="s">
        <v>511</v>
      </c>
      <c r="W213" s="81">
        <v>43726.82476851852</v>
      </c>
      <c r="X213" s="82" t="s">
        <v>600</v>
      </c>
      <c r="Y213" s="79"/>
      <c r="Z213" s="79"/>
      <c r="AA213" s="85" t="s">
        <v>701</v>
      </c>
      <c r="AB213" s="85" t="s">
        <v>702</v>
      </c>
      <c r="AC213" s="79" t="b">
        <v>0</v>
      </c>
      <c r="AD213" s="79">
        <v>1</v>
      </c>
      <c r="AE213" s="85" t="s">
        <v>727</v>
      </c>
      <c r="AF213" s="79" t="b">
        <v>0</v>
      </c>
      <c r="AG213" s="79" t="s">
        <v>730</v>
      </c>
      <c r="AH213" s="79"/>
      <c r="AI213" s="85" t="s">
        <v>722</v>
      </c>
      <c r="AJ213" s="79" t="b">
        <v>0</v>
      </c>
      <c r="AK213" s="79">
        <v>0</v>
      </c>
      <c r="AL213" s="85" t="s">
        <v>722</v>
      </c>
      <c r="AM213" s="79" t="s">
        <v>734</v>
      </c>
      <c r="AN213" s="79" t="b">
        <v>0</v>
      </c>
      <c r="AO213" s="85" t="s">
        <v>702</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7</v>
      </c>
      <c r="BC213" s="78" t="str">
        <f>REPLACE(INDEX(GroupVertices[Group],MATCH(Edges[[#This Row],[Vertex 2]],GroupVertices[Vertex],0)),1,1,"")</f>
        <v>7</v>
      </c>
      <c r="BD213" s="48"/>
      <c r="BE213" s="49"/>
      <c r="BF213" s="48"/>
      <c r="BG213" s="49"/>
      <c r="BH213" s="48"/>
      <c r="BI213" s="49"/>
      <c r="BJ213" s="48"/>
      <c r="BK213" s="49"/>
      <c r="BL213" s="48"/>
    </row>
    <row r="214" spans="1:64" ht="15">
      <c r="A214" s="64" t="s">
        <v>250</v>
      </c>
      <c r="B214" s="64" t="s">
        <v>314</v>
      </c>
      <c r="C214" s="65" t="s">
        <v>2257</v>
      </c>
      <c r="D214" s="66">
        <v>6.5</v>
      </c>
      <c r="E214" s="67" t="s">
        <v>136</v>
      </c>
      <c r="F214" s="68">
        <v>23.5</v>
      </c>
      <c r="G214" s="65"/>
      <c r="H214" s="69"/>
      <c r="I214" s="70"/>
      <c r="J214" s="70"/>
      <c r="K214" s="34" t="s">
        <v>65</v>
      </c>
      <c r="L214" s="77">
        <v>214</v>
      </c>
      <c r="M214" s="77"/>
      <c r="N214" s="72"/>
      <c r="O214" s="79" t="s">
        <v>320</v>
      </c>
      <c r="P214" s="81">
        <v>43726.824791666666</v>
      </c>
      <c r="Q214" s="79" t="s">
        <v>389</v>
      </c>
      <c r="R214" s="79"/>
      <c r="S214" s="79"/>
      <c r="T214" s="79"/>
      <c r="U214" s="79"/>
      <c r="V214" s="82" t="s">
        <v>511</v>
      </c>
      <c r="W214" s="81">
        <v>43726.824791666666</v>
      </c>
      <c r="X214" s="82" t="s">
        <v>603</v>
      </c>
      <c r="Y214" s="79"/>
      <c r="Z214" s="79"/>
      <c r="AA214" s="85" t="s">
        <v>704</v>
      </c>
      <c r="AB214" s="79"/>
      <c r="AC214" s="79" t="b">
        <v>0</v>
      </c>
      <c r="AD214" s="79">
        <v>0</v>
      </c>
      <c r="AE214" s="85" t="s">
        <v>722</v>
      </c>
      <c r="AF214" s="79" t="b">
        <v>0</v>
      </c>
      <c r="AG214" s="79" t="s">
        <v>730</v>
      </c>
      <c r="AH214" s="79"/>
      <c r="AI214" s="85" t="s">
        <v>722</v>
      </c>
      <c r="AJ214" s="79" t="b">
        <v>0</v>
      </c>
      <c r="AK214" s="79">
        <v>1</v>
      </c>
      <c r="AL214" s="85" t="s">
        <v>702</v>
      </c>
      <c r="AM214" s="79" t="s">
        <v>734</v>
      </c>
      <c r="AN214" s="79" t="b">
        <v>0</v>
      </c>
      <c r="AO214" s="85" t="s">
        <v>702</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7</v>
      </c>
      <c r="BC214" s="78" t="str">
        <f>REPLACE(INDEX(GroupVertices[Group],MATCH(Edges[[#This Row],[Vertex 2]],GroupVertices[Vertex],0)),1,1,"")</f>
        <v>7</v>
      </c>
      <c r="BD214" s="48"/>
      <c r="BE214" s="49"/>
      <c r="BF214" s="48"/>
      <c r="BG214" s="49"/>
      <c r="BH214" s="48"/>
      <c r="BI214" s="49"/>
      <c r="BJ214" s="48"/>
      <c r="BK214" s="49"/>
      <c r="BL214" s="48"/>
    </row>
    <row r="215" spans="1:64" ht="15">
      <c r="A215" s="64" t="s">
        <v>251</v>
      </c>
      <c r="B215" s="64" t="s">
        <v>314</v>
      </c>
      <c r="C215" s="65" t="s">
        <v>2257</v>
      </c>
      <c r="D215" s="66">
        <v>6.5</v>
      </c>
      <c r="E215" s="67" t="s">
        <v>136</v>
      </c>
      <c r="F215" s="68">
        <v>23.5</v>
      </c>
      <c r="G215" s="65"/>
      <c r="H215" s="69"/>
      <c r="I215" s="70"/>
      <c r="J215" s="70"/>
      <c r="K215" s="34" t="s">
        <v>65</v>
      </c>
      <c r="L215" s="77">
        <v>215</v>
      </c>
      <c r="M215" s="77"/>
      <c r="N215" s="72"/>
      <c r="O215" s="79" t="s">
        <v>320</v>
      </c>
      <c r="P215" s="81">
        <v>43726.82405092593</v>
      </c>
      <c r="Q215" s="79" t="s">
        <v>387</v>
      </c>
      <c r="R215" s="82" t="s">
        <v>424</v>
      </c>
      <c r="S215" s="79" t="s">
        <v>432</v>
      </c>
      <c r="T215" s="79"/>
      <c r="U215" s="79"/>
      <c r="V215" s="82" t="s">
        <v>512</v>
      </c>
      <c r="W215" s="81">
        <v>43726.82405092593</v>
      </c>
      <c r="X215" s="82" t="s">
        <v>601</v>
      </c>
      <c r="Y215" s="79"/>
      <c r="Z215" s="79"/>
      <c r="AA215" s="85" t="s">
        <v>702</v>
      </c>
      <c r="AB215" s="85" t="s">
        <v>721</v>
      </c>
      <c r="AC215" s="79" t="b">
        <v>0</v>
      </c>
      <c r="AD215" s="79">
        <v>2</v>
      </c>
      <c r="AE215" s="85" t="s">
        <v>728</v>
      </c>
      <c r="AF215" s="79" t="b">
        <v>0</v>
      </c>
      <c r="AG215" s="79" t="s">
        <v>730</v>
      </c>
      <c r="AH215" s="79"/>
      <c r="AI215" s="85" t="s">
        <v>722</v>
      </c>
      <c r="AJ215" s="79" t="b">
        <v>0</v>
      </c>
      <c r="AK215" s="79">
        <v>1</v>
      </c>
      <c r="AL215" s="85" t="s">
        <v>722</v>
      </c>
      <c r="AM215" s="79" t="s">
        <v>734</v>
      </c>
      <c r="AN215" s="79" t="b">
        <v>0</v>
      </c>
      <c r="AO215" s="85" t="s">
        <v>721</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7</v>
      </c>
      <c r="BC215" s="78" t="str">
        <f>REPLACE(INDEX(GroupVertices[Group],MATCH(Edges[[#This Row],[Vertex 2]],GroupVertices[Vertex],0)),1,1,"")</f>
        <v>7</v>
      </c>
      <c r="BD215" s="48"/>
      <c r="BE215" s="49"/>
      <c r="BF215" s="48"/>
      <c r="BG215" s="49"/>
      <c r="BH215" s="48"/>
      <c r="BI215" s="49"/>
      <c r="BJ215" s="48"/>
      <c r="BK215" s="49"/>
      <c r="BL215" s="48"/>
    </row>
    <row r="216" spans="1:64" ht="15">
      <c r="A216" s="64" t="s">
        <v>251</v>
      </c>
      <c r="B216" s="64" t="s">
        <v>314</v>
      </c>
      <c r="C216" s="65" t="s">
        <v>2257</v>
      </c>
      <c r="D216" s="66">
        <v>6.5</v>
      </c>
      <c r="E216" s="67" t="s">
        <v>136</v>
      </c>
      <c r="F216" s="68">
        <v>23.5</v>
      </c>
      <c r="G216" s="65"/>
      <c r="H216" s="69"/>
      <c r="I216" s="70"/>
      <c r="J216" s="70"/>
      <c r="K216" s="34" t="s">
        <v>65</v>
      </c>
      <c r="L216" s="77">
        <v>216</v>
      </c>
      <c r="M216" s="77"/>
      <c r="N216" s="72"/>
      <c r="O216" s="79" t="s">
        <v>320</v>
      </c>
      <c r="P216" s="81">
        <v>43726.82980324074</v>
      </c>
      <c r="Q216" s="79" t="s">
        <v>388</v>
      </c>
      <c r="R216" s="82" t="s">
        <v>425</v>
      </c>
      <c r="S216" s="79" t="s">
        <v>439</v>
      </c>
      <c r="T216" s="79"/>
      <c r="U216" s="79"/>
      <c r="V216" s="82" t="s">
        <v>512</v>
      </c>
      <c r="W216" s="81">
        <v>43726.82980324074</v>
      </c>
      <c r="X216" s="82" t="s">
        <v>602</v>
      </c>
      <c r="Y216" s="79"/>
      <c r="Z216" s="79"/>
      <c r="AA216" s="85" t="s">
        <v>703</v>
      </c>
      <c r="AB216" s="85" t="s">
        <v>701</v>
      </c>
      <c r="AC216" s="79" t="b">
        <v>0</v>
      </c>
      <c r="AD216" s="79">
        <v>2</v>
      </c>
      <c r="AE216" s="85" t="s">
        <v>728</v>
      </c>
      <c r="AF216" s="79" t="b">
        <v>0</v>
      </c>
      <c r="AG216" s="79" t="s">
        <v>730</v>
      </c>
      <c r="AH216" s="79"/>
      <c r="AI216" s="85" t="s">
        <v>722</v>
      </c>
      <c r="AJ216" s="79" t="b">
        <v>0</v>
      </c>
      <c r="AK216" s="79">
        <v>0</v>
      </c>
      <c r="AL216" s="85" t="s">
        <v>722</v>
      </c>
      <c r="AM216" s="79" t="s">
        <v>734</v>
      </c>
      <c r="AN216" s="79" t="b">
        <v>0</v>
      </c>
      <c r="AO216" s="85" t="s">
        <v>701</v>
      </c>
      <c r="AP216" s="79" t="s">
        <v>176</v>
      </c>
      <c r="AQ216" s="79">
        <v>0</v>
      </c>
      <c r="AR216" s="79">
        <v>0</v>
      </c>
      <c r="AS216" s="79"/>
      <c r="AT216" s="79"/>
      <c r="AU216" s="79"/>
      <c r="AV216" s="79"/>
      <c r="AW216" s="79"/>
      <c r="AX216" s="79"/>
      <c r="AY216" s="79"/>
      <c r="AZ216" s="79"/>
      <c r="BA216">
        <v>2</v>
      </c>
      <c r="BB216" s="78" t="str">
        <f>REPLACE(INDEX(GroupVertices[Group],MATCH(Edges[[#This Row],[Vertex 1]],GroupVertices[Vertex],0)),1,1,"")</f>
        <v>7</v>
      </c>
      <c r="BC216" s="78" t="str">
        <f>REPLACE(INDEX(GroupVertices[Group],MATCH(Edges[[#This Row],[Vertex 2]],GroupVertices[Vertex],0)),1,1,"")</f>
        <v>7</v>
      </c>
      <c r="BD216" s="48"/>
      <c r="BE216" s="49"/>
      <c r="BF216" s="48"/>
      <c r="BG216" s="49"/>
      <c r="BH216" s="48"/>
      <c r="BI216" s="49"/>
      <c r="BJ216" s="48"/>
      <c r="BK216" s="49"/>
      <c r="BL216" s="48"/>
    </row>
    <row r="217" spans="1:64" ht="15">
      <c r="A217" s="64" t="s">
        <v>250</v>
      </c>
      <c r="B217" s="64" t="s">
        <v>315</v>
      </c>
      <c r="C217" s="65" t="s">
        <v>2257</v>
      </c>
      <c r="D217" s="66">
        <v>6.5</v>
      </c>
      <c r="E217" s="67" t="s">
        <v>136</v>
      </c>
      <c r="F217" s="68">
        <v>23.5</v>
      </c>
      <c r="G217" s="65"/>
      <c r="H217" s="69"/>
      <c r="I217" s="70"/>
      <c r="J217" s="70"/>
      <c r="K217" s="34" t="s">
        <v>65</v>
      </c>
      <c r="L217" s="77">
        <v>217</v>
      </c>
      <c r="M217" s="77"/>
      <c r="N217" s="72"/>
      <c r="O217" s="79" t="s">
        <v>320</v>
      </c>
      <c r="P217" s="81">
        <v>43726.82476851852</v>
      </c>
      <c r="Q217" s="79" t="s">
        <v>386</v>
      </c>
      <c r="R217" s="79"/>
      <c r="S217" s="79"/>
      <c r="T217" s="79"/>
      <c r="U217" s="79"/>
      <c r="V217" s="82" t="s">
        <v>511</v>
      </c>
      <c r="W217" s="81">
        <v>43726.82476851852</v>
      </c>
      <c r="X217" s="82" t="s">
        <v>600</v>
      </c>
      <c r="Y217" s="79"/>
      <c r="Z217" s="79"/>
      <c r="AA217" s="85" t="s">
        <v>701</v>
      </c>
      <c r="AB217" s="85" t="s">
        <v>702</v>
      </c>
      <c r="AC217" s="79" t="b">
        <v>0</v>
      </c>
      <c r="AD217" s="79">
        <v>1</v>
      </c>
      <c r="AE217" s="85" t="s">
        <v>727</v>
      </c>
      <c r="AF217" s="79" t="b">
        <v>0</v>
      </c>
      <c r="AG217" s="79" t="s">
        <v>730</v>
      </c>
      <c r="AH217" s="79"/>
      <c r="AI217" s="85" t="s">
        <v>722</v>
      </c>
      <c r="AJ217" s="79" t="b">
        <v>0</v>
      </c>
      <c r="AK217" s="79">
        <v>0</v>
      </c>
      <c r="AL217" s="85" t="s">
        <v>722</v>
      </c>
      <c r="AM217" s="79" t="s">
        <v>734</v>
      </c>
      <c r="AN217" s="79" t="b">
        <v>0</v>
      </c>
      <c r="AO217" s="85" t="s">
        <v>702</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7</v>
      </c>
      <c r="BC217" s="78" t="str">
        <f>REPLACE(INDEX(GroupVertices[Group],MATCH(Edges[[#This Row],[Vertex 2]],GroupVertices[Vertex],0)),1,1,"")</f>
        <v>7</v>
      </c>
      <c r="BD217" s="48"/>
      <c r="BE217" s="49"/>
      <c r="BF217" s="48"/>
      <c r="BG217" s="49"/>
      <c r="BH217" s="48"/>
      <c r="BI217" s="49"/>
      <c r="BJ217" s="48"/>
      <c r="BK217" s="49"/>
      <c r="BL217" s="48"/>
    </row>
    <row r="218" spans="1:64" ht="15">
      <c r="A218" s="64" t="s">
        <v>250</v>
      </c>
      <c r="B218" s="64" t="s">
        <v>315</v>
      </c>
      <c r="C218" s="65" t="s">
        <v>2257</v>
      </c>
      <c r="D218" s="66">
        <v>6.5</v>
      </c>
      <c r="E218" s="67" t="s">
        <v>136</v>
      </c>
      <c r="F218" s="68">
        <v>23.5</v>
      </c>
      <c r="G218" s="65"/>
      <c r="H218" s="69"/>
      <c r="I218" s="70"/>
      <c r="J218" s="70"/>
      <c r="K218" s="34" t="s">
        <v>65</v>
      </c>
      <c r="L218" s="77">
        <v>218</v>
      </c>
      <c r="M218" s="77"/>
      <c r="N218" s="72"/>
      <c r="O218" s="79" t="s">
        <v>320</v>
      </c>
      <c r="P218" s="81">
        <v>43726.824791666666</v>
      </c>
      <c r="Q218" s="79" t="s">
        <v>389</v>
      </c>
      <c r="R218" s="79"/>
      <c r="S218" s="79"/>
      <c r="T218" s="79"/>
      <c r="U218" s="79"/>
      <c r="V218" s="82" t="s">
        <v>511</v>
      </c>
      <c r="W218" s="81">
        <v>43726.824791666666</v>
      </c>
      <c r="X218" s="82" t="s">
        <v>603</v>
      </c>
      <c r="Y218" s="79"/>
      <c r="Z218" s="79"/>
      <c r="AA218" s="85" t="s">
        <v>704</v>
      </c>
      <c r="AB218" s="79"/>
      <c r="AC218" s="79" t="b">
        <v>0</v>
      </c>
      <c r="AD218" s="79">
        <v>0</v>
      </c>
      <c r="AE218" s="85" t="s">
        <v>722</v>
      </c>
      <c r="AF218" s="79" t="b">
        <v>0</v>
      </c>
      <c r="AG218" s="79" t="s">
        <v>730</v>
      </c>
      <c r="AH218" s="79"/>
      <c r="AI218" s="85" t="s">
        <v>722</v>
      </c>
      <c r="AJ218" s="79" t="b">
        <v>0</v>
      </c>
      <c r="AK218" s="79">
        <v>1</v>
      </c>
      <c r="AL218" s="85" t="s">
        <v>702</v>
      </c>
      <c r="AM218" s="79" t="s">
        <v>734</v>
      </c>
      <c r="AN218" s="79" t="b">
        <v>0</v>
      </c>
      <c r="AO218" s="85" t="s">
        <v>702</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7</v>
      </c>
      <c r="BC218" s="78" t="str">
        <f>REPLACE(INDEX(GroupVertices[Group],MATCH(Edges[[#This Row],[Vertex 2]],GroupVertices[Vertex],0)),1,1,"")</f>
        <v>7</v>
      </c>
      <c r="BD218" s="48"/>
      <c r="BE218" s="49"/>
      <c r="BF218" s="48"/>
      <c r="BG218" s="49"/>
      <c r="BH218" s="48"/>
      <c r="BI218" s="49"/>
      <c r="BJ218" s="48"/>
      <c r="BK218" s="49"/>
      <c r="BL218" s="48"/>
    </row>
    <row r="219" spans="1:64" ht="15">
      <c r="A219" s="64" t="s">
        <v>251</v>
      </c>
      <c r="B219" s="64" t="s">
        <v>315</v>
      </c>
      <c r="C219" s="65" t="s">
        <v>2257</v>
      </c>
      <c r="D219" s="66">
        <v>6.5</v>
      </c>
      <c r="E219" s="67" t="s">
        <v>136</v>
      </c>
      <c r="F219" s="68">
        <v>23.5</v>
      </c>
      <c r="G219" s="65"/>
      <c r="H219" s="69"/>
      <c r="I219" s="70"/>
      <c r="J219" s="70"/>
      <c r="K219" s="34" t="s">
        <v>65</v>
      </c>
      <c r="L219" s="77">
        <v>219</v>
      </c>
      <c r="M219" s="77"/>
      <c r="N219" s="72"/>
      <c r="O219" s="79" t="s">
        <v>320</v>
      </c>
      <c r="P219" s="81">
        <v>43726.82405092593</v>
      </c>
      <c r="Q219" s="79" t="s">
        <v>387</v>
      </c>
      <c r="R219" s="82" t="s">
        <v>424</v>
      </c>
      <c r="S219" s="79" t="s">
        <v>432</v>
      </c>
      <c r="T219" s="79"/>
      <c r="U219" s="79"/>
      <c r="V219" s="82" t="s">
        <v>512</v>
      </c>
      <c r="W219" s="81">
        <v>43726.82405092593</v>
      </c>
      <c r="X219" s="82" t="s">
        <v>601</v>
      </c>
      <c r="Y219" s="79"/>
      <c r="Z219" s="79"/>
      <c r="AA219" s="85" t="s">
        <v>702</v>
      </c>
      <c r="AB219" s="85" t="s">
        <v>721</v>
      </c>
      <c r="AC219" s="79" t="b">
        <v>0</v>
      </c>
      <c r="AD219" s="79">
        <v>2</v>
      </c>
      <c r="AE219" s="85" t="s">
        <v>728</v>
      </c>
      <c r="AF219" s="79" t="b">
        <v>0</v>
      </c>
      <c r="AG219" s="79" t="s">
        <v>730</v>
      </c>
      <c r="AH219" s="79"/>
      <c r="AI219" s="85" t="s">
        <v>722</v>
      </c>
      <c r="AJ219" s="79" t="b">
        <v>0</v>
      </c>
      <c r="AK219" s="79">
        <v>1</v>
      </c>
      <c r="AL219" s="85" t="s">
        <v>722</v>
      </c>
      <c r="AM219" s="79" t="s">
        <v>734</v>
      </c>
      <c r="AN219" s="79" t="b">
        <v>0</v>
      </c>
      <c r="AO219" s="85" t="s">
        <v>721</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7</v>
      </c>
      <c r="BC219" s="78" t="str">
        <f>REPLACE(INDEX(GroupVertices[Group],MATCH(Edges[[#This Row],[Vertex 2]],GroupVertices[Vertex],0)),1,1,"")</f>
        <v>7</v>
      </c>
      <c r="BD219" s="48"/>
      <c r="BE219" s="49"/>
      <c r="BF219" s="48"/>
      <c r="BG219" s="49"/>
      <c r="BH219" s="48"/>
      <c r="BI219" s="49"/>
      <c r="BJ219" s="48"/>
      <c r="BK219" s="49"/>
      <c r="BL219" s="48"/>
    </row>
    <row r="220" spans="1:64" ht="15">
      <c r="A220" s="64" t="s">
        <v>251</v>
      </c>
      <c r="B220" s="64" t="s">
        <v>315</v>
      </c>
      <c r="C220" s="65" t="s">
        <v>2257</v>
      </c>
      <c r="D220" s="66">
        <v>6.5</v>
      </c>
      <c r="E220" s="67" t="s">
        <v>136</v>
      </c>
      <c r="F220" s="68">
        <v>23.5</v>
      </c>
      <c r="G220" s="65"/>
      <c r="H220" s="69"/>
      <c r="I220" s="70"/>
      <c r="J220" s="70"/>
      <c r="K220" s="34" t="s">
        <v>65</v>
      </c>
      <c r="L220" s="77">
        <v>220</v>
      </c>
      <c r="M220" s="77"/>
      <c r="N220" s="72"/>
      <c r="O220" s="79" t="s">
        <v>320</v>
      </c>
      <c r="P220" s="81">
        <v>43726.82980324074</v>
      </c>
      <c r="Q220" s="79" t="s">
        <v>388</v>
      </c>
      <c r="R220" s="82" t="s">
        <v>425</v>
      </c>
      <c r="S220" s="79" t="s">
        <v>439</v>
      </c>
      <c r="T220" s="79"/>
      <c r="U220" s="79"/>
      <c r="V220" s="82" t="s">
        <v>512</v>
      </c>
      <c r="W220" s="81">
        <v>43726.82980324074</v>
      </c>
      <c r="X220" s="82" t="s">
        <v>602</v>
      </c>
      <c r="Y220" s="79"/>
      <c r="Z220" s="79"/>
      <c r="AA220" s="85" t="s">
        <v>703</v>
      </c>
      <c r="AB220" s="85" t="s">
        <v>701</v>
      </c>
      <c r="AC220" s="79" t="b">
        <v>0</v>
      </c>
      <c r="AD220" s="79">
        <v>2</v>
      </c>
      <c r="AE220" s="85" t="s">
        <v>728</v>
      </c>
      <c r="AF220" s="79" t="b">
        <v>0</v>
      </c>
      <c r="AG220" s="79" t="s">
        <v>730</v>
      </c>
      <c r="AH220" s="79"/>
      <c r="AI220" s="85" t="s">
        <v>722</v>
      </c>
      <c r="AJ220" s="79" t="b">
        <v>0</v>
      </c>
      <c r="AK220" s="79">
        <v>0</v>
      </c>
      <c r="AL220" s="85" t="s">
        <v>722</v>
      </c>
      <c r="AM220" s="79" t="s">
        <v>734</v>
      </c>
      <c r="AN220" s="79" t="b">
        <v>0</v>
      </c>
      <c r="AO220" s="85" t="s">
        <v>701</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7</v>
      </c>
      <c r="BC220" s="78" t="str">
        <f>REPLACE(INDEX(GroupVertices[Group],MATCH(Edges[[#This Row],[Vertex 2]],GroupVertices[Vertex],0)),1,1,"")</f>
        <v>7</v>
      </c>
      <c r="BD220" s="48"/>
      <c r="BE220" s="49"/>
      <c r="BF220" s="48"/>
      <c r="BG220" s="49"/>
      <c r="BH220" s="48"/>
      <c r="BI220" s="49"/>
      <c r="BJ220" s="48"/>
      <c r="BK220" s="49"/>
      <c r="BL220" s="48"/>
    </row>
    <row r="221" spans="1:64" ht="15">
      <c r="A221" s="64" t="s">
        <v>250</v>
      </c>
      <c r="B221" s="64" t="s">
        <v>316</v>
      </c>
      <c r="C221" s="65" t="s">
        <v>2257</v>
      </c>
      <c r="D221" s="66">
        <v>6.5</v>
      </c>
      <c r="E221" s="67" t="s">
        <v>136</v>
      </c>
      <c r="F221" s="68">
        <v>23.5</v>
      </c>
      <c r="G221" s="65"/>
      <c r="H221" s="69"/>
      <c r="I221" s="70"/>
      <c r="J221" s="70"/>
      <c r="K221" s="34" t="s">
        <v>65</v>
      </c>
      <c r="L221" s="77">
        <v>221</v>
      </c>
      <c r="M221" s="77"/>
      <c r="N221" s="72"/>
      <c r="O221" s="79" t="s">
        <v>320</v>
      </c>
      <c r="P221" s="81">
        <v>43726.82476851852</v>
      </c>
      <c r="Q221" s="79" t="s">
        <v>386</v>
      </c>
      <c r="R221" s="79"/>
      <c r="S221" s="79"/>
      <c r="T221" s="79"/>
      <c r="U221" s="79"/>
      <c r="V221" s="82" t="s">
        <v>511</v>
      </c>
      <c r="W221" s="81">
        <v>43726.82476851852</v>
      </c>
      <c r="X221" s="82" t="s">
        <v>600</v>
      </c>
      <c r="Y221" s="79"/>
      <c r="Z221" s="79"/>
      <c r="AA221" s="85" t="s">
        <v>701</v>
      </c>
      <c r="AB221" s="85" t="s">
        <v>702</v>
      </c>
      <c r="AC221" s="79" t="b">
        <v>0</v>
      </c>
      <c r="AD221" s="79">
        <v>1</v>
      </c>
      <c r="AE221" s="85" t="s">
        <v>727</v>
      </c>
      <c r="AF221" s="79" t="b">
        <v>0</v>
      </c>
      <c r="AG221" s="79" t="s">
        <v>730</v>
      </c>
      <c r="AH221" s="79"/>
      <c r="AI221" s="85" t="s">
        <v>722</v>
      </c>
      <c r="AJ221" s="79" t="b">
        <v>0</v>
      </c>
      <c r="AK221" s="79">
        <v>0</v>
      </c>
      <c r="AL221" s="85" t="s">
        <v>722</v>
      </c>
      <c r="AM221" s="79" t="s">
        <v>734</v>
      </c>
      <c r="AN221" s="79" t="b">
        <v>0</v>
      </c>
      <c r="AO221" s="85" t="s">
        <v>702</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7</v>
      </c>
      <c r="BC221" s="78" t="str">
        <f>REPLACE(INDEX(GroupVertices[Group],MATCH(Edges[[#This Row],[Vertex 2]],GroupVertices[Vertex],0)),1,1,"")</f>
        <v>7</v>
      </c>
      <c r="BD221" s="48">
        <v>0</v>
      </c>
      <c r="BE221" s="49">
        <v>0</v>
      </c>
      <c r="BF221" s="48">
        <v>0</v>
      </c>
      <c r="BG221" s="49">
        <v>0</v>
      </c>
      <c r="BH221" s="48">
        <v>0</v>
      </c>
      <c r="BI221" s="49">
        <v>0</v>
      </c>
      <c r="BJ221" s="48">
        <v>21</v>
      </c>
      <c r="BK221" s="49">
        <v>100</v>
      </c>
      <c r="BL221" s="48">
        <v>21</v>
      </c>
    </row>
    <row r="222" spans="1:64" ht="15">
      <c r="A222" s="64" t="s">
        <v>250</v>
      </c>
      <c r="B222" s="64" t="s">
        <v>316</v>
      </c>
      <c r="C222" s="65" t="s">
        <v>2257</v>
      </c>
      <c r="D222" s="66">
        <v>6.5</v>
      </c>
      <c r="E222" s="67" t="s">
        <v>136</v>
      </c>
      <c r="F222" s="68">
        <v>23.5</v>
      </c>
      <c r="G222" s="65"/>
      <c r="H222" s="69"/>
      <c r="I222" s="70"/>
      <c r="J222" s="70"/>
      <c r="K222" s="34" t="s">
        <v>65</v>
      </c>
      <c r="L222" s="77">
        <v>222</v>
      </c>
      <c r="M222" s="77"/>
      <c r="N222" s="72"/>
      <c r="O222" s="79" t="s">
        <v>320</v>
      </c>
      <c r="P222" s="81">
        <v>43726.824791666666</v>
      </c>
      <c r="Q222" s="79" t="s">
        <v>389</v>
      </c>
      <c r="R222" s="79"/>
      <c r="S222" s="79"/>
      <c r="T222" s="79"/>
      <c r="U222" s="79"/>
      <c r="V222" s="82" t="s">
        <v>511</v>
      </c>
      <c r="W222" s="81">
        <v>43726.824791666666</v>
      </c>
      <c r="X222" s="82" t="s">
        <v>603</v>
      </c>
      <c r="Y222" s="79"/>
      <c r="Z222" s="79"/>
      <c r="AA222" s="85" t="s">
        <v>704</v>
      </c>
      <c r="AB222" s="79"/>
      <c r="AC222" s="79" t="b">
        <v>0</v>
      </c>
      <c r="AD222" s="79">
        <v>0</v>
      </c>
      <c r="AE222" s="85" t="s">
        <v>722</v>
      </c>
      <c r="AF222" s="79" t="b">
        <v>0</v>
      </c>
      <c r="AG222" s="79" t="s">
        <v>730</v>
      </c>
      <c r="AH222" s="79"/>
      <c r="AI222" s="85" t="s">
        <v>722</v>
      </c>
      <c r="AJ222" s="79" t="b">
        <v>0</v>
      </c>
      <c r="AK222" s="79">
        <v>1</v>
      </c>
      <c r="AL222" s="85" t="s">
        <v>702</v>
      </c>
      <c r="AM222" s="79" t="s">
        <v>734</v>
      </c>
      <c r="AN222" s="79" t="b">
        <v>0</v>
      </c>
      <c r="AO222" s="85" t="s">
        <v>702</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7</v>
      </c>
      <c r="BC222" s="78" t="str">
        <f>REPLACE(INDEX(GroupVertices[Group],MATCH(Edges[[#This Row],[Vertex 2]],GroupVertices[Vertex],0)),1,1,"")</f>
        <v>7</v>
      </c>
      <c r="BD222" s="48">
        <v>0</v>
      </c>
      <c r="BE222" s="49">
        <v>0</v>
      </c>
      <c r="BF222" s="48">
        <v>0</v>
      </c>
      <c r="BG222" s="49">
        <v>0</v>
      </c>
      <c r="BH222" s="48">
        <v>0</v>
      </c>
      <c r="BI222" s="49">
        <v>0</v>
      </c>
      <c r="BJ222" s="48">
        <v>16</v>
      </c>
      <c r="BK222" s="49">
        <v>100</v>
      </c>
      <c r="BL222" s="48">
        <v>16</v>
      </c>
    </row>
    <row r="223" spans="1:64" ht="15">
      <c r="A223" s="64" t="s">
        <v>251</v>
      </c>
      <c r="B223" s="64" t="s">
        <v>316</v>
      </c>
      <c r="C223" s="65" t="s">
        <v>2257</v>
      </c>
      <c r="D223" s="66">
        <v>6.5</v>
      </c>
      <c r="E223" s="67" t="s">
        <v>136</v>
      </c>
      <c r="F223" s="68">
        <v>23.5</v>
      </c>
      <c r="G223" s="65"/>
      <c r="H223" s="69"/>
      <c r="I223" s="70"/>
      <c r="J223" s="70"/>
      <c r="K223" s="34" t="s">
        <v>65</v>
      </c>
      <c r="L223" s="77">
        <v>223</v>
      </c>
      <c r="M223" s="77"/>
      <c r="N223" s="72"/>
      <c r="O223" s="79" t="s">
        <v>320</v>
      </c>
      <c r="P223" s="81">
        <v>43726.82405092593</v>
      </c>
      <c r="Q223" s="79" t="s">
        <v>387</v>
      </c>
      <c r="R223" s="82" t="s">
        <v>424</v>
      </c>
      <c r="S223" s="79" t="s">
        <v>432</v>
      </c>
      <c r="T223" s="79"/>
      <c r="U223" s="79"/>
      <c r="V223" s="82" t="s">
        <v>512</v>
      </c>
      <c r="W223" s="81">
        <v>43726.82405092593</v>
      </c>
      <c r="X223" s="82" t="s">
        <v>601</v>
      </c>
      <c r="Y223" s="79"/>
      <c r="Z223" s="79"/>
      <c r="AA223" s="85" t="s">
        <v>702</v>
      </c>
      <c r="AB223" s="85" t="s">
        <v>721</v>
      </c>
      <c r="AC223" s="79" t="b">
        <v>0</v>
      </c>
      <c r="AD223" s="79">
        <v>2</v>
      </c>
      <c r="AE223" s="85" t="s">
        <v>728</v>
      </c>
      <c r="AF223" s="79" t="b">
        <v>0</v>
      </c>
      <c r="AG223" s="79" t="s">
        <v>730</v>
      </c>
      <c r="AH223" s="79"/>
      <c r="AI223" s="85" t="s">
        <v>722</v>
      </c>
      <c r="AJ223" s="79" t="b">
        <v>0</v>
      </c>
      <c r="AK223" s="79">
        <v>1</v>
      </c>
      <c r="AL223" s="85" t="s">
        <v>722</v>
      </c>
      <c r="AM223" s="79" t="s">
        <v>734</v>
      </c>
      <c r="AN223" s="79" t="b">
        <v>0</v>
      </c>
      <c r="AO223" s="85" t="s">
        <v>721</v>
      </c>
      <c r="AP223" s="79" t="s">
        <v>176</v>
      </c>
      <c r="AQ223" s="79">
        <v>0</v>
      </c>
      <c r="AR223" s="79">
        <v>0</v>
      </c>
      <c r="AS223" s="79"/>
      <c r="AT223" s="79"/>
      <c r="AU223" s="79"/>
      <c r="AV223" s="79"/>
      <c r="AW223" s="79"/>
      <c r="AX223" s="79"/>
      <c r="AY223" s="79"/>
      <c r="AZ223" s="79"/>
      <c r="BA223">
        <v>2</v>
      </c>
      <c r="BB223" s="78" t="str">
        <f>REPLACE(INDEX(GroupVertices[Group],MATCH(Edges[[#This Row],[Vertex 1]],GroupVertices[Vertex],0)),1,1,"")</f>
        <v>7</v>
      </c>
      <c r="BC223" s="78" t="str">
        <f>REPLACE(INDEX(GroupVertices[Group],MATCH(Edges[[#This Row],[Vertex 2]],GroupVertices[Vertex],0)),1,1,"")</f>
        <v>7</v>
      </c>
      <c r="BD223" s="48">
        <v>0</v>
      </c>
      <c r="BE223" s="49">
        <v>0</v>
      </c>
      <c r="BF223" s="48">
        <v>0</v>
      </c>
      <c r="BG223" s="49">
        <v>0</v>
      </c>
      <c r="BH223" s="48">
        <v>0</v>
      </c>
      <c r="BI223" s="49">
        <v>0</v>
      </c>
      <c r="BJ223" s="48">
        <v>24</v>
      </c>
      <c r="BK223" s="49">
        <v>100</v>
      </c>
      <c r="BL223" s="48">
        <v>24</v>
      </c>
    </row>
    <row r="224" spans="1:64" ht="15">
      <c r="A224" s="64" t="s">
        <v>251</v>
      </c>
      <c r="B224" s="64" t="s">
        <v>316</v>
      </c>
      <c r="C224" s="65" t="s">
        <v>2257</v>
      </c>
      <c r="D224" s="66">
        <v>6.5</v>
      </c>
      <c r="E224" s="67" t="s">
        <v>136</v>
      </c>
      <c r="F224" s="68">
        <v>23.5</v>
      </c>
      <c r="G224" s="65"/>
      <c r="H224" s="69"/>
      <c r="I224" s="70"/>
      <c r="J224" s="70"/>
      <c r="K224" s="34" t="s">
        <v>65</v>
      </c>
      <c r="L224" s="77">
        <v>224</v>
      </c>
      <c r="M224" s="77"/>
      <c r="N224" s="72"/>
      <c r="O224" s="79" t="s">
        <v>320</v>
      </c>
      <c r="P224" s="81">
        <v>43726.82980324074</v>
      </c>
      <c r="Q224" s="79" t="s">
        <v>388</v>
      </c>
      <c r="R224" s="82" t="s">
        <v>425</v>
      </c>
      <c r="S224" s="79" t="s">
        <v>439</v>
      </c>
      <c r="T224" s="79"/>
      <c r="U224" s="79"/>
      <c r="V224" s="82" t="s">
        <v>512</v>
      </c>
      <c r="W224" s="81">
        <v>43726.82980324074</v>
      </c>
      <c r="X224" s="82" t="s">
        <v>602</v>
      </c>
      <c r="Y224" s="79"/>
      <c r="Z224" s="79"/>
      <c r="AA224" s="85" t="s">
        <v>703</v>
      </c>
      <c r="AB224" s="85" t="s">
        <v>701</v>
      </c>
      <c r="AC224" s="79" t="b">
        <v>0</v>
      </c>
      <c r="AD224" s="79">
        <v>2</v>
      </c>
      <c r="AE224" s="85" t="s">
        <v>728</v>
      </c>
      <c r="AF224" s="79" t="b">
        <v>0</v>
      </c>
      <c r="AG224" s="79" t="s">
        <v>730</v>
      </c>
      <c r="AH224" s="79"/>
      <c r="AI224" s="85" t="s">
        <v>722</v>
      </c>
      <c r="AJ224" s="79" t="b">
        <v>0</v>
      </c>
      <c r="AK224" s="79">
        <v>0</v>
      </c>
      <c r="AL224" s="85" t="s">
        <v>722</v>
      </c>
      <c r="AM224" s="79" t="s">
        <v>734</v>
      </c>
      <c r="AN224" s="79" t="b">
        <v>0</v>
      </c>
      <c r="AO224" s="85" t="s">
        <v>701</v>
      </c>
      <c r="AP224" s="79" t="s">
        <v>176</v>
      </c>
      <c r="AQ224" s="79">
        <v>0</v>
      </c>
      <c r="AR224" s="79">
        <v>0</v>
      </c>
      <c r="AS224" s="79"/>
      <c r="AT224" s="79"/>
      <c r="AU224" s="79"/>
      <c r="AV224" s="79"/>
      <c r="AW224" s="79"/>
      <c r="AX224" s="79"/>
      <c r="AY224" s="79"/>
      <c r="AZ224" s="79"/>
      <c r="BA224">
        <v>2</v>
      </c>
      <c r="BB224" s="78" t="str">
        <f>REPLACE(INDEX(GroupVertices[Group],MATCH(Edges[[#This Row],[Vertex 1]],GroupVertices[Vertex],0)),1,1,"")</f>
        <v>7</v>
      </c>
      <c r="BC224" s="78" t="str">
        <f>REPLACE(INDEX(GroupVertices[Group],MATCH(Edges[[#This Row],[Vertex 2]],GroupVertices[Vertex],0)),1,1,"")</f>
        <v>7</v>
      </c>
      <c r="BD224" s="48">
        <v>1</v>
      </c>
      <c r="BE224" s="49">
        <v>2.7777777777777777</v>
      </c>
      <c r="BF224" s="48">
        <v>1</v>
      </c>
      <c r="BG224" s="49">
        <v>2.7777777777777777</v>
      </c>
      <c r="BH224" s="48">
        <v>0</v>
      </c>
      <c r="BI224" s="49">
        <v>0</v>
      </c>
      <c r="BJ224" s="48">
        <v>34</v>
      </c>
      <c r="BK224" s="49">
        <v>94.44444444444444</v>
      </c>
      <c r="BL224" s="48">
        <v>36</v>
      </c>
    </row>
    <row r="225" spans="1:64" ht="15">
      <c r="A225" s="64" t="s">
        <v>250</v>
      </c>
      <c r="B225" s="64" t="s">
        <v>239</v>
      </c>
      <c r="C225" s="65" t="s">
        <v>2256</v>
      </c>
      <c r="D225" s="66">
        <v>3</v>
      </c>
      <c r="E225" s="67" t="s">
        <v>132</v>
      </c>
      <c r="F225" s="68">
        <v>35</v>
      </c>
      <c r="G225" s="65"/>
      <c r="H225" s="69"/>
      <c r="I225" s="70"/>
      <c r="J225" s="70"/>
      <c r="K225" s="34" t="s">
        <v>65</v>
      </c>
      <c r="L225" s="77">
        <v>225</v>
      </c>
      <c r="M225" s="77"/>
      <c r="N225" s="72"/>
      <c r="O225" s="79" t="s">
        <v>320</v>
      </c>
      <c r="P225" s="81">
        <v>43726.82476851852</v>
      </c>
      <c r="Q225" s="79" t="s">
        <v>386</v>
      </c>
      <c r="R225" s="79"/>
      <c r="S225" s="79"/>
      <c r="T225" s="79"/>
      <c r="U225" s="79"/>
      <c r="V225" s="82" t="s">
        <v>511</v>
      </c>
      <c r="W225" s="81">
        <v>43726.82476851852</v>
      </c>
      <c r="X225" s="82" t="s">
        <v>600</v>
      </c>
      <c r="Y225" s="79"/>
      <c r="Z225" s="79"/>
      <c r="AA225" s="85" t="s">
        <v>701</v>
      </c>
      <c r="AB225" s="85" t="s">
        <v>702</v>
      </c>
      <c r="AC225" s="79" t="b">
        <v>0</v>
      </c>
      <c r="AD225" s="79">
        <v>1</v>
      </c>
      <c r="AE225" s="85" t="s">
        <v>727</v>
      </c>
      <c r="AF225" s="79" t="b">
        <v>0</v>
      </c>
      <c r="AG225" s="79" t="s">
        <v>730</v>
      </c>
      <c r="AH225" s="79"/>
      <c r="AI225" s="85" t="s">
        <v>722</v>
      </c>
      <c r="AJ225" s="79" t="b">
        <v>0</v>
      </c>
      <c r="AK225" s="79">
        <v>0</v>
      </c>
      <c r="AL225" s="85" t="s">
        <v>722</v>
      </c>
      <c r="AM225" s="79" t="s">
        <v>734</v>
      </c>
      <c r="AN225" s="79" t="b">
        <v>0</v>
      </c>
      <c r="AO225" s="85" t="s">
        <v>702</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7</v>
      </c>
      <c r="BC225" s="78" t="str">
        <f>REPLACE(INDEX(GroupVertices[Group],MATCH(Edges[[#This Row],[Vertex 2]],GroupVertices[Vertex],0)),1,1,"")</f>
        <v>1</v>
      </c>
      <c r="BD225" s="48"/>
      <c r="BE225" s="49"/>
      <c r="BF225" s="48"/>
      <c r="BG225" s="49"/>
      <c r="BH225" s="48"/>
      <c r="BI225" s="49"/>
      <c r="BJ225" s="48"/>
      <c r="BK225" s="49"/>
      <c r="BL225" s="48"/>
    </row>
    <row r="226" spans="1:64" ht="15">
      <c r="A226" s="64" t="s">
        <v>250</v>
      </c>
      <c r="B226" s="64" t="s">
        <v>251</v>
      </c>
      <c r="C226" s="65" t="s">
        <v>2256</v>
      </c>
      <c r="D226" s="66">
        <v>3</v>
      </c>
      <c r="E226" s="67" t="s">
        <v>132</v>
      </c>
      <c r="F226" s="68">
        <v>35</v>
      </c>
      <c r="G226" s="65"/>
      <c r="H226" s="69"/>
      <c r="I226" s="70"/>
      <c r="J226" s="70"/>
      <c r="K226" s="34" t="s">
        <v>66</v>
      </c>
      <c r="L226" s="77">
        <v>226</v>
      </c>
      <c r="M226" s="77"/>
      <c r="N226" s="72"/>
      <c r="O226" s="79" t="s">
        <v>321</v>
      </c>
      <c r="P226" s="81">
        <v>43726.82476851852</v>
      </c>
      <c r="Q226" s="79" t="s">
        <v>386</v>
      </c>
      <c r="R226" s="79"/>
      <c r="S226" s="79"/>
      <c r="T226" s="79"/>
      <c r="U226" s="79"/>
      <c r="V226" s="82" t="s">
        <v>511</v>
      </c>
      <c r="W226" s="81">
        <v>43726.82476851852</v>
      </c>
      <c r="X226" s="82" t="s">
        <v>600</v>
      </c>
      <c r="Y226" s="79"/>
      <c r="Z226" s="79"/>
      <c r="AA226" s="85" t="s">
        <v>701</v>
      </c>
      <c r="AB226" s="85" t="s">
        <v>702</v>
      </c>
      <c r="AC226" s="79" t="b">
        <v>0</v>
      </c>
      <c r="AD226" s="79">
        <v>1</v>
      </c>
      <c r="AE226" s="85" t="s">
        <v>727</v>
      </c>
      <c r="AF226" s="79" t="b">
        <v>0</v>
      </c>
      <c r="AG226" s="79" t="s">
        <v>730</v>
      </c>
      <c r="AH226" s="79"/>
      <c r="AI226" s="85" t="s">
        <v>722</v>
      </c>
      <c r="AJ226" s="79" t="b">
        <v>0</v>
      </c>
      <c r="AK226" s="79">
        <v>0</v>
      </c>
      <c r="AL226" s="85" t="s">
        <v>722</v>
      </c>
      <c r="AM226" s="79" t="s">
        <v>734</v>
      </c>
      <c r="AN226" s="79" t="b">
        <v>0</v>
      </c>
      <c r="AO226" s="85" t="s">
        <v>702</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7</v>
      </c>
      <c r="BC226" s="78" t="str">
        <f>REPLACE(INDEX(GroupVertices[Group],MATCH(Edges[[#This Row],[Vertex 2]],GroupVertices[Vertex],0)),1,1,"")</f>
        <v>7</v>
      </c>
      <c r="BD226" s="48"/>
      <c r="BE226" s="49"/>
      <c r="BF226" s="48"/>
      <c r="BG226" s="49"/>
      <c r="BH226" s="48"/>
      <c r="BI226" s="49"/>
      <c r="BJ226" s="48"/>
      <c r="BK226" s="49"/>
      <c r="BL226" s="48"/>
    </row>
    <row r="227" spans="1:64" ht="15">
      <c r="A227" s="64" t="s">
        <v>250</v>
      </c>
      <c r="B227" s="64" t="s">
        <v>251</v>
      </c>
      <c r="C227" s="65" t="s">
        <v>2256</v>
      </c>
      <c r="D227" s="66">
        <v>3</v>
      </c>
      <c r="E227" s="67" t="s">
        <v>132</v>
      </c>
      <c r="F227" s="68">
        <v>35</v>
      </c>
      <c r="G227" s="65"/>
      <c r="H227" s="69"/>
      <c r="I227" s="70"/>
      <c r="J227" s="70"/>
      <c r="K227" s="34" t="s">
        <v>66</v>
      </c>
      <c r="L227" s="77">
        <v>227</v>
      </c>
      <c r="M227" s="77"/>
      <c r="N227" s="72"/>
      <c r="O227" s="79" t="s">
        <v>320</v>
      </c>
      <c r="P227" s="81">
        <v>43726.824791666666</v>
      </c>
      <c r="Q227" s="79" t="s">
        <v>389</v>
      </c>
      <c r="R227" s="79"/>
      <c r="S227" s="79"/>
      <c r="T227" s="79"/>
      <c r="U227" s="79"/>
      <c r="V227" s="82" t="s">
        <v>511</v>
      </c>
      <c r="W227" s="81">
        <v>43726.824791666666</v>
      </c>
      <c r="X227" s="82" t="s">
        <v>603</v>
      </c>
      <c r="Y227" s="79"/>
      <c r="Z227" s="79"/>
      <c r="AA227" s="85" t="s">
        <v>704</v>
      </c>
      <c r="AB227" s="79"/>
      <c r="AC227" s="79" t="b">
        <v>0</v>
      </c>
      <c r="AD227" s="79">
        <v>0</v>
      </c>
      <c r="AE227" s="85" t="s">
        <v>722</v>
      </c>
      <c r="AF227" s="79" t="b">
        <v>0</v>
      </c>
      <c r="AG227" s="79" t="s">
        <v>730</v>
      </c>
      <c r="AH227" s="79"/>
      <c r="AI227" s="85" t="s">
        <v>722</v>
      </c>
      <c r="AJ227" s="79" t="b">
        <v>0</v>
      </c>
      <c r="AK227" s="79">
        <v>1</v>
      </c>
      <c r="AL227" s="85" t="s">
        <v>702</v>
      </c>
      <c r="AM227" s="79" t="s">
        <v>734</v>
      </c>
      <c r="AN227" s="79" t="b">
        <v>0</v>
      </c>
      <c r="AO227" s="85" t="s">
        <v>702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7</v>
      </c>
      <c r="BC227" s="78" t="str">
        <f>REPLACE(INDEX(GroupVertices[Group],MATCH(Edges[[#This Row],[Vertex 2]],GroupVertices[Vertex],0)),1,1,"")</f>
        <v>7</v>
      </c>
      <c r="BD227" s="48"/>
      <c r="BE227" s="49"/>
      <c r="BF227" s="48"/>
      <c r="BG227" s="49"/>
      <c r="BH227" s="48"/>
      <c r="BI227" s="49"/>
      <c r="BJ227" s="48"/>
      <c r="BK227" s="49"/>
      <c r="BL227" s="48"/>
    </row>
    <row r="228" spans="1:64" ht="15">
      <c r="A228" s="64" t="s">
        <v>251</v>
      </c>
      <c r="B228" s="64" t="s">
        <v>250</v>
      </c>
      <c r="C228" s="65" t="s">
        <v>2257</v>
      </c>
      <c r="D228" s="66">
        <v>6.5</v>
      </c>
      <c r="E228" s="67" t="s">
        <v>136</v>
      </c>
      <c r="F228" s="68">
        <v>23.5</v>
      </c>
      <c r="G228" s="65"/>
      <c r="H228" s="69"/>
      <c r="I228" s="70"/>
      <c r="J228" s="70"/>
      <c r="K228" s="34" t="s">
        <v>66</v>
      </c>
      <c r="L228" s="77">
        <v>228</v>
      </c>
      <c r="M228" s="77"/>
      <c r="N228" s="72"/>
      <c r="O228" s="79" t="s">
        <v>321</v>
      </c>
      <c r="P228" s="81">
        <v>43726.82405092593</v>
      </c>
      <c r="Q228" s="79" t="s">
        <v>387</v>
      </c>
      <c r="R228" s="82" t="s">
        <v>424</v>
      </c>
      <c r="S228" s="79" t="s">
        <v>432</v>
      </c>
      <c r="T228" s="79"/>
      <c r="U228" s="79"/>
      <c r="V228" s="82" t="s">
        <v>512</v>
      </c>
      <c r="W228" s="81">
        <v>43726.82405092593</v>
      </c>
      <c r="X228" s="82" t="s">
        <v>601</v>
      </c>
      <c r="Y228" s="79"/>
      <c r="Z228" s="79"/>
      <c r="AA228" s="85" t="s">
        <v>702</v>
      </c>
      <c r="AB228" s="85" t="s">
        <v>721</v>
      </c>
      <c r="AC228" s="79" t="b">
        <v>0</v>
      </c>
      <c r="AD228" s="79">
        <v>2</v>
      </c>
      <c r="AE228" s="85" t="s">
        <v>728</v>
      </c>
      <c r="AF228" s="79" t="b">
        <v>0</v>
      </c>
      <c r="AG228" s="79" t="s">
        <v>730</v>
      </c>
      <c r="AH228" s="79"/>
      <c r="AI228" s="85" t="s">
        <v>722</v>
      </c>
      <c r="AJ228" s="79" t="b">
        <v>0</v>
      </c>
      <c r="AK228" s="79">
        <v>1</v>
      </c>
      <c r="AL228" s="85" t="s">
        <v>722</v>
      </c>
      <c r="AM228" s="79" t="s">
        <v>734</v>
      </c>
      <c r="AN228" s="79" t="b">
        <v>0</v>
      </c>
      <c r="AO228" s="85" t="s">
        <v>721</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7</v>
      </c>
      <c r="BC228" s="78" t="str">
        <f>REPLACE(INDEX(GroupVertices[Group],MATCH(Edges[[#This Row],[Vertex 2]],GroupVertices[Vertex],0)),1,1,"")</f>
        <v>7</v>
      </c>
      <c r="BD228" s="48"/>
      <c r="BE228" s="49"/>
      <c r="BF228" s="48"/>
      <c r="BG228" s="49"/>
      <c r="BH228" s="48"/>
      <c r="BI228" s="49"/>
      <c r="BJ228" s="48"/>
      <c r="BK228" s="49"/>
      <c r="BL228" s="48"/>
    </row>
    <row r="229" spans="1:64" ht="15">
      <c r="A229" s="64" t="s">
        <v>251</v>
      </c>
      <c r="B229" s="64" t="s">
        <v>250</v>
      </c>
      <c r="C229" s="65" t="s">
        <v>2257</v>
      </c>
      <c r="D229" s="66">
        <v>6.5</v>
      </c>
      <c r="E229" s="67" t="s">
        <v>136</v>
      </c>
      <c r="F229" s="68">
        <v>23.5</v>
      </c>
      <c r="G229" s="65"/>
      <c r="H229" s="69"/>
      <c r="I229" s="70"/>
      <c r="J229" s="70"/>
      <c r="K229" s="34" t="s">
        <v>66</v>
      </c>
      <c r="L229" s="77">
        <v>229</v>
      </c>
      <c r="M229" s="77"/>
      <c r="N229" s="72"/>
      <c r="O229" s="79" t="s">
        <v>321</v>
      </c>
      <c r="P229" s="81">
        <v>43726.82980324074</v>
      </c>
      <c r="Q229" s="79" t="s">
        <v>388</v>
      </c>
      <c r="R229" s="82" t="s">
        <v>425</v>
      </c>
      <c r="S229" s="79" t="s">
        <v>439</v>
      </c>
      <c r="T229" s="79"/>
      <c r="U229" s="79"/>
      <c r="V229" s="82" t="s">
        <v>512</v>
      </c>
      <c r="W229" s="81">
        <v>43726.82980324074</v>
      </c>
      <c r="X229" s="82" t="s">
        <v>602</v>
      </c>
      <c r="Y229" s="79"/>
      <c r="Z229" s="79"/>
      <c r="AA229" s="85" t="s">
        <v>703</v>
      </c>
      <c r="AB229" s="85" t="s">
        <v>701</v>
      </c>
      <c r="AC229" s="79" t="b">
        <v>0</v>
      </c>
      <c r="AD229" s="79">
        <v>2</v>
      </c>
      <c r="AE229" s="85" t="s">
        <v>728</v>
      </c>
      <c r="AF229" s="79" t="b">
        <v>0</v>
      </c>
      <c r="AG229" s="79" t="s">
        <v>730</v>
      </c>
      <c r="AH229" s="79"/>
      <c r="AI229" s="85" t="s">
        <v>722</v>
      </c>
      <c r="AJ229" s="79" t="b">
        <v>0</v>
      </c>
      <c r="AK229" s="79">
        <v>0</v>
      </c>
      <c r="AL229" s="85" t="s">
        <v>722</v>
      </c>
      <c r="AM229" s="79" t="s">
        <v>734</v>
      </c>
      <c r="AN229" s="79" t="b">
        <v>0</v>
      </c>
      <c r="AO229" s="85" t="s">
        <v>701</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7</v>
      </c>
      <c r="BC229" s="78" t="str">
        <f>REPLACE(INDEX(GroupVertices[Group],MATCH(Edges[[#This Row],[Vertex 2]],GroupVertices[Vertex],0)),1,1,"")</f>
        <v>7</v>
      </c>
      <c r="BD229" s="48"/>
      <c r="BE229" s="49"/>
      <c r="BF229" s="48"/>
      <c r="BG229" s="49"/>
      <c r="BH229" s="48"/>
      <c r="BI229" s="49"/>
      <c r="BJ229" s="48"/>
      <c r="BK229" s="49"/>
      <c r="BL229" s="48"/>
    </row>
    <row r="230" spans="1:64" ht="15">
      <c r="A230" s="64" t="s">
        <v>251</v>
      </c>
      <c r="B230" s="64" t="s">
        <v>239</v>
      </c>
      <c r="C230" s="65" t="s">
        <v>2257</v>
      </c>
      <c r="D230" s="66">
        <v>6.5</v>
      </c>
      <c r="E230" s="67" t="s">
        <v>136</v>
      </c>
      <c r="F230" s="68">
        <v>23.5</v>
      </c>
      <c r="G230" s="65"/>
      <c r="H230" s="69"/>
      <c r="I230" s="70"/>
      <c r="J230" s="70"/>
      <c r="K230" s="34" t="s">
        <v>65</v>
      </c>
      <c r="L230" s="77">
        <v>230</v>
      </c>
      <c r="M230" s="77"/>
      <c r="N230" s="72"/>
      <c r="O230" s="79" t="s">
        <v>320</v>
      </c>
      <c r="P230" s="81">
        <v>43726.82405092593</v>
      </c>
      <c r="Q230" s="79" t="s">
        <v>387</v>
      </c>
      <c r="R230" s="82" t="s">
        <v>424</v>
      </c>
      <c r="S230" s="79" t="s">
        <v>432</v>
      </c>
      <c r="T230" s="79"/>
      <c r="U230" s="79"/>
      <c r="V230" s="82" t="s">
        <v>512</v>
      </c>
      <c r="W230" s="81">
        <v>43726.82405092593</v>
      </c>
      <c r="X230" s="82" t="s">
        <v>601</v>
      </c>
      <c r="Y230" s="79"/>
      <c r="Z230" s="79"/>
      <c r="AA230" s="85" t="s">
        <v>702</v>
      </c>
      <c r="AB230" s="85" t="s">
        <v>721</v>
      </c>
      <c r="AC230" s="79" t="b">
        <v>0</v>
      </c>
      <c r="AD230" s="79">
        <v>2</v>
      </c>
      <c r="AE230" s="85" t="s">
        <v>728</v>
      </c>
      <c r="AF230" s="79" t="b">
        <v>0</v>
      </c>
      <c r="AG230" s="79" t="s">
        <v>730</v>
      </c>
      <c r="AH230" s="79"/>
      <c r="AI230" s="85" t="s">
        <v>722</v>
      </c>
      <c r="AJ230" s="79" t="b">
        <v>0</v>
      </c>
      <c r="AK230" s="79">
        <v>1</v>
      </c>
      <c r="AL230" s="85" t="s">
        <v>722</v>
      </c>
      <c r="AM230" s="79" t="s">
        <v>734</v>
      </c>
      <c r="AN230" s="79" t="b">
        <v>0</v>
      </c>
      <c r="AO230" s="85" t="s">
        <v>721</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7</v>
      </c>
      <c r="BC230" s="78" t="str">
        <f>REPLACE(INDEX(GroupVertices[Group],MATCH(Edges[[#This Row],[Vertex 2]],GroupVertices[Vertex],0)),1,1,"")</f>
        <v>1</v>
      </c>
      <c r="BD230" s="48"/>
      <c r="BE230" s="49"/>
      <c r="BF230" s="48"/>
      <c r="BG230" s="49"/>
      <c r="BH230" s="48"/>
      <c r="BI230" s="49"/>
      <c r="BJ230" s="48"/>
      <c r="BK230" s="49"/>
      <c r="BL230" s="48"/>
    </row>
    <row r="231" spans="1:64" ht="15">
      <c r="A231" s="64" t="s">
        <v>251</v>
      </c>
      <c r="B231" s="64" t="s">
        <v>239</v>
      </c>
      <c r="C231" s="65" t="s">
        <v>2257</v>
      </c>
      <c r="D231" s="66">
        <v>6.5</v>
      </c>
      <c r="E231" s="67" t="s">
        <v>136</v>
      </c>
      <c r="F231" s="68">
        <v>23.5</v>
      </c>
      <c r="G231" s="65"/>
      <c r="H231" s="69"/>
      <c r="I231" s="70"/>
      <c r="J231" s="70"/>
      <c r="K231" s="34" t="s">
        <v>65</v>
      </c>
      <c r="L231" s="77">
        <v>231</v>
      </c>
      <c r="M231" s="77"/>
      <c r="N231" s="72"/>
      <c r="O231" s="79" t="s">
        <v>320</v>
      </c>
      <c r="P231" s="81">
        <v>43726.82980324074</v>
      </c>
      <c r="Q231" s="79" t="s">
        <v>388</v>
      </c>
      <c r="R231" s="82" t="s">
        <v>425</v>
      </c>
      <c r="S231" s="79" t="s">
        <v>439</v>
      </c>
      <c r="T231" s="79"/>
      <c r="U231" s="79"/>
      <c r="V231" s="82" t="s">
        <v>512</v>
      </c>
      <c r="W231" s="81">
        <v>43726.82980324074</v>
      </c>
      <c r="X231" s="82" t="s">
        <v>602</v>
      </c>
      <c r="Y231" s="79"/>
      <c r="Z231" s="79"/>
      <c r="AA231" s="85" t="s">
        <v>703</v>
      </c>
      <c r="AB231" s="85" t="s">
        <v>701</v>
      </c>
      <c r="AC231" s="79" t="b">
        <v>0</v>
      </c>
      <c r="AD231" s="79">
        <v>2</v>
      </c>
      <c r="AE231" s="85" t="s">
        <v>728</v>
      </c>
      <c r="AF231" s="79" t="b">
        <v>0</v>
      </c>
      <c r="AG231" s="79" t="s">
        <v>730</v>
      </c>
      <c r="AH231" s="79"/>
      <c r="AI231" s="85" t="s">
        <v>722</v>
      </c>
      <c r="AJ231" s="79" t="b">
        <v>0</v>
      </c>
      <c r="AK231" s="79">
        <v>0</v>
      </c>
      <c r="AL231" s="85" t="s">
        <v>722</v>
      </c>
      <c r="AM231" s="79" t="s">
        <v>734</v>
      </c>
      <c r="AN231" s="79" t="b">
        <v>0</v>
      </c>
      <c r="AO231" s="85" t="s">
        <v>701</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7</v>
      </c>
      <c r="BC231" s="78" t="str">
        <f>REPLACE(INDEX(GroupVertices[Group],MATCH(Edges[[#This Row],[Vertex 2]],GroupVertices[Vertex],0)),1,1,"")</f>
        <v>1</v>
      </c>
      <c r="BD231" s="48"/>
      <c r="BE231" s="49"/>
      <c r="BF231" s="48"/>
      <c r="BG231" s="49"/>
      <c r="BH231" s="48"/>
      <c r="BI231" s="49"/>
      <c r="BJ231" s="48"/>
      <c r="BK231" s="49"/>
      <c r="BL231" s="48"/>
    </row>
    <row r="232" spans="1:64" ht="15">
      <c r="A232" s="64" t="s">
        <v>252</v>
      </c>
      <c r="B232" s="64" t="s">
        <v>239</v>
      </c>
      <c r="C232" s="65" t="s">
        <v>2256</v>
      </c>
      <c r="D232" s="66">
        <v>3</v>
      </c>
      <c r="E232" s="67" t="s">
        <v>132</v>
      </c>
      <c r="F232" s="68">
        <v>35</v>
      </c>
      <c r="G232" s="65"/>
      <c r="H232" s="69"/>
      <c r="I232" s="70"/>
      <c r="J232" s="70"/>
      <c r="K232" s="34" t="s">
        <v>65</v>
      </c>
      <c r="L232" s="77">
        <v>232</v>
      </c>
      <c r="M232" s="77"/>
      <c r="N232" s="72"/>
      <c r="O232" s="79" t="s">
        <v>320</v>
      </c>
      <c r="P232" s="81">
        <v>43726.83440972222</v>
      </c>
      <c r="Q232" s="79" t="s">
        <v>390</v>
      </c>
      <c r="R232" s="82" t="s">
        <v>426</v>
      </c>
      <c r="S232" s="79" t="s">
        <v>440</v>
      </c>
      <c r="T232" s="79" t="s">
        <v>454</v>
      </c>
      <c r="U232" s="79"/>
      <c r="V232" s="82" t="s">
        <v>513</v>
      </c>
      <c r="W232" s="81">
        <v>43726.83440972222</v>
      </c>
      <c r="X232" s="82" t="s">
        <v>604</v>
      </c>
      <c r="Y232" s="79"/>
      <c r="Z232" s="79"/>
      <c r="AA232" s="85" t="s">
        <v>705</v>
      </c>
      <c r="AB232" s="79"/>
      <c r="AC232" s="79" t="b">
        <v>0</v>
      </c>
      <c r="AD232" s="79">
        <v>2</v>
      </c>
      <c r="AE232" s="85" t="s">
        <v>722</v>
      </c>
      <c r="AF232" s="79" t="b">
        <v>0</v>
      </c>
      <c r="AG232" s="79" t="s">
        <v>730</v>
      </c>
      <c r="AH232" s="79"/>
      <c r="AI232" s="85" t="s">
        <v>722</v>
      </c>
      <c r="AJ232" s="79" t="b">
        <v>0</v>
      </c>
      <c r="AK232" s="79">
        <v>0</v>
      </c>
      <c r="AL232" s="85" t="s">
        <v>722</v>
      </c>
      <c r="AM232" s="79" t="s">
        <v>734</v>
      </c>
      <c r="AN232" s="79" t="b">
        <v>0</v>
      </c>
      <c r="AO232" s="85" t="s">
        <v>705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6</v>
      </c>
      <c r="BC232" s="78" t="str">
        <f>REPLACE(INDEX(GroupVertices[Group],MATCH(Edges[[#This Row],[Vertex 2]],GroupVertices[Vertex],0)),1,1,"")</f>
        <v>1</v>
      </c>
      <c r="BD232" s="48"/>
      <c r="BE232" s="49"/>
      <c r="BF232" s="48"/>
      <c r="BG232" s="49"/>
      <c r="BH232" s="48"/>
      <c r="BI232" s="49"/>
      <c r="BJ232" s="48"/>
      <c r="BK232" s="49"/>
      <c r="BL232" s="48"/>
    </row>
    <row r="233" spans="1:64" ht="15">
      <c r="A233" s="64" t="s">
        <v>252</v>
      </c>
      <c r="B233" s="64" t="s">
        <v>317</v>
      </c>
      <c r="C233" s="65" t="s">
        <v>2256</v>
      </c>
      <c r="D233" s="66">
        <v>3</v>
      </c>
      <c r="E233" s="67" t="s">
        <v>132</v>
      </c>
      <c r="F233" s="68">
        <v>35</v>
      </c>
      <c r="G233" s="65"/>
      <c r="H233" s="69"/>
      <c r="I233" s="70"/>
      <c r="J233" s="70"/>
      <c r="K233" s="34" t="s">
        <v>65</v>
      </c>
      <c r="L233" s="77">
        <v>233</v>
      </c>
      <c r="M233" s="77"/>
      <c r="N233" s="72"/>
      <c r="O233" s="79" t="s">
        <v>320</v>
      </c>
      <c r="P233" s="81">
        <v>43726.83440972222</v>
      </c>
      <c r="Q233" s="79" t="s">
        <v>390</v>
      </c>
      <c r="R233" s="82" t="s">
        <v>426</v>
      </c>
      <c r="S233" s="79" t="s">
        <v>440</v>
      </c>
      <c r="T233" s="79" t="s">
        <v>454</v>
      </c>
      <c r="U233" s="79"/>
      <c r="V233" s="82" t="s">
        <v>513</v>
      </c>
      <c r="W233" s="81">
        <v>43726.83440972222</v>
      </c>
      <c r="X233" s="82" t="s">
        <v>604</v>
      </c>
      <c r="Y233" s="79"/>
      <c r="Z233" s="79"/>
      <c r="AA233" s="85" t="s">
        <v>705</v>
      </c>
      <c r="AB233" s="79"/>
      <c r="AC233" s="79" t="b">
        <v>0</v>
      </c>
      <c r="AD233" s="79">
        <v>2</v>
      </c>
      <c r="AE233" s="85" t="s">
        <v>722</v>
      </c>
      <c r="AF233" s="79" t="b">
        <v>0</v>
      </c>
      <c r="AG233" s="79" t="s">
        <v>730</v>
      </c>
      <c r="AH233" s="79"/>
      <c r="AI233" s="85" t="s">
        <v>722</v>
      </c>
      <c r="AJ233" s="79" t="b">
        <v>0</v>
      </c>
      <c r="AK233" s="79">
        <v>0</v>
      </c>
      <c r="AL233" s="85" t="s">
        <v>722</v>
      </c>
      <c r="AM233" s="79" t="s">
        <v>734</v>
      </c>
      <c r="AN233" s="79" t="b">
        <v>0</v>
      </c>
      <c r="AO233" s="85" t="s">
        <v>705</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6</v>
      </c>
      <c r="BC233" s="78" t="str">
        <f>REPLACE(INDEX(GroupVertices[Group],MATCH(Edges[[#This Row],[Vertex 2]],GroupVertices[Vertex],0)),1,1,"")</f>
        <v>6</v>
      </c>
      <c r="BD233" s="48"/>
      <c r="BE233" s="49"/>
      <c r="BF233" s="48"/>
      <c r="BG233" s="49"/>
      <c r="BH233" s="48"/>
      <c r="BI233" s="49"/>
      <c r="BJ233" s="48"/>
      <c r="BK233" s="49"/>
      <c r="BL233" s="48"/>
    </row>
    <row r="234" spans="1:64" ht="15">
      <c r="A234" s="64" t="s">
        <v>252</v>
      </c>
      <c r="B234" s="64" t="s">
        <v>318</v>
      </c>
      <c r="C234" s="65" t="s">
        <v>2256</v>
      </c>
      <c r="D234" s="66">
        <v>3</v>
      </c>
      <c r="E234" s="67" t="s">
        <v>132</v>
      </c>
      <c r="F234" s="68">
        <v>35</v>
      </c>
      <c r="G234" s="65"/>
      <c r="H234" s="69"/>
      <c r="I234" s="70"/>
      <c r="J234" s="70"/>
      <c r="K234" s="34" t="s">
        <v>65</v>
      </c>
      <c r="L234" s="77">
        <v>234</v>
      </c>
      <c r="M234" s="77"/>
      <c r="N234" s="72"/>
      <c r="O234" s="79" t="s">
        <v>320</v>
      </c>
      <c r="P234" s="81">
        <v>43726.83440972222</v>
      </c>
      <c r="Q234" s="79" t="s">
        <v>390</v>
      </c>
      <c r="R234" s="82" t="s">
        <v>426</v>
      </c>
      <c r="S234" s="79" t="s">
        <v>440</v>
      </c>
      <c r="T234" s="79" t="s">
        <v>454</v>
      </c>
      <c r="U234" s="79"/>
      <c r="V234" s="82" t="s">
        <v>513</v>
      </c>
      <c r="W234" s="81">
        <v>43726.83440972222</v>
      </c>
      <c r="X234" s="82" t="s">
        <v>604</v>
      </c>
      <c r="Y234" s="79"/>
      <c r="Z234" s="79"/>
      <c r="AA234" s="85" t="s">
        <v>705</v>
      </c>
      <c r="AB234" s="79"/>
      <c r="AC234" s="79" t="b">
        <v>0</v>
      </c>
      <c r="AD234" s="79">
        <v>2</v>
      </c>
      <c r="AE234" s="85" t="s">
        <v>722</v>
      </c>
      <c r="AF234" s="79" t="b">
        <v>0</v>
      </c>
      <c r="AG234" s="79" t="s">
        <v>730</v>
      </c>
      <c r="AH234" s="79"/>
      <c r="AI234" s="85" t="s">
        <v>722</v>
      </c>
      <c r="AJ234" s="79" t="b">
        <v>0</v>
      </c>
      <c r="AK234" s="79">
        <v>0</v>
      </c>
      <c r="AL234" s="85" t="s">
        <v>722</v>
      </c>
      <c r="AM234" s="79" t="s">
        <v>734</v>
      </c>
      <c r="AN234" s="79" t="b">
        <v>0</v>
      </c>
      <c r="AO234" s="85" t="s">
        <v>705</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6</v>
      </c>
      <c r="BC234" s="78" t="str">
        <f>REPLACE(INDEX(GroupVertices[Group],MATCH(Edges[[#This Row],[Vertex 2]],GroupVertices[Vertex],0)),1,1,"")</f>
        <v>6</v>
      </c>
      <c r="BD234" s="48"/>
      <c r="BE234" s="49"/>
      <c r="BF234" s="48"/>
      <c r="BG234" s="49"/>
      <c r="BH234" s="48"/>
      <c r="BI234" s="49"/>
      <c r="BJ234" s="48"/>
      <c r="BK234" s="49"/>
      <c r="BL234" s="48"/>
    </row>
    <row r="235" spans="1:64" ht="15">
      <c r="A235" s="64" t="s">
        <v>252</v>
      </c>
      <c r="B235" s="64" t="s">
        <v>319</v>
      </c>
      <c r="C235" s="65" t="s">
        <v>2256</v>
      </c>
      <c r="D235" s="66">
        <v>3</v>
      </c>
      <c r="E235" s="67" t="s">
        <v>132</v>
      </c>
      <c r="F235" s="68">
        <v>35</v>
      </c>
      <c r="G235" s="65"/>
      <c r="H235" s="69"/>
      <c r="I235" s="70"/>
      <c r="J235" s="70"/>
      <c r="K235" s="34" t="s">
        <v>65</v>
      </c>
      <c r="L235" s="77">
        <v>235</v>
      </c>
      <c r="M235" s="77"/>
      <c r="N235" s="72"/>
      <c r="O235" s="79" t="s">
        <v>320</v>
      </c>
      <c r="P235" s="81">
        <v>43726.83440972222</v>
      </c>
      <c r="Q235" s="79" t="s">
        <v>390</v>
      </c>
      <c r="R235" s="82" t="s">
        <v>426</v>
      </c>
      <c r="S235" s="79" t="s">
        <v>440</v>
      </c>
      <c r="T235" s="79" t="s">
        <v>454</v>
      </c>
      <c r="U235" s="79"/>
      <c r="V235" s="82" t="s">
        <v>513</v>
      </c>
      <c r="W235" s="81">
        <v>43726.83440972222</v>
      </c>
      <c r="X235" s="82" t="s">
        <v>604</v>
      </c>
      <c r="Y235" s="79"/>
      <c r="Z235" s="79"/>
      <c r="AA235" s="85" t="s">
        <v>705</v>
      </c>
      <c r="AB235" s="79"/>
      <c r="AC235" s="79" t="b">
        <v>0</v>
      </c>
      <c r="AD235" s="79">
        <v>2</v>
      </c>
      <c r="AE235" s="85" t="s">
        <v>722</v>
      </c>
      <c r="AF235" s="79" t="b">
        <v>0</v>
      </c>
      <c r="AG235" s="79" t="s">
        <v>730</v>
      </c>
      <c r="AH235" s="79"/>
      <c r="AI235" s="85" t="s">
        <v>722</v>
      </c>
      <c r="AJ235" s="79" t="b">
        <v>0</v>
      </c>
      <c r="AK235" s="79">
        <v>0</v>
      </c>
      <c r="AL235" s="85" t="s">
        <v>722</v>
      </c>
      <c r="AM235" s="79" t="s">
        <v>734</v>
      </c>
      <c r="AN235" s="79" t="b">
        <v>0</v>
      </c>
      <c r="AO235" s="85" t="s">
        <v>705</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6</v>
      </c>
      <c r="BC235" s="78" t="str">
        <f>REPLACE(INDEX(GroupVertices[Group],MATCH(Edges[[#This Row],[Vertex 2]],GroupVertices[Vertex],0)),1,1,"")</f>
        <v>6</v>
      </c>
      <c r="BD235" s="48">
        <v>4</v>
      </c>
      <c r="BE235" s="49">
        <v>10.81081081081081</v>
      </c>
      <c r="BF235" s="48">
        <v>0</v>
      </c>
      <c r="BG235" s="49">
        <v>0</v>
      </c>
      <c r="BH235" s="48">
        <v>0</v>
      </c>
      <c r="BI235" s="49">
        <v>0</v>
      </c>
      <c r="BJ235" s="48">
        <v>33</v>
      </c>
      <c r="BK235" s="49">
        <v>89.1891891891892</v>
      </c>
      <c r="BL235" s="48">
        <v>37</v>
      </c>
    </row>
    <row r="236" spans="1:64" ht="15">
      <c r="A236" s="64" t="s">
        <v>253</v>
      </c>
      <c r="B236" s="64" t="s">
        <v>318</v>
      </c>
      <c r="C236" s="65" t="s">
        <v>2256</v>
      </c>
      <c r="D236" s="66">
        <v>3</v>
      </c>
      <c r="E236" s="67" t="s">
        <v>132</v>
      </c>
      <c r="F236" s="68">
        <v>35</v>
      </c>
      <c r="G236" s="65"/>
      <c r="H236" s="69"/>
      <c r="I236" s="70"/>
      <c r="J236" s="70"/>
      <c r="K236" s="34" t="s">
        <v>65</v>
      </c>
      <c r="L236" s="77">
        <v>236</v>
      </c>
      <c r="M236" s="77"/>
      <c r="N236" s="72"/>
      <c r="O236" s="79" t="s">
        <v>320</v>
      </c>
      <c r="P236" s="81">
        <v>43726.835497685184</v>
      </c>
      <c r="Q236" s="79" t="s">
        <v>391</v>
      </c>
      <c r="R236" s="82" t="s">
        <v>426</v>
      </c>
      <c r="S236" s="79" t="s">
        <v>440</v>
      </c>
      <c r="T236" s="79" t="s">
        <v>454</v>
      </c>
      <c r="U236" s="79"/>
      <c r="V236" s="82" t="s">
        <v>514</v>
      </c>
      <c r="W236" s="81">
        <v>43726.835497685184</v>
      </c>
      <c r="X236" s="82" t="s">
        <v>605</v>
      </c>
      <c r="Y236" s="79"/>
      <c r="Z236" s="79"/>
      <c r="AA236" s="85" t="s">
        <v>706</v>
      </c>
      <c r="AB236" s="79"/>
      <c r="AC236" s="79" t="b">
        <v>0</v>
      </c>
      <c r="AD236" s="79">
        <v>0</v>
      </c>
      <c r="AE236" s="85" t="s">
        <v>722</v>
      </c>
      <c r="AF236" s="79" t="b">
        <v>0</v>
      </c>
      <c r="AG236" s="79" t="s">
        <v>730</v>
      </c>
      <c r="AH236" s="79"/>
      <c r="AI236" s="85" t="s">
        <v>722</v>
      </c>
      <c r="AJ236" s="79" t="b">
        <v>0</v>
      </c>
      <c r="AK236" s="79">
        <v>0</v>
      </c>
      <c r="AL236" s="85" t="s">
        <v>722</v>
      </c>
      <c r="AM236" s="79" t="s">
        <v>734</v>
      </c>
      <c r="AN236" s="79" t="b">
        <v>0</v>
      </c>
      <c r="AO236" s="85" t="s">
        <v>706</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6</v>
      </c>
      <c r="BC236" s="78" t="str">
        <f>REPLACE(INDEX(GroupVertices[Group],MATCH(Edges[[#This Row],[Vertex 2]],GroupVertices[Vertex],0)),1,1,"")</f>
        <v>6</v>
      </c>
      <c r="BD236" s="48"/>
      <c r="BE236" s="49"/>
      <c r="BF236" s="48"/>
      <c r="BG236" s="49"/>
      <c r="BH236" s="48"/>
      <c r="BI236" s="49"/>
      <c r="BJ236" s="48"/>
      <c r="BK236" s="49"/>
      <c r="BL236" s="48"/>
    </row>
    <row r="237" spans="1:64" ht="15">
      <c r="A237" s="64" t="s">
        <v>253</v>
      </c>
      <c r="B237" s="64" t="s">
        <v>239</v>
      </c>
      <c r="C237" s="65" t="s">
        <v>2256</v>
      </c>
      <c r="D237" s="66">
        <v>3</v>
      </c>
      <c r="E237" s="67" t="s">
        <v>132</v>
      </c>
      <c r="F237" s="68">
        <v>35</v>
      </c>
      <c r="G237" s="65"/>
      <c r="H237" s="69"/>
      <c r="I237" s="70"/>
      <c r="J237" s="70"/>
      <c r="K237" s="34" t="s">
        <v>65</v>
      </c>
      <c r="L237" s="77">
        <v>237</v>
      </c>
      <c r="M237" s="77"/>
      <c r="N237" s="72"/>
      <c r="O237" s="79" t="s">
        <v>320</v>
      </c>
      <c r="P237" s="81">
        <v>43726.835497685184</v>
      </c>
      <c r="Q237" s="79" t="s">
        <v>391</v>
      </c>
      <c r="R237" s="82" t="s">
        <v>426</v>
      </c>
      <c r="S237" s="79" t="s">
        <v>440</v>
      </c>
      <c r="T237" s="79" t="s">
        <v>454</v>
      </c>
      <c r="U237" s="79"/>
      <c r="V237" s="82" t="s">
        <v>514</v>
      </c>
      <c r="W237" s="81">
        <v>43726.835497685184</v>
      </c>
      <c r="X237" s="82" t="s">
        <v>605</v>
      </c>
      <c r="Y237" s="79"/>
      <c r="Z237" s="79"/>
      <c r="AA237" s="85" t="s">
        <v>706</v>
      </c>
      <c r="AB237" s="79"/>
      <c r="AC237" s="79" t="b">
        <v>0</v>
      </c>
      <c r="AD237" s="79">
        <v>0</v>
      </c>
      <c r="AE237" s="85" t="s">
        <v>722</v>
      </c>
      <c r="AF237" s="79" t="b">
        <v>0</v>
      </c>
      <c r="AG237" s="79" t="s">
        <v>730</v>
      </c>
      <c r="AH237" s="79"/>
      <c r="AI237" s="85" t="s">
        <v>722</v>
      </c>
      <c r="AJ237" s="79" t="b">
        <v>0</v>
      </c>
      <c r="AK237" s="79">
        <v>0</v>
      </c>
      <c r="AL237" s="85" t="s">
        <v>722</v>
      </c>
      <c r="AM237" s="79" t="s">
        <v>734</v>
      </c>
      <c r="AN237" s="79" t="b">
        <v>0</v>
      </c>
      <c r="AO237" s="85" t="s">
        <v>706</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6</v>
      </c>
      <c r="BC237" s="78" t="str">
        <f>REPLACE(INDEX(GroupVertices[Group],MATCH(Edges[[#This Row],[Vertex 2]],GroupVertices[Vertex],0)),1,1,"")</f>
        <v>1</v>
      </c>
      <c r="BD237" s="48"/>
      <c r="BE237" s="49"/>
      <c r="BF237" s="48"/>
      <c r="BG237" s="49"/>
      <c r="BH237" s="48"/>
      <c r="BI237" s="49"/>
      <c r="BJ237" s="48"/>
      <c r="BK237" s="49"/>
      <c r="BL237" s="48"/>
    </row>
    <row r="238" spans="1:64" ht="15">
      <c r="A238" s="64" t="s">
        <v>253</v>
      </c>
      <c r="B238" s="64" t="s">
        <v>317</v>
      </c>
      <c r="C238" s="65" t="s">
        <v>2256</v>
      </c>
      <c r="D238" s="66">
        <v>3</v>
      </c>
      <c r="E238" s="67" t="s">
        <v>132</v>
      </c>
      <c r="F238" s="68">
        <v>35</v>
      </c>
      <c r="G238" s="65"/>
      <c r="H238" s="69"/>
      <c r="I238" s="70"/>
      <c r="J238" s="70"/>
      <c r="K238" s="34" t="s">
        <v>65</v>
      </c>
      <c r="L238" s="77">
        <v>238</v>
      </c>
      <c r="M238" s="77"/>
      <c r="N238" s="72"/>
      <c r="O238" s="79" t="s">
        <v>320</v>
      </c>
      <c r="P238" s="81">
        <v>43726.835497685184</v>
      </c>
      <c r="Q238" s="79" t="s">
        <v>391</v>
      </c>
      <c r="R238" s="82" t="s">
        <v>426</v>
      </c>
      <c r="S238" s="79" t="s">
        <v>440</v>
      </c>
      <c r="T238" s="79" t="s">
        <v>454</v>
      </c>
      <c r="U238" s="79"/>
      <c r="V238" s="82" t="s">
        <v>514</v>
      </c>
      <c r="W238" s="81">
        <v>43726.835497685184</v>
      </c>
      <c r="X238" s="82" t="s">
        <v>605</v>
      </c>
      <c r="Y238" s="79"/>
      <c r="Z238" s="79"/>
      <c r="AA238" s="85" t="s">
        <v>706</v>
      </c>
      <c r="AB238" s="79"/>
      <c r="AC238" s="79" t="b">
        <v>0</v>
      </c>
      <c r="AD238" s="79">
        <v>0</v>
      </c>
      <c r="AE238" s="85" t="s">
        <v>722</v>
      </c>
      <c r="AF238" s="79" t="b">
        <v>0</v>
      </c>
      <c r="AG238" s="79" t="s">
        <v>730</v>
      </c>
      <c r="AH238" s="79"/>
      <c r="AI238" s="85" t="s">
        <v>722</v>
      </c>
      <c r="AJ238" s="79" t="b">
        <v>0</v>
      </c>
      <c r="AK238" s="79">
        <v>0</v>
      </c>
      <c r="AL238" s="85" t="s">
        <v>722</v>
      </c>
      <c r="AM238" s="79" t="s">
        <v>734</v>
      </c>
      <c r="AN238" s="79" t="b">
        <v>0</v>
      </c>
      <c r="AO238" s="85" t="s">
        <v>706</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6</v>
      </c>
      <c r="BC238" s="78" t="str">
        <f>REPLACE(INDEX(GroupVertices[Group],MATCH(Edges[[#This Row],[Vertex 2]],GroupVertices[Vertex],0)),1,1,"")</f>
        <v>6</v>
      </c>
      <c r="BD238" s="48"/>
      <c r="BE238" s="49"/>
      <c r="BF238" s="48"/>
      <c r="BG238" s="49"/>
      <c r="BH238" s="48"/>
      <c r="BI238" s="49"/>
      <c r="BJ238" s="48"/>
      <c r="BK238" s="49"/>
      <c r="BL238" s="48"/>
    </row>
    <row r="239" spans="1:64" ht="15">
      <c r="A239" s="64" t="s">
        <v>253</v>
      </c>
      <c r="B239" s="64" t="s">
        <v>319</v>
      </c>
      <c r="C239" s="65" t="s">
        <v>2256</v>
      </c>
      <c r="D239" s="66">
        <v>3</v>
      </c>
      <c r="E239" s="67" t="s">
        <v>132</v>
      </c>
      <c r="F239" s="68">
        <v>35</v>
      </c>
      <c r="G239" s="65"/>
      <c r="H239" s="69"/>
      <c r="I239" s="70"/>
      <c r="J239" s="70"/>
      <c r="K239" s="34" t="s">
        <v>65</v>
      </c>
      <c r="L239" s="77">
        <v>239</v>
      </c>
      <c r="M239" s="77"/>
      <c r="N239" s="72"/>
      <c r="O239" s="79" t="s">
        <v>320</v>
      </c>
      <c r="P239" s="81">
        <v>43726.835497685184</v>
      </c>
      <c r="Q239" s="79" t="s">
        <v>391</v>
      </c>
      <c r="R239" s="82" t="s">
        <v>426</v>
      </c>
      <c r="S239" s="79" t="s">
        <v>440</v>
      </c>
      <c r="T239" s="79" t="s">
        <v>454</v>
      </c>
      <c r="U239" s="79"/>
      <c r="V239" s="82" t="s">
        <v>514</v>
      </c>
      <c r="W239" s="81">
        <v>43726.835497685184</v>
      </c>
      <c r="X239" s="82" t="s">
        <v>605</v>
      </c>
      <c r="Y239" s="79"/>
      <c r="Z239" s="79"/>
      <c r="AA239" s="85" t="s">
        <v>706</v>
      </c>
      <c r="AB239" s="79"/>
      <c r="AC239" s="79" t="b">
        <v>0</v>
      </c>
      <c r="AD239" s="79">
        <v>0</v>
      </c>
      <c r="AE239" s="85" t="s">
        <v>722</v>
      </c>
      <c r="AF239" s="79" t="b">
        <v>0</v>
      </c>
      <c r="AG239" s="79" t="s">
        <v>730</v>
      </c>
      <c r="AH239" s="79"/>
      <c r="AI239" s="85" t="s">
        <v>722</v>
      </c>
      <c r="AJ239" s="79" t="b">
        <v>0</v>
      </c>
      <c r="AK239" s="79">
        <v>0</v>
      </c>
      <c r="AL239" s="85" t="s">
        <v>722</v>
      </c>
      <c r="AM239" s="79" t="s">
        <v>734</v>
      </c>
      <c r="AN239" s="79" t="b">
        <v>0</v>
      </c>
      <c r="AO239" s="85" t="s">
        <v>706</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6</v>
      </c>
      <c r="BC239" s="78" t="str">
        <f>REPLACE(INDEX(GroupVertices[Group],MATCH(Edges[[#This Row],[Vertex 2]],GroupVertices[Vertex],0)),1,1,"")</f>
        <v>6</v>
      </c>
      <c r="BD239" s="48">
        <v>1</v>
      </c>
      <c r="BE239" s="49">
        <v>3.7037037037037037</v>
      </c>
      <c r="BF239" s="48">
        <v>0</v>
      </c>
      <c r="BG239" s="49">
        <v>0</v>
      </c>
      <c r="BH239" s="48">
        <v>0</v>
      </c>
      <c r="BI239" s="49">
        <v>0</v>
      </c>
      <c r="BJ239" s="48">
        <v>26</v>
      </c>
      <c r="BK239" s="49">
        <v>96.29629629629629</v>
      </c>
      <c r="BL239" s="48">
        <v>27</v>
      </c>
    </row>
    <row r="240" spans="1:64" ht="15">
      <c r="A240" s="64" t="s">
        <v>254</v>
      </c>
      <c r="B240" s="64" t="s">
        <v>318</v>
      </c>
      <c r="C240" s="65" t="s">
        <v>2256</v>
      </c>
      <c r="D240" s="66">
        <v>3</v>
      </c>
      <c r="E240" s="67" t="s">
        <v>132</v>
      </c>
      <c r="F240" s="68">
        <v>35</v>
      </c>
      <c r="G240" s="65"/>
      <c r="H240" s="69"/>
      <c r="I240" s="70"/>
      <c r="J240" s="70"/>
      <c r="K240" s="34" t="s">
        <v>65</v>
      </c>
      <c r="L240" s="77">
        <v>240</v>
      </c>
      <c r="M240" s="77"/>
      <c r="N240" s="72"/>
      <c r="O240" s="79" t="s">
        <v>320</v>
      </c>
      <c r="P240" s="81">
        <v>43726.83263888889</v>
      </c>
      <c r="Q240" s="79" t="s">
        <v>392</v>
      </c>
      <c r="R240" s="82" t="s">
        <v>426</v>
      </c>
      <c r="S240" s="79" t="s">
        <v>440</v>
      </c>
      <c r="T240" s="79" t="s">
        <v>455</v>
      </c>
      <c r="U240" s="79"/>
      <c r="V240" s="82" t="s">
        <v>515</v>
      </c>
      <c r="W240" s="81">
        <v>43726.83263888889</v>
      </c>
      <c r="X240" s="82" t="s">
        <v>606</v>
      </c>
      <c r="Y240" s="79"/>
      <c r="Z240" s="79"/>
      <c r="AA240" s="85" t="s">
        <v>707</v>
      </c>
      <c r="AB240" s="79"/>
      <c r="AC240" s="79" t="b">
        <v>0</v>
      </c>
      <c r="AD240" s="79">
        <v>2</v>
      </c>
      <c r="AE240" s="85" t="s">
        <v>722</v>
      </c>
      <c r="AF240" s="79" t="b">
        <v>0</v>
      </c>
      <c r="AG240" s="79" t="s">
        <v>730</v>
      </c>
      <c r="AH240" s="79"/>
      <c r="AI240" s="85" t="s">
        <v>722</v>
      </c>
      <c r="AJ240" s="79" t="b">
        <v>0</v>
      </c>
      <c r="AK240" s="79">
        <v>0</v>
      </c>
      <c r="AL240" s="85" t="s">
        <v>722</v>
      </c>
      <c r="AM240" s="79" t="s">
        <v>734</v>
      </c>
      <c r="AN240" s="79" t="b">
        <v>0</v>
      </c>
      <c r="AO240" s="85" t="s">
        <v>707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6</v>
      </c>
      <c r="BC240" s="78" t="str">
        <f>REPLACE(INDEX(GroupVertices[Group],MATCH(Edges[[#This Row],[Vertex 2]],GroupVertices[Vertex],0)),1,1,"")</f>
        <v>6</v>
      </c>
      <c r="BD240" s="48"/>
      <c r="BE240" s="49"/>
      <c r="BF240" s="48"/>
      <c r="BG240" s="49"/>
      <c r="BH240" s="48"/>
      <c r="BI240" s="49"/>
      <c r="BJ240" s="48"/>
      <c r="BK240" s="49"/>
      <c r="BL240" s="48"/>
    </row>
    <row r="241" spans="1:64" ht="15">
      <c r="A241" s="64" t="s">
        <v>255</v>
      </c>
      <c r="B241" s="64" t="s">
        <v>318</v>
      </c>
      <c r="C241" s="65" t="s">
        <v>2256</v>
      </c>
      <c r="D241" s="66">
        <v>3</v>
      </c>
      <c r="E241" s="67" t="s">
        <v>132</v>
      </c>
      <c r="F241" s="68">
        <v>35</v>
      </c>
      <c r="G241" s="65"/>
      <c r="H241" s="69"/>
      <c r="I241" s="70"/>
      <c r="J241" s="70"/>
      <c r="K241" s="34" t="s">
        <v>65</v>
      </c>
      <c r="L241" s="77">
        <v>241</v>
      </c>
      <c r="M241" s="77"/>
      <c r="N241" s="72"/>
      <c r="O241" s="79" t="s">
        <v>320</v>
      </c>
      <c r="P241" s="81">
        <v>43726.84614583333</v>
      </c>
      <c r="Q241" s="79" t="s">
        <v>393</v>
      </c>
      <c r="R241" s="79"/>
      <c r="S241" s="79"/>
      <c r="T241" s="79"/>
      <c r="U241" s="79"/>
      <c r="V241" s="82" t="s">
        <v>516</v>
      </c>
      <c r="W241" s="81">
        <v>43726.84614583333</v>
      </c>
      <c r="X241" s="82" t="s">
        <v>607</v>
      </c>
      <c r="Y241" s="79"/>
      <c r="Z241" s="79"/>
      <c r="AA241" s="85" t="s">
        <v>708</v>
      </c>
      <c r="AB241" s="85" t="s">
        <v>707</v>
      </c>
      <c r="AC241" s="79" t="b">
        <v>0</v>
      </c>
      <c r="AD241" s="79">
        <v>1</v>
      </c>
      <c r="AE241" s="85" t="s">
        <v>729</v>
      </c>
      <c r="AF241" s="79" t="b">
        <v>0</v>
      </c>
      <c r="AG241" s="79" t="s">
        <v>730</v>
      </c>
      <c r="AH241" s="79"/>
      <c r="AI241" s="85" t="s">
        <v>722</v>
      </c>
      <c r="AJ241" s="79" t="b">
        <v>0</v>
      </c>
      <c r="AK241" s="79">
        <v>0</v>
      </c>
      <c r="AL241" s="85" t="s">
        <v>722</v>
      </c>
      <c r="AM241" s="79" t="s">
        <v>734</v>
      </c>
      <c r="AN241" s="79" t="b">
        <v>0</v>
      </c>
      <c r="AO241" s="85" t="s">
        <v>707</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6</v>
      </c>
      <c r="BC241" s="78" t="str">
        <f>REPLACE(INDEX(GroupVertices[Group],MATCH(Edges[[#This Row],[Vertex 2]],GroupVertices[Vertex],0)),1,1,"")</f>
        <v>6</v>
      </c>
      <c r="BD241" s="48"/>
      <c r="BE241" s="49"/>
      <c r="BF241" s="48"/>
      <c r="BG241" s="49"/>
      <c r="BH241" s="48"/>
      <c r="BI241" s="49"/>
      <c r="BJ241" s="48"/>
      <c r="BK241" s="49"/>
      <c r="BL241" s="48"/>
    </row>
    <row r="242" spans="1:64" ht="15">
      <c r="A242" s="64" t="s">
        <v>239</v>
      </c>
      <c r="B242" s="64" t="s">
        <v>239</v>
      </c>
      <c r="C242" s="65" t="s">
        <v>2258</v>
      </c>
      <c r="D242" s="66">
        <v>10</v>
      </c>
      <c r="E242" s="67" t="s">
        <v>136</v>
      </c>
      <c r="F242" s="68">
        <v>12</v>
      </c>
      <c r="G242" s="65"/>
      <c r="H242" s="69"/>
      <c r="I242" s="70"/>
      <c r="J242" s="70"/>
      <c r="K242" s="34" t="s">
        <v>65</v>
      </c>
      <c r="L242" s="77">
        <v>242</v>
      </c>
      <c r="M242" s="77"/>
      <c r="N242" s="72"/>
      <c r="O242" s="79" t="s">
        <v>176</v>
      </c>
      <c r="P242" s="81">
        <v>43714.814108796294</v>
      </c>
      <c r="Q242" s="79" t="s">
        <v>394</v>
      </c>
      <c r="R242" s="79" t="s">
        <v>427</v>
      </c>
      <c r="S242" s="79" t="s">
        <v>441</v>
      </c>
      <c r="T242" s="79"/>
      <c r="U242" s="79"/>
      <c r="V242" s="82" t="s">
        <v>503</v>
      </c>
      <c r="W242" s="81">
        <v>43714.814108796294</v>
      </c>
      <c r="X242" s="82" t="s">
        <v>608</v>
      </c>
      <c r="Y242" s="79"/>
      <c r="Z242" s="79"/>
      <c r="AA242" s="85" t="s">
        <v>709</v>
      </c>
      <c r="AB242" s="79"/>
      <c r="AC242" s="79" t="b">
        <v>0</v>
      </c>
      <c r="AD242" s="79">
        <v>0</v>
      </c>
      <c r="AE242" s="85" t="s">
        <v>722</v>
      </c>
      <c r="AF242" s="79" t="b">
        <v>1</v>
      </c>
      <c r="AG242" s="79" t="s">
        <v>730</v>
      </c>
      <c r="AH242" s="79"/>
      <c r="AI242" s="85" t="s">
        <v>733</v>
      </c>
      <c r="AJ242" s="79" t="b">
        <v>0</v>
      </c>
      <c r="AK242" s="79">
        <v>0</v>
      </c>
      <c r="AL242" s="85" t="s">
        <v>722</v>
      </c>
      <c r="AM242" s="79" t="s">
        <v>738</v>
      </c>
      <c r="AN242" s="79" t="b">
        <v>0</v>
      </c>
      <c r="AO242" s="85" t="s">
        <v>709</v>
      </c>
      <c r="AP242" s="79" t="s">
        <v>176</v>
      </c>
      <c r="AQ242" s="79">
        <v>0</v>
      </c>
      <c r="AR242" s="79">
        <v>0</v>
      </c>
      <c r="AS242" s="79"/>
      <c r="AT242" s="79"/>
      <c r="AU242" s="79"/>
      <c r="AV242" s="79"/>
      <c r="AW242" s="79"/>
      <c r="AX242" s="79"/>
      <c r="AY242" s="79"/>
      <c r="AZ242" s="79"/>
      <c r="BA242">
        <v>10</v>
      </c>
      <c r="BB242" s="78" t="str">
        <f>REPLACE(INDEX(GroupVertices[Group],MATCH(Edges[[#This Row],[Vertex 1]],GroupVertices[Vertex],0)),1,1,"")</f>
        <v>1</v>
      </c>
      <c r="BC242" s="78" t="str">
        <f>REPLACE(INDEX(GroupVertices[Group],MATCH(Edges[[#This Row],[Vertex 2]],GroupVertices[Vertex],0)),1,1,"")</f>
        <v>1</v>
      </c>
      <c r="BD242" s="48">
        <v>2</v>
      </c>
      <c r="BE242" s="49">
        <v>11.11111111111111</v>
      </c>
      <c r="BF242" s="48">
        <v>1</v>
      </c>
      <c r="BG242" s="49">
        <v>5.555555555555555</v>
      </c>
      <c r="BH242" s="48">
        <v>0</v>
      </c>
      <c r="BI242" s="49">
        <v>0</v>
      </c>
      <c r="BJ242" s="48">
        <v>15</v>
      </c>
      <c r="BK242" s="49">
        <v>83.33333333333333</v>
      </c>
      <c r="BL242" s="48">
        <v>18</v>
      </c>
    </row>
    <row r="243" spans="1:64" ht="15">
      <c r="A243" s="64" t="s">
        <v>239</v>
      </c>
      <c r="B243" s="64" t="s">
        <v>239</v>
      </c>
      <c r="C243" s="65" t="s">
        <v>2258</v>
      </c>
      <c r="D243" s="66">
        <v>10</v>
      </c>
      <c r="E243" s="67" t="s">
        <v>136</v>
      </c>
      <c r="F243" s="68">
        <v>12</v>
      </c>
      <c r="G243" s="65"/>
      <c r="H243" s="69"/>
      <c r="I243" s="70"/>
      <c r="J243" s="70"/>
      <c r="K243" s="34" t="s">
        <v>65</v>
      </c>
      <c r="L243" s="77">
        <v>243</v>
      </c>
      <c r="M243" s="77"/>
      <c r="N243" s="72"/>
      <c r="O243" s="79" t="s">
        <v>176</v>
      </c>
      <c r="P243" s="81">
        <v>43717.6252662037</v>
      </c>
      <c r="Q243" s="79" t="s">
        <v>395</v>
      </c>
      <c r="R243" s="82" t="s">
        <v>428</v>
      </c>
      <c r="S243" s="79" t="s">
        <v>436</v>
      </c>
      <c r="T243" s="79"/>
      <c r="U243" s="79"/>
      <c r="V243" s="82" t="s">
        <v>503</v>
      </c>
      <c r="W243" s="81">
        <v>43717.6252662037</v>
      </c>
      <c r="X243" s="82" t="s">
        <v>609</v>
      </c>
      <c r="Y243" s="79"/>
      <c r="Z243" s="79"/>
      <c r="AA243" s="85" t="s">
        <v>710</v>
      </c>
      <c r="AB243" s="79"/>
      <c r="AC243" s="79" t="b">
        <v>0</v>
      </c>
      <c r="AD243" s="79">
        <v>0</v>
      </c>
      <c r="AE243" s="85" t="s">
        <v>722</v>
      </c>
      <c r="AF243" s="79" t="b">
        <v>0</v>
      </c>
      <c r="AG243" s="79" t="s">
        <v>730</v>
      </c>
      <c r="AH243" s="79"/>
      <c r="AI243" s="85" t="s">
        <v>722</v>
      </c>
      <c r="AJ243" s="79" t="b">
        <v>0</v>
      </c>
      <c r="AK243" s="79">
        <v>0</v>
      </c>
      <c r="AL243" s="85" t="s">
        <v>722</v>
      </c>
      <c r="AM243" s="79" t="s">
        <v>738</v>
      </c>
      <c r="AN243" s="79" t="b">
        <v>0</v>
      </c>
      <c r="AO243" s="85" t="s">
        <v>710</v>
      </c>
      <c r="AP243" s="79" t="s">
        <v>176</v>
      </c>
      <c r="AQ243" s="79">
        <v>0</v>
      </c>
      <c r="AR243" s="79">
        <v>0</v>
      </c>
      <c r="AS243" s="79"/>
      <c r="AT243" s="79"/>
      <c r="AU243" s="79"/>
      <c r="AV243" s="79"/>
      <c r="AW243" s="79"/>
      <c r="AX243" s="79"/>
      <c r="AY243" s="79"/>
      <c r="AZ243" s="79"/>
      <c r="BA243">
        <v>10</v>
      </c>
      <c r="BB243" s="78" t="str">
        <f>REPLACE(INDEX(GroupVertices[Group],MATCH(Edges[[#This Row],[Vertex 1]],GroupVertices[Vertex],0)),1,1,"")</f>
        <v>1</v>
      </c>
      <c r="BC243" s="78" t="str">
        <f>REPLACE(INDEX(GroupVertices[Group],MATCH(Edges[[#This Row],[Vertex 2]],GroupVertices[Vertex],0)),1,1,"")</f>
        <v>1</v>
      </c>
      <c r="BD243" s="48">
        <v>0</v>
      </c>
      <c r="BE243" s="49">
        <v>0</v>
      </c>
      <c r="BF243" s="48">
        <v>1</v>
      </c>
      <c r="BG243" s="49">
        <v>4.545454545454546</v>
      </c>
      <c r="BH243" s="48">
        <v>0</v>
      </c>
      <c r="BI243" s="49">
        <v>0</v>
      </c>
      <c r="BJ243" s="48">
        <v>21</v>
      </c>
      <c r="BK243" s="49">
        <v>95.45454545454545</v>
      </c>
      <c r="BL243" s="48">
        <v>22</v>
      </c>
    </row>
    <row r="244" spans="1:64" ht="15">
      <c r="A244" s="64" t="s">
        <v>239</v>
      </c>
      <c r="B244" s="64" t="s">
        <v>239</v>
      </c>
      <c r="C244" s="65" t="s">
        <v>2258</v>
      </c>
      <c r="D244" s="66">
        <v>10</v>
      </c>
      <c r="E244" s="67" t="s">
        <v>136</v>
      </c>
      <c r="F244" s="68">
        <v>12</v>
      </c>
      <c r="G244" s="65"/>
      <c r="H244" s="69"/>
      <c r="I244" s="70"/>
      <c r="J244" s="70"/>
      <c r="K244" s="34" t="s">
        <v>65</v>
      </c>
      <c r="L244" s="77">
        <v>244</v>
      </c>
      <c r="M244" s="77"/>
      <c r="N244" s="72"/>
      <c r="O244" s="79" t="s">
        <v>176</v>
      </c>
      <c r="P244" s="81">
        <v>43717.67767361111</v>
      </c>
      <c r="Q244" s="79" t="s">
        <v>396</v>
      </c>
      <c r="R244" s="82" t="s">
        <v>429</v>
      </c>
      <c r="S244" s="79" t="s">
        <v>436</v>
      </c>
      <c r="T244" s="79"/>
      <c r="U244" s="79"/>
      <c r="V244" s="82" t="s">
        <v>503</v>
      </c>
      <c r="W244" s="81">
        <v>43717.67767361111</v>
      </c>
      <c r="X244" s="82" t="s">
        <v>610</v>
      </c>
      <c r="Y244" s="79"/>
      <c r="Z244" s="79"/>
      <c r="AA244" s="85" t="s">
        <v>711</v>
      </c>
      <c r="AB244" s="79"/>
      <c r="AC244" s="79" t="b">
        <v>0</v>
      </c>
      <c r="AD244" s="79">
        <v>0</v>
      </c>
      <c r="AE244" s="85" t="s">
        <v>722</v>
      </c>
      <c r="AF244" s="79" t="b">
        <v>0</v>
      </c>
      <c r="AG244" s="79" t="s">
        <v>730</v>
      </c>
      <c r="AH244" s="79"/>
      <c r="AI244" s="85" t="s">
        <v>722</v>
      </c>
      <c r="AJ244" s="79" t="b">
        <v>0</v>
      </c>
      <c r="AK244" s="79">
        <v>1</v>
      </c>
      <c r="AL244" s="85" t="s">
        <v>722</v>
      </c>
      <c r="AM244" s="79" t="s">
        <v>734</v>
      </c>
      <c r="AN244" s="79" t="b">
        <v>0</v>
      </c>
      <c r="AO244" s="85" t="s">
        <v>711</v>
      </c>
      <c r="AP244" s="79" t="s">
        <v>176</v>
      </c>
      <c r="AQ244" s="79">
        <v>0</v>
      </c>
      <c r="AR244" s="79">
        <v>0</v>
      </c>
      <c r="AS244" s="79"/>
      <c r="AT244" s="79"/>
      <c r="AU244" s="79"/>
      <c r="AV244" s="79"/>
      <c r="AW244" s="79"/>
      <c r="AX244" s="79"/>
      <c r="AY244" s="79"/>
      <c r="AZ244" s="79"/>
      <c r="BA244">
        <v>10</v>
      </c>
      <c r="BB244" s="78" t="str">
        <f>REPLACE(INDEX(GroupVertices[Group],MATCH(Edges[[#This Row],[Vertex 1]],GroupVertices[Vertex],0)),1,1,"")</f>
        <v>1</v>
      </c>
      <c r="BC244" s="78" t="str">
        <f>REPLACE(INDEX(GroupVertices[Group],MATCH(Edges[[#This Row],[Vertex 2]],GroupVertices[Vertex],0)),1,1,"")</f>
        <v>1</v>
      </c>
      <c r="BD244" s="48">
        <v>1</v>
      </c>
      <c r="BE244" s="49">
        <v>2.3255813953488373</v>
      </c>
      <c r="BF244" s="48">
        <v>1</v>
      </c>
      <c r="BG244" s="49">
        <v>2.3255813953488373</v>
      </c>
      <c r="BH244" s="48">
        <v>0</v>
      </c>
      <c r="BI244" s="49">
        <v>0</v>
      </c>
      <c r="BJ244" s="48">
        <v>41</v>
      </c>
      <c r="BK244" s="49">
        <v>95.34883720930233</v>
      </c>
      <c r="BL244" s="48">
        <v>43</v>
      </c>
    </row>
    <row r="245" spans="1:64" ht="15">
      <c r="A245" s="64" t="s">
        <v>239</v>
      </c>
      <c r="B245" s="64" t="s">
        <v>239</v>
      </c>
      <c r="C245" s="65" t="s">
        <v>2258</v>
      </c>
      <c r="D245" s="66">
        <v>10</v>
      </c>
      <c r="E245" s="67" t="s">
        <v>136</v>
      </c>
      <c r="F245" s="68">
        <v>12</v>
      </c>
      <c r="G245" s="65"/>
      <c r="H245" s="69"/>
      <c r="I245" s="70"/>
      <c r="J245" s="70"/>
      <c r="K245" s="34" t="s">
        <v>65</v>
      </c>
      <c r="L245" s="77">
        <v>245</v>
      </c>
      <c r="M245" s="77"/>
      <c r="N245" s="72"/>
      <c r="O245" s="79" t="s">
        <v>176</v>
      </c>
      <c r="P245" s="81">
        <v>43718.64619212963</v>
      </c>
      <c r="Q245" s="79" t="s">
        <v>397</v>
      </c>
      <c r="R245" s="79"/>
      <c r="S245" s="79"/>
      <c r="T245" s="79" t="s">
        <v>456</v>
      </c>
      <c r="U245" s="82" t="s">
        <v>474</v>
      </c>
      <c r="V245" s="82" t="s">
        <v>474</v>
      </c>
      <c r="W245" s="81">
        <v>43718.64619212963</v>
      </c>
      <c r="X245" s="82" t="s">
        <v>611</v>
      </c>
      <c r="Y245" s="79"/>
      <c r="Z245" s="79"/>
      <c r="AA245" s="85" t="s">
        <v>712</v>
      </c>
      <c r="AB245" s="79"/>
      <c r="AC245" s="79" t="b">
        <v>0</v>
      </c>
      <c r="AD245" s="79">
        <v>0</v>
      </c>
      <c r="AE245" s="85" t="s">
        <v>722</v>
      </c>
      <c r="AF245" s="79" t="b">
        <v>0</v>
      </c>
      <c r="AG245" s="79" t="s">
        <v>730</v>
      </c>
      <c r="AH245" s="79"/>
      <c r="AI245" s="85" t="s">
        <v>722</v>
      </c>
      <c r="AJ245" s="79" t="b">
        <v>0</v>
      </c>
      <c r="AK245" s="79">
        <v>0</v>
      </c>
      <c r="AL245" s="85" t="s">
        <v>722</v>
      </c>
      <c r="AM245" s="79" t="s">
        <v>734</v>
      </c>
      <c r="AN245" s="79" t="b">
        <v>0</v>
      </c>
      <c r="AO245" s="85" t="s">
        <v>712</v>
      </c>
      <c r="AP245" s="79" t="s">
        <v>176</v>
      </c>
      <c r="AQ245" s="79">
        <v>0</v>
      </c>
      <c r="AR245" s="79">
        <v>0</v>
      </c>
      <c r="AS245" s="79"/>
      <c r="AT245" s="79"/>
      <c r="AU245" s="79"/>
      <c r="AV245" s="79"/>
      <c r="AW245" s="79"/>
      <c r="AX245" s="79"/>
      <c r="AY245" s="79"/>
      <c r="AZ245" s="79"/>
      <c r="BA245">
        <v>10</v>
      </c>
      <c r="BB245" s="78" t="str">
        <f>REPLACE(INDEX(GroupVertices[Group],MATCH(Edges[[#This Row],[Vertex 1]],GroupVertices[Vertex],0)),1,1,"")</f>
        <v>1</v>
      </c>
      <c r="BC245" s="78" t="str">
        <f>REPLACE(INDEX(GroupVertices[Group],MATCH(Edges[[#This Row],[Vertex 2]],GroupVertices[Vertex],0)),1,1,"")</f>
        <v>1</v>
      </c>
      <c r="BD245" s="48">
        <v>1</v>
      </c>
      <c r="BE245" s="49">
        <v>4.761904761904762</v>
      </c>
      <c r="BF245" s="48">
        <v>0</v>
      </c>
      <c r="BG245" s="49">
        <v>0</v>
      </c>
      <c r="BH245" s="48">
        <v>0</v>
      </c>
      <c r="BI245" s="49">
        <v>0</v>
      </c>
      <c r="BJ245" s="48">
        <v>20</v>
      </c>
      <c r="BK245" s="49">
        <v>95.23809523809524</v>
      </c>
      <c r="BL245" s="48">
        <v>21</v>
      </c>
    </row>
    <row r="246" spans="1:64" ht="15">
      <c r="A246" s="64" t="s">
        <v>239</v>
      </c>
      <c r="B246" s="64" t="s">
        <v>239</v>
      </c>
      <c r="C246" s="65" t="s">
        <v>2258</v>
      </c>
      <c r="D246" s="66">
        <v>10</v>
      </c>
      <c r="E246" s="67" t="s">
        <v>136</v>
      </c>
      <c r="F246" s="68">
        <v>12</v>
      </c>
      <c r="G246" s="65"/>
      <c r="H246" s="69"/>
      <c r="I246" s="70"/>
      <c r="J246" s="70"/>
      <c r="K246" s="34" t="s">
        <v>65</v>
      </c>
      <c r="L246" s="77">
        <v>246</v>
      </c>
      <c r="M246" s="77"/>
      <c r="N246" s="72"/>
      <c r="O246" s="79" t="s">
        <v>176</v>
      </c>
      <c r="P246" s="81">
        <v>43718.83327546297</v>
      </c>
      <c r="Q246" s="79" t="s">
        <v>398</v>
      </c>
      <c r="R246" s="79"/>
      <c r="S246" s="79"/>
      <c r="T246" s="79" t="s">
        <v>457</v>
      </c>
      <c r="U246" s="82" t="s">
        <v>475</v>
      </c>
      <c r="V246" s="82" t="s">
        <v>475</v>
      </c>
      <c r="W246" s="81">
        <v>43718.83327546297</v>
      </c>
      <c r="X246" s="82" t="s">
        <v>612</v>
      </c>
      <c r="Y246" s="79"/>
      <c r="Z246" s="79"/>
      <c r="AA246" s="85" t="s">
        <v>713</v>
      </c>
      <c r="AB246" s="79"/>
      <c r="AC246" s="79" t="b">
        <v>0</v>
      </c>
      <c r="AD246" s="79">
        <v>0</v>
      </c>
      <c r="AE246" s="85" t="s">
        <v>722</v>
      </c>
      <c r="AF246" s="79" t="b">
        <v>0</v>
      </c>
      <c r="AG246" s="79" t="s">
        <v>730</v>
      </c>
      <c r="AH246" s="79"/>
      <c r="AI246" s="85" t="s">
        <v>722</v>
      </c>
      <c r="AJ246" s="79" t="b">
        <v>0</v>
      </c>
      <c r="AK246" s="79">
        <v>0</v>
      </c>
      <c r="AL246" s="85" t="s">
        <v>722</v>
      </c>
      <c r="AM246" s="79" t="s">
        <v>734</v>
      </c>
      <c r="AN246" s="79" t="b">
        <v>0</v>
      </c>
      <c r="AO246" s="85" t="s">
        <v>713</v>
      </c>
      <c r="AP246" s="79" t="s">
        <v>176</v>
      </c>
      <c r="AQ246" s="79">
        <v>0</v>
      </c>
      <c r="AR246" s="79">
        <v>0</v>
      </c>
      <c r="AS246" s="79"/>
      <c r="AT246" s="79"/>
      <c r="AU246" s="79"/>
      <c r="AV246" s="79"/>
      <c r="AW246" s="79"/>
      <c r="AX246" s="79"/>
      <c r="AY246" s="79"/>
      <c r="AZ246" s="79"/>
      <c r="BA246">
        <v>10</v>
      </c>
      <c r="BB246" s="78" t="str">
        <f>REPLACE(INDEX(GroupVertices[Group],MATCH(Edges[[#This Row],[Vertex 1]],GroupVertices[Vertex],0)),1,1,"")</f>
        <v>1</v>
      </c>
      <c r="BC246" s="78" t="str">
        <f>REPLACE(INDEX(GroupVertices[Group],MATCH(Edges[[#This Row],[Vertex 2]],GroupVertices[Vertex],0)),1,1,"")</f>
        <v>1</v>
      </c>
      <c r="BD246" s="48">
        <v>1</v>
      </c>
      <c r="BE246" s="49">
        <v>3.7037037037037037</v>
      </c>
      <c r="BF246" s="48">
        <v>0</v>
      </c>
      <c r="BG246" s="49">
        <v>0</v>
      </c>
      <c r="BH246" s="48">
        <v>0</v>
      </c>
      <c r="BI246" s="49">
        <v>0</v>
      </c>
      <c r="BJ246" s="48">
        <v>26</v>
      </c>
      <c r="BK246" s="49">
        <v>96.29629629629629</v>
      </c>
      <c r="BL246" s="48">
        <v>27</v>
      </c>
    </row>
    <row r="247" spans="1:64" ht="15">
      <c r="A247" s="64" t="s">
        <v>239</v>
      </c>
      <c r="B247" s="64" t="s">
        <v>239</v>
      </c>
      <c r="C247" s="65" t="s">
        <v>2258</v>
      </c>
      <c r="D247" s="66">
        <v>10</v>
      </c>
      <c r="E247" s="67" t="s">
        <v>136</v>
      </c>
      <c r="F247" s="68">
        <v>12</v>
      </c>
      <c r="G247" s="65"/>
      <c r="H247" s="69"/>
      <c r="I247" s="70"/>
      <c r="J247" s="70"/>
      <c r="K247" s="34" t="s">
        <v>65</v>
      </c>
      <c r="L247" s="77">
        <v>247</v>
      </c>
      <c r="M247" s="77"/>
      <c r="N247" s="72"/>
      <c r="O247" s="79" t="s">
        <v>176</v>
      </c>
      <c r="P247" s="81">
        <v>43719.38959490741</v>
      </c>
      <c r="Q247" s="79" t="s">
        <v>399</v>
      </c>
      <c r="R247" s="79"/>
      <c r="S247" s="79"/>
      <c r="T247" s="79"/>
      <c r="U247" s="82" t="s">
        <v>476</v>
      </c>
      <c r="V247" s="82" t="s">
        <v>476</v>
      </c>
      <c r="W247" s="81">
        <v>43719.38959490741</v>
      </c>
      <c r="X247" s="82" t="s">
        <v>613</v>
      </c>
      <c r="Y247" s="79"/>
      <c r="Z247" s="79"/>
      <c r="AA247" s="85" t="s">
        <v>714</v>
      </c>
      <c r="AB247" s="79"/>
      <c r="AC247" s="79" t="b">
        <v>0</v>
      </c>
      <c r="AD247" s="79">
        <v>0</v>
      </c>
      <c r="AE247" s="85" t="s">
        <v>722</v>
      </c>
      <c r="AF247" s="79" t="b">
        <v>0</v>
      </c>
      <c r="AG247" s="79" t="s">
        <v>730</v>
      </c>
      <c r="AH247" s="79"/>
      <c r="AI247" s="85" t="s">
        <v>722</v>
      </c>
      <c r="AJ247" s="79" t="b">
        <v>0</v>
      </c>
      <c r="AK247" s="79">
        <v>0</v>
      </c>
      <c r="AL247" s="85" t="s">
        <v>722</v>
      </c>
      <c r="AM247" s="79" t="s">
        <v>739</v>
      </c>
      <c r="AN247" s="79" t="b">
        <v>0</v>
      </c>
      <c r="AO247" s="85" t="s">
        <v>714</v>
      </c>
      <c r="AP247" s="79" t="s">
        <v>176</v>
      </c>
      <c r="AQ247" s="79">
        <v>0</v>
      </c>
      <c r="AR247" s="79">
        <v>0</v>
      </c>
      <c r="AS247" s="79"/>
      <c r="AT247" s="79"/>
      <c r="AU247" s="79"/>
      <c r="AV247" s="79"/>
      <c r="AW247" s="79"/>
      <c r="AX247" s="79"/>
      <c r="AY247" s="79"/>
      <c r="AZ247" s="79"/>
      <c r="BA247">
        <v>10</v>
      </c>
      <c r="BB247" s="78" t="str">
        <f>REPLACE(INDEX(GroupVertices[Group],MATCH(Edges[[#This Row],[Vertex 1]],GroupVertices[Vertex],0)),1,1,"")</f>
        <v>1</v>
      </c>
      <c r="BC247" s="78" t="str">
        <f>REPLACE(INDEX(GroupVertices[Group],MATCH(Edges[[#This Row],[Vertex 2]],GroupVertices[Vertex],0)),1,1,"")</f>
        <v>1</v>
      </c>
      <c r="BD247" s="48">
        <v>0</v>
      </c>
      <c r="BE247" s="49">
        <v>0</v>
      </c>
      <c r="BF247" s="48">
        <v>0</v>
      </c>
      <c r="BG247" s="49">
        <v>0</v>
      </c>
      <c r="BH247" s="48">
        <v>0</v>
      </c>
      <c r="BI247" s="49">
        <v>0</v>
      </c>
      <c r="BJ247" s="48">
        <v>6</v>
      </c>
      <c r="BK247" s="49">
        <v>100</v>
      </c>
      <c r="BL247" s="48">
        <v>6</v>
      </c>
    </row>
    <row r="248" spans="1:64" ht="15">
      <c r="A248" s="64" t="s">
        <v>239</v>
      </c>
      <c r="B248" s="64" t="s">
        <v>239</v>
      </c>
      <c r="C248" s="65" t="s">
        <v>2258</v>
      </c>
      <c r="D248" s="66">
        <v>10</v>
      </c>
      <c r="E248" s="67" t="s">
        <v>136</v>
      </c>
      <c r="F248" s="68">
        <v>12</v>
      </c>
      <c r="G248" s="65"/>
      <c r="H248" s="69"/>
      <c r="I248" s="70"/>
      <c r="J248" s="70"/>
      <c r="K248" s="34" t="s">
        <v>65</v>
      </c>
      <c r="L248" s="77">
        <v>248</v>
      </c>
      <c r="M248" s="77"/>
      <c r="N248" s="72"/>
      <c r="O248" s="79" t="s">
        <v>176</v>
      </c>
      <c r="P248" s="81">
        <v>43719.86072916666</v>
      </c>
      <c r="Q248" s="79" t="s">
        <v>400</v>
      </c>
      <c r="R248" s="79"/>
      <c r="S248" s="79"/>
      <c r="T248" s="79" t="s">
        <v>458</v>
      </c>
      <c r="U248" s="82" t="s">
        <v>477</v>
      </c>
      <c r="V248" s="82" t="s">
        <v>477</v>
      </c>
      <c r="W248" s="81">
        <v>43719.86072916666</v>
      </c>
      <c r="X248" s="82" t="s">
        <v>614</v>
      </c>
      <c r="Y248" s="79"/>
      <c r="Z248" s="79"/>
      <c r="AA248" s="85" t="s">
        <v>715</v>
      </c>
      <c r="AB248" s="79"/>
      <c r="AC248" s="79" t="b">
        <v>0</v>
      </c>
      <c r="AD248" s="79">
        <v>0</v>
      </c>
      <c r="AE248" s="85" t="s">
        <v>722</v>
      </c>
      <c r="AF248" s="79" t="b">
        <v>0</v>
      </c>
      <c r="AG248" s="79" t="s">
        <v>730</v>
      </c>
      <c r="AH248" s="79"/>
      <c r="AI248" s="85" t="s">
        <v>722</v>
      </c>
      <c r="AJ248" s="79" t="b">
        <v>0</v>
      </c>
      <c r="AK248" s="79">
        <v>0</v>
      </c>
      <c r="AL248" s="85" t="s">
        <v>722</v>
      </c>
      <c r="AM248" s="79" t="s">
        <v>734</v>
      </c>
      <c r="AN248" s="79" t="b">
        <v>0</v>
      </c>
      <c r="AO248" s="85" t="s">
        <v>715</v>
      </c>
      <c r="AP248" s="79" t="s">
        <v>176</v>
      </c>
      <c r="AQ248" s="79">
        <v>0</v>
      </c>
      <c r="AR248" s="79">
        <v>0</v>
      </c>
      <c r="AS248" s="79"/>
      <c r="AT248" s="79"/>
      <c r="AU248" s="79"/>
      <c r="AV248" s="79"/>
      <c r="AW248" s="79"/>
      <c r="AX248" s="79"/>
      <c r="AY248" s="79"/>
      <c r="AZ248" s="79"/>
      <c r="BA248">
        <v>10</v>
      </c>
      <c r="BB248" s="78" t="str">
        <f>REPLACE(INDEX(GroupVertices[Group],MATCH(Edges[[#This Row],[Vertex 1]],GroupVertices[Vertex],0)),1,1,"")</f>
        <v>1</v>
      </c>
      <c r="BC248" s="78" t="str">
        <f>REPLACE(INDEX(GroupVertices[Group],MATCH(Edges[[#This Row],[Vertex 2]],GroupVertices[Vertex],0)),1,1,"")</f>
        <v>1</v>
      </c>
      <c r="BD248" s="48">
        <v>1</v>
      </c>
      <c r="BE248" s="49">
        <v>3.225806451612903</v>
      </c>
      <c r="BF248" s="48">
        <v>2</v>
      </c>
      <c r="BG248" s="49">
        <v>6.451612903225806</v>
      </c>
      <c r="BH248" s="48">
        <v>0</v>
      </c>
      <c r="BI248" s="49">
        <v>0</v>
      </c>
      <c r="BJ248" s="48">
        <v>28</v>
      </c>
      <c r="BK248" s="49">
        <v>90.3225806451613</v>
      </c>
      <c r="BL248" s="48">
        <v>31</v>
      </c>
    </row>
    <row r="249" spans="1:64" ht="15">
      <c r="A249" s="64" t="s">
        <v>239</v>
      </c>
      <c r="B249" s="64" t="s">
        <v>239</v>
      </c>
      <c r="C249" s="65" t="s">
        <v>2258</v>
      </c>
      <c r="D249" s="66">
        <v>10</v>
      </c>
      <c r="E249" s="67" t="s">
        <v>136</v>
      </c>
      <c r="F249" s="68">
        <v>12</v>
      </c>
      <c r="G249" s="65"/>
      <c r="H249" s="69"/>
      <c r="I249" s="70"/>
      <c r="J249" s="70"/>
      <c r="K249" s="34" t="s">
        <v>65</v>
      </c>
      <c r="L249" s="77">
        <v>249</v>
      </c>
      <c r="M249" s="77"/>
      <c r="N249" s="72"/>
      <c r="O249" s="79" t="s">
        <v>176</v>
      </c>
      <c r="P249" s="81">
        <v>43720.69861111111</v>
      </c>
      <c r="Q249" s="79" t="s">
        <v>401</v>
      </c>
      <c r="R249" s="82" t="s">
        <v>430</v>
      </c>
      <c r="S249" s="79" t="s">
        <v>436</v>
      </c>
      <c r="T249" s="79"/>
      <c r="U249" s="79"/>
      <c r="V249" s="82" t="s">
        <v>503</v>
      </c>
      <c r="W249" s="81">
        <v>43720.69861111111</v>
      </c>
      <c r="X249" s="82" t="s">
        <v>615</v>
      </c>
      <c r="Y249" s="79"/>
      <c r="Z249" s="79"/>
      <c r="AA249" s="85" t="s">
        <v>716</v>
      </c>
      <c r="AB249" s="79"/>
      <c r="AC249" s="79" t="b">
        <v>0</v>
      </c>
      <c r="AD249" s="79">
        <v>1</v>
      </c>
      <c r="AE249" s="85" t="s">
        <v>722</v>
      </c>
      <c r="AF249" s="79" t="b">
        <v>0</v>
      </c>
      <c r="AG249" s="79" t="s">
        <v>730</v>
      </c>
      <c r="AH249" s="79"/>
      <c r="AI249" s="85" t="s">
        <v>722</v>
      </c>
      <c r="AJ249" s="79" t="b">
        <v>0</v>
      </c>
      <c r="AK249" s="79">
        <v>0</v>
      </c>
      <c r="AL249" s="85" t="s">
        <v>722</v>
      </c>
      <c r="AM249" s="79" t="s">
        <v>734</v>
      </c>
      <c r="AN249" s="79" t="b">
        <v>0</v>
      </c>
      <c r="AO249" s="85" t="s">
        <v>716</v>
      </c>
      <c r="AP249" s="79" t="s">
        <v>176</v>
      </c>
      <c r="AQ249" s="79">
        <v>0</v>
      </c>
      <c r="AR249" s="79">
        <v>0</v>
      </c>
      <c r="AS249" s="79"/>
      <c r="AT249" s="79"/>
      <c r="AU249" s="79"/>
      <c r="AV249" s="79"/>
      <c r="AW249" s="79"/>
      <c r="AX249" s="79"/>
      <c r="AY249" s="79"/>
      <c r="AZ249" s="79"/>
      <c r="BA249">
        <v>10</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18</v>
      </c>
      <c r="BK249" s="49">
        <v>100</v>
      </c>
      <c r="BL249" s="48">
        <v>18</v>
      </c>
    </row>
    <row r="250" spans="1:64" ht="15">
      <c r="A250" s="64" t="s">
        <v>239</v>
      </c>
      <c r="B250" s="64" t="s">
        <v>239</v>
      </c>
      <c r="C250" s="65" t="s">
        <v>2258</v>
      </c>
      <c r="D250" s="66">
        <v>10</v>
      </c>
      <c r="E250" s="67" t="s">
        <v>136</v>
      </c>
      <c r="F250" s="68">
        <v>12</v>
      </c>
      <c r="G250" s="65"/>
      <c r="H250" s="69"/>
      <c r="I250" s="70"/>
      <c r="J250" s="70"/>
      <c r="K250" s="34" t="s">
        <v>65</v>
      </c>
      <c r="L250" s="77">
        <v>250</v>
      </c>
      <c r="M250" s="77"/>
      <c r="N250" s="72"/>
      <c r="O250" s="79" t="s">
        <v>176</v>
      </c>
      <c r="P250" s="81">
        <v>43720.815300925926</v>
      </c>
      <c r="Q250" s="79" t="s">
        <v>402</v>
      </c>
      <c r="R250" s="79"/>
      <c r="S250" s="79"/>
      <c r="T250" s="79"/>
      <c r="U250" s="82" t="s">
        <v>478</v>
      </c>
      <c r="V250" s="82" t="s">
        <v>478</v>
      </c>
      <c r="W250" s="81">
        <v>43720.815300925926</v>
      </c>
      <c r="X250" s="82" t="s">
        <v>616</v>
      </c>
      <c r="Y250" s="79"/>
      <c r="Z250" s="79"/>
      <c r="AA250" s="85" t="s">
        <v>717</v>
      </c>
      <c r="AB250" s="79"/>
      <c r="AC250" s="79" t="b">
        <v>0</v>
      </c>
      <c r="AD250" s="79">
        <v>2</v>
      </c>
      <c r="AE250" s="85" t="s">
        <v>722</v>
      </c>
      <c r="AF250" s="79" t="b">
        <v>0</v>
      </c>
      <c r="AG250" s="79" t="s">
        <v>730</v>
      </c>
      <c r="AH250" s="79"/>
      <c r="AI250" s="85" t="s">
        <v>722</v>
      </c>
      <c r="AJ250" s="79" t="b">
        <v>0</v>
      </c>
      <c r="AK250" s="79">
        <v>0</v>
      </c>
      <c r="AL250" s="85" t="s">
        <v>722</v>
      </c>
      <c r="AM250" s="79" t="s">
        <v>734</v>
      </c>
      <c r="AN250" s="79" t="b">
        <v>0</v>
      </c>
      <c r="AO250" s="85" t="s">
        <v>717</v>
      </c>
      <c r="AP250" s="79" t="s">
        <v>176</v>
      </c>
      <c r="AQ250" s="79">
        <v>0</v>
      </c>
      <c r="AR250" s="79">
        <v>0</v>
      </c>
      <c r="AS250" s="79"/>
      <c r="AT250" s="79"/>
      <c r="AU250" s="79"/>
      <c r="AV250" s="79"/>
      <c r="AW250" s="79"/>
      <c r="AX250" s="79"/>
      <c r="AY250" s="79"/>
      <c r="AZ250" s="79"/>
      <c r="BA250">
        <v>10</v>
      </c>
      <c r="BB250" s="78" t="str">
        <f>REPLACE(INDEX(GroupVertices[Group],MATCH(Edges[[#This Row],[Vertex 1]],GroupVertices[Vertex],0)),1,1,"")</f>
        <v>1</v>
      </c>
      <c r="BC250" s="78" t="str">
        <f>REPLACE(INDEX(GroupVertices[Group],MATCH(Edges[[#This Row],[Vertex 2]],GroupVertices[Vertex],0)),1,1,"")</f>
        <v>1</v>
      </c>
      <c r="BD250" s="48">
        <v>1</v>
      </c>
      <c r="BE250" s="49">
        <v>16.666666666666668</v>
      </c>
      <c r="BF250" s="48">
        <v>0</v>
      </c>
      <c r="BG250" s="49">
        <v>0</v>
      </c>
      <c r="BH250" s="48">
        <v>0</v>
      </c>
      <c r="BI250" s="49">
        <v>0</v>
      </c>
      <c r="BJ250" s="48">
        <v>5</v>
      </c>
      <c r="BK250" s="49">
        <v>83.33333333333333</v>
      </c>
      <c r="BL250" s="48">
        <v>6</v>
      </c>
    </row>
    <row r="251" spans="1:64" ht="15">
      <c r="A251" s="64" t="s">
        <v>239</v>
      </c>
      <c r="B251" s="64" t="s">
        <v>239</v>
      </c>
      <c r="C251" s="65" t="s">
        <v>2258</v>
      </c>
      <c r="D251" s="66">
        <v>10</v>
      </c>
      <c r="E251" s="67" t="s">
        <v>136</v>
      </c>
      <c r="F251" s="68">
        <v>12</v>
      </c>
      <c r="G251" s="65"/>
      <c r="H251" s="69"/>
      <c r="I251" s="70"/>
      <c r="J251" s="70"/>
      <c r="K251" s="34" t="s">
        <v>65</v>
      </c>
      <c r="L251" s="77">
        <v>251</v>
      </c>
      <c r="M251" s="77"/>
      <c r="N251" s="72"/>
      <c r="O251" s="79" t="s">
        <v>176</v>
      </c>
      <c r="P251" s="81">
        <v>43724.805555555555</v>
      </c>
      <c r="Q251" s="79" t="s">
        <v>403</v>
      </c>
      <c r="R251" s="82" t="s">
        <v>431</v>
      </c>
      <c r="S251" s="79" t="s">
        <v>436</v>
      </c>
      <c r="T251" s="79"/>
      <c r="U251" s="79"/>
      <c r="V251" s="82" t="s">
        <v>503</v>
      </c>
      <c r="W251" s="81">
        <v>43724.805555555555</v>
      </c>
      <c r="X251" s="82" t="s">
        <v>617</v>
      </c>
      <c r="Y251" s="79"/>
      <c r="Z251" s="79"/>
      <c r="AA251" s="85" t="s">
        <v>718</v>
      </c>
      <c r="AB251" s="79"/>
      <c r="AC251" s="79" t="b">
        <v>0</v>
      </c>
      <c r="AD251" s="79">
        <v>0</v>
      </c>
      <c r="AE251" s="85" t="s">
        <v>722</v>
      </c>
      <c r="AF251" s="79" t="b">
        <v>0</v>
      </c>
      <c r="AG251" s="79" t="s">
        <v>730</v>
      </c>
      <c r="AH251" s="79"/>
      <c r="AI251" s="85" t="s">
        <v>722</v>
      </c>
      <c r="AJ251" s="79" t="b">
        <v>0</v>
      </c>
      <c r="AK251" s="79">
        <v>0</v>
      </c>
      <c r="AL251" s="85" t="s">
        <v>722</v>
      </c>
      <c r="AM251" s="79" t="s">
        <v>734</v>
      </c>
      <c r="AN251" s="79" t="b">
        <v>0</v>
      </c>
      <c r="AO251" s="85" t="s">
        <v>718</v>
      </c>
      <c r="AP251" s="79" t="s">
        <v>176</v>
      </c>
      <c r="AQ251" s="79">
        <v>0</v>
      </c>
      <c r="AR251" s="79">
        <v>0</v>
      </c>
      <c r="AS251" s="79"/>
      <c r="AT251" s="79"/>
      <c r="AU251" s="79"/>
      <c r="AV251" s="79"/>
      <c r="AW251" s="79"/>
      <c r="AX251" s="79"/>
      <c r="AY251" s="79"/>
      <c r="AZ251" s="79"/>
      <c r="BA251">
        <v>10</v>
      </c>
      <c r="BB251" s="78" t="str">
        <f>REPLACE(INDEX(GroupVertices[Group],MATCH(Edges[[#This Row],[Vertex 1]],GroupVertices[Vertex],0)),1,1,"")</f>
        <v>1</v>
      </c>
      <c r="BC251" s="78" t="str">
        <f>REPLACE(INDEX(GroupVertices[Group],MATCH(Edges[[#This Row],[Vertex 2]],GroupVertices[Vertex],0)),1,1,"")</f>
        <v>1</v>
      </c>
      <c r="BD251" s="48">
        <v>1</v>
      </c>
      <c r="BE251" s="49">
        <v>5.882352941176471</v>
      </c>
      <c r="BF251" s="48">
        <v>0</v>
      </c>
      <c r="BG251" s="49">
        <v>0</v>
      </c>
      <c r="BH251" s="48">
        <v>0</v>
      </c>
      <c r="BI251" s="49">
        <v>0</v>
      </c>
      <c r="BJ251" s="48">
        <v>16</v>
      </c>
      <c r="BK251" s="49">
        <v>94.11764705882354</v>
      </c>
      <c r="BL251" s="48">
        <v>17</v>
      </c>
    </row>
    <row r="252" spans="1:64" ht="15">
      <c r="A252" s="64" t="s">
        <v>254</v>
      </c>
      <c r="B252" s="64" t="s">
        <v>239</v>
      </c>
      <c r="C252" s="65" t="s">
        <v>2256</v>
      </c>
      <c r="D252" s="66">
        <v>3</v>
      </c>
      <c r="E252" s="67" t="s">
        <v>132</v>
      </c>
      <c r="F252" s="68">
        <v>35</v>
      </c>
      <c r="G252" s="65"/>
      <c r="H252" s="69"/>
      <c r="I252" s="70"/>
      <c r="J252" s="70"/>
      <c r="K252" s="34" t="s">
        <v>65</v>
      </c>
      <c r="L252" s="77">
        <v>252</v>
      </c>
      <c r="M252" s="77"/>
      <c r="N252" s="72"/>
      <c r="O252" s="79" t="s">
        <v>320</v>
      </c>
      <c r="P252" s="81">
        <v>43726.83263888889</v>
      </c>
      <c r="Q252" s="79" t="s">
        <v>392</v>
      </c>
      <c r="R252" s="82" t="s">
        <v>426</v>
      </c>
      <c r="S252" s="79" t="s">
        <v>440</v>
      </c>
      <c r="T252" s="79" t="s">
        <v>455</v>
      </c>
      <c r="U252" s="79"/>
      <c r="V252" s="82" t="s">
        <v>515</v>
      </c>
      <c r="W252" s="81">
        <v>43726.83263888889</v>
      </c>
      <c r="X252" s="82" t="s">
        <v>606</v>
      </c>
      <c r="Y252" s="79"/>
      <c r="Z252" s="79"/>
      <c r="AA252" s="85" t="s">
        <v>707</v>
      </c>
      <c r="AB252" s="79"/>
      <c r="AC252" s="79" t="b">
        <v>0</v>
      </c>
      <c r="AD252" s="79">
        <v>2</v>
      </c>
      <c r="AE252" s="85" t="s">
        <v>722</v>
      </c>
      <c r="AF252" s="79" t="b">
        <v>0</v>
      </c>
      <c r="AG252" s="79" t="s">
        <v>730</v>
      </c>
      <c r="AH252" s="79"/>
      <c r="AI252" s="85" t="s">
        <v>722</v>
      </c>
      <c r="AJ252" s="79" t="b">
        <v>0</v>
      </c>
      <c r="AK252" s="79">
        <v>0</v>
      </c>
      <c r="AL252" s="85" t="s">
        <v>722</v>
      </c>
      <c r="AM252" s="79" t="s">
        <v>734</v>
      </c>
      <c r="AN252" s="79" t="b">
        <v>0</v>
      </c>
      <c r="AO252" s="85" t="s">
        <v>707</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6</v>
      </c>
      <c r="BC252" s="78" t="str">
        <f>REPLACE(INDEX(GroupVertices[Group],MATCH(Edges[[#This Row],[Vertex 2]],GroupVertices[Vertex],0)),1,1,"")</f>
        <v>1</v>
      </c>
      <c r="BD252" s="48"/>
      <c r="BE252" s="49"/>
      <c r="BF252" s="48"/>
      <c r="BG252" s="49"/>
      <c r="BH252" s="48"/>
      <c r="BI252" s="49"/>
      <c r="BJ252" s="48"/>
      <c r="BK252" s="49"/>
      <c r="BL252" s="48"/>
    </row>
    <row r="253" spans="1:64" ht="15">
      <c r="A253" s="64" t="s">
        <v>255</v>
      </c>
      <c r="B253" s="64" t="s">
        <v>239</v>
      </c>
      <c r="C253" s="65" t="s">
        <v>2256</v>
      </c>
      <c r="D253" s="66">
        <v>3</v>
      </c>
      <c r="E253" s="67" t="s">
        <v>132</v>
      </c>
      <c r="F253" s="68">
        <v>35</v>
      </c>
      <c r="G253" s="65"/>
      <c r="H253" s="69"/>
      <c r="I253" s="70"/>
      <c r="J253" s="70"/>
      <c r="K253" s="34" t="s">
        <v>65</v>
      </c>
      <c r="L253" s="77">
        <v>253</v>
      </c>
      <c r="M253" s="77"/>
      <c r="N253" s="72"/>
      <c r="O253" s="79" t="s">
        <v>320</v>
      </c>
      <c r="P253" s="81">
        <v>43726.84614583333</v>
      </c>
      <c r="Q253" s="79" t="s">
        <v>393</v>
      </c>
      <c r="R253" s="79"/>
      <c r="S253" s="79"/>
      <c r="T253" s="79"/>
      <c r="U253" s="79"/>
      <c r="V253" s="82" t="s">
        <v>516</v>
      </c>
      <c r="W253" s="81">
        <v>43726.84614583333</v>
      </c>
      <c r="X253" s="82" t="s">
        <v>607</v>
      </c>
      <c r="Y253" s="79"/>
      <c r="Z253" s="79"/>
      <c r="AA253" s="85" t="s">
        <v>708</v>
      </c>
      <c r="AB253" s="85" t="s">
        <v>707</v>
      </c>
      <c r="AC253" s="79" t="b">
        <v>0</v>
      </c>
      <c r="AD253" s="79">
        <v>1</v>
      </c>
      <c r="AE253" s="85" t="s">
        <v>729</v>
      </c>
      <c r="AF253" s="79" t="b">
        <v>0</v>
      </c>
      <c r="AG253" s="79" t="s">
        <v>730</v>
      </c>
      <c r="AH253" s="79"/>
      <c r="AI253" s="85" t="s">
        <v>722</v>
      </c>
      <c r="AJ253" s="79" t="b">
        <v>0</v>
      </c>
      <c r="AK253" s="79">
        <v>0</v>
      </c>
      <c r="AL253" s="85" t="s">
        <v>722</v>
      </c>
      <c r="AM253" s="79" t="s">
        <v>734</v>
      </c>
      <c r="AN253" s="79" t="b">
        <v>0</v>
      </c>
      <c r="AO253" s="85" t="s">
        <v>707</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6</v>
      </c>
      <c r="BC253" s="78" t="str">
        <f>REPLACE(INDEX(GroupVertices[Group],MATCH(Edges[[#This Row],[Vertex 2]],GroupVertices[Vertex],0)),1,1,"")</f>
        <v>1</v>
      </c>
      <c r="BD253" s="48"/>
      <c r="BE253" s="49"/>
      <c r="BF253" s="48"/>
      <c r="BG253" s="49"/>
      <c r="BH253" s="48"/>
      <c r="BI253" s="49"/>
      <c r="BJ253" s="48"/>
      <c r="BK253" s="49"/>
      <c r="BL253" s="48"/>
    </row>
    <row r="254" spans="1:64" ht="15">
      <c r="A254" s="64" t="s">
        <v>254</v>
      </c>
      <c r="B254" s="64" t="s">
        <v>317</v>
      </c>
      <c r="C254" s="65" t="s">
        <v>2256</v>
      </c>
      <c r="D254" s="66">
        <v>3</v>
      </c>
      <c r="E254" s="67" t="s">
        <v>132</v>
      </c>
      <c r="F254" s="68">
        <v>35</v>
      </c>
      <c r="G254" s="65"/>
      <c r="H254" s="69"/>
      <c r="I254" s="70"/>
      <c r="J254" s="70"/>
      <c r="K254" s="34" t="s">
        <v>65</v>
      </c>
      <c r="L254" s="77">
        <v>254</v>
      </c>
      <c r="M254" s="77"/>
      <c r="N254" s="72"/>
      <c r="O254" s="79" t="s">
        <v>320</v>
      </c>
      <c r="P254" s="81">
        <v>43726.83263888889</v>
      </c>
      <c r="Q254" s="79" t="s">
        <v>392</v>
      </c>
      <c r="R254" s="82" t="s">
        <v>426</v>
      </c>
      <c r="S254" s="79" t="s">
        <v>440</v>
      </c>
      <c r="T254" s="79" t="s">
        <v>455</v>
      </c>
      <c r="U254" s="79"/>
      <c r="V254" s="82" t="s">
        <v>515</v>
      </c>
      <c r="W254" s="81">
        <v>43726.83263888889</v>
      </c>
      <c r="X254" s="82" t="s">
        <v>606</v>
      </c>
      <c r="Y254" s="79"/>
      <c r="Z254" s="79"/>
      <c r="AA254" s="85" t="s">
        <v>707</v>
      </c>
      <c r="AB254" s="79"/>
      <c r="AC254" s="79" t="b">
        <v>0</v>
      </c>
      <c r="AD254" s="79">
        <v>2</v>
      </c>
      <c r="AE254" s="85" t="s">
        <v>722</v>
      </c>
      <c r="AF254" s="79" t="b">
        <v>0</v>
      </c>
      <c r="AG254" s="79" t="s">
        <v>730</v>
      </c>
      <c r="AH254" s="79"/>
      <c r="AI254" s="85" t="s">
        <v>722</v>
      </c>
      <c r="AJ254" s="79" t="b">
        <v>0</v>
      </c>
      <c r="AK254" s="79">
        <v>0</v>
      </c>
      <c r="AL254" s="85" t="s">
        <v>722</v>
      </c>
      <c r="AM254" s="79" t="s">
        <v>734</v>
      </c>
      <c r="AN254" s="79" t="b">
        <v>0</v>
      </c>
      <c r="AO254" s="85" t="s">
        <v>707</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6</v>
      </c>
      <c r="BC254" s="78" t="str">
        <f>REPLACE(INDEX(GroupVertices[Group],MATCH(Edges[[#This Row],[Vertex 2]],GroupVertices[Vertex],0)),1,1,"")</f>
        <v>6</v>
      </c>
      <c r="BD254" s="48"/>
      <c r="BE254" s="49"/>
      <c r="BF254" s="48"/>
      <c r="BG254" s="49"/>
      <c r="BH254" s="48"/>
      <c r="BI254" s="49"/>
      <c r="BJ254" s="48"/>
      <c r="BK254" s="49"/>
      <c r="BL254" s="48"/>
    </row>
    <row r="255" spans="1:64" ht="15">
      <c r="A255" s="64" t="s">
        <v>255</v>
      </c>
      <c r="B255" s="64" t="s">
        <v>317</v>
      </c>
      <c r="C255" s="65" t="s">
        <v>2256</v>
      </c>
      <c r="D255" s="66">
        <v>3</v>
      </c>
      <c r="E255" s="67" t="s">
        <v>132</v>
      </c>
      <c r="F255" s="68">
        <v>35</v>
      </c>
      <c r="G255" s="65"/>
      <c r="H255" s="69"/>
      <c r="I255" s="70"/>
      <c r="J255" s="70"/>
      <c r="K255" s="34" t="s">
        <v>65</v>
      </c>
      <c r="L255" s="77">
        <v>255</v>
      </c>
      <c r="M255" s="77"/>
      <c r="N255" s="72"/>
      <c r="O255" s="79" t="s">
        <v>320</v>
      </c>
      <c r="P255" s="81">
        <v>43726.84614583333</v>
      </c>
      <c r="Q255" s="79" t="s">
        <v>393</v>
      </c>
      <c r="R255" s="79"/>
      <c r="S255" s="79"/>
      <c r="T255" s="79"/>
      <c r="U255" s="79"/>
      <c r="V255" s="82" t="s">
        <v>516</v>
      </c>
      <c r="W255" s="81">
        <v>43726.84614583333</v>
      </c>
      <c r="X255" s="82" t="s">
        <v>607</v>
      </c>
      <c r="Y255" s="79"/>
      <c r="Z255" s="79"/>
      <c r="AA255" s="85" t="s">
        <v>708</v>
      </c>
      <c r="AB255" s="85" t="s">
        <v>707</v>
      </c>
      <c r="AC255" s="79" t="b">
        <v>0</v>
      </c>
      <c r="AD255" s="79">
        <v>1</v>
      </c>
      <c r="AE255" s="85" t="s">
        <v>729</v>
      </c>
      <c r="AF255" s="79" t="b">
        <v>0</v>
      </c>
      <c r="AG255" s="79" t="s">
        <v>730</v>
      </c>
      <c r="AH255" s="79"/>
      <c r="AI255" s="85" t="s">
        <v>722</v>
      </c>
      <c r="AJ255" s="79" t="b">
        <v>0</v>
      </c>
      <c r="AK255" s="79">
        <v>0</v>
      </c>
      <c r="AL255" s="85" t="s">
        <v>722</v>
      </c>
      <c r="AM255" s="79" t="s">
        <v>734</v>
      </c>
      <c r="AN255" s="79" t="b">
        <v>0</v>
      </c>
      <c r="AO255" s="85" t="s">
        <v>707</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6</v>
      </c>
      <c r="BC255" s="78" t="str">
        <f>REPLACE(INDEX(GroupVertices[Group],MATCH(Edges[[#This Row],[Vertex 2]],GroupVertices[Vertex],0)),1,1,"")</f>
        <v>6</v>
      </c>
      <c r="BD255" s="48"/>
      <c r="BE255" s="49"/>
      <c r="BF255" s="48"/>
      <c r="BG255" s="49"/>
      <c r="BH255" s="48"/>
      <c r="BI255" s="49"/>
      <c r="BJ255" s="48"/>
      <c r="BK255" s="49"/>
      <c r="BL255" s="48"/>
    </row>
    <row r="256" spans="1:64" ht="15">
      <c r="A256" s="64" t="s">
        <v>254</v>
      </c>
      <c r="B256" s="64" t="s">
        <v>319</v>
      </c>
      <c r="C256" s="65" t="s">
        <v>2256</v>
      </c>
      <c r="D256" s="66">
        <v>3</v>
      </c>
      <c r="E256" s="67" t="s">
        <v>132</v>
      </c>
      <c r="F256" s="68">
        <v>35</v>
      </c>
      <c r="G256" s="65"/>
      <c r="H256" s="69"/>
      <c r="I256" s="70"/>
      <c r="J256" s="70"/>
      <c r="K256" s="34" t="s">
        <v>65</v>
      </c>
      <c r="L256" s="77">
        <v>256</v>
      </c>
      <c r="M256" s="77"/>
      <c r="N256" s="72"/>
      <c r="O256" s="79" t="s">
        <v>320</v>
      </c>
      <c r="P256" s="81">
        <v>43726.83263888889</v>
      </c>
      <c r="Q256" s="79" t="s">
        <v>392</v>
      </c>
      <c r="R256" s="82" t="s">
        <v>426</v>
      </c>
      <c r="S256" s="79" t="s">
        <v>440</v>
      </c>
      <c r="T256" s="79" t="s">
        <v>455</v>
      </c>
      <c r="U256" s="79"/>
      <c r="V256" s="82" t="s">
        <v>515</v>
      </c>
      <c r="W256" s="81">
        <v>43726.83263888889</v>
      </c>
      <c r="X256" s="82" t="s">
        <v>606</v>
      </c>
      <c r="Y256" s="79"/>
      <c r="Z256" s="79"/>
      <c r="AA256" s="85" t="s">
        <v>707</v>
      </c>
      <c r="AB256" s="79"/>
      <c r="AC256" s="79" t="b">
        <v>0</v>
      </c>
      <c r="AD256" s="79">
        <v>2</v>
      </c>
      <c r="AE256" s="85" t="s">
        <v>722</v>
      </c>
      <c r="AF256" s="79" t="b">
        <v>0</v>
      </c>
      <c r="AG256" s="79" t="s">
        <v>730</v>
      </c>
      <c r="AH256" s="79"/>
      <c r="AI256" s="85" t="s">
        <v>722</v>
      </c>
      <c r="AJ256" s="79" t="b">
        <v>0</v>
      </c>
      <c r="AK256" s="79">
        <v>0</v>
      </c>
      <c r="AL256" s="85" t="s">
        <v>722</v>
      </c>
      <c r="AM256" s="79" t="s">
        <v>734</v>
      </c>
      <c r="AN256" s="79" t="b">
        <v>0</v>
      </c>
      <c r="AO256" s="85" t="s">
        <v>707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6</v>
      </c>
      <c r="BC256" s="78" t="str">
        <f>REPLACE(INDEX(GroupVertices[Group],MATCH(Edges[[#This Row],[Vertex 2]],GroupVertices[Vertex],0)),1,1,"")</f>
        <v>6</v>
      </c>
      <c r="BD256" s="48">
        <v>1</v>
      </c>
      <c r="BE256" s="49">
        <v>3.4482758620689653</v>
      </c>
      <c r="BF256" s="48">
        <v>0</v>
      </c>
      <c r="BG256" s="49">
        <v>0</v>
      </c>
      <c r="BH256" s="48">
        <v>0</v>
      </c>
      <c r="BI256" s="49">
        <v>0</v>
      </c>
      <c r="BJ256" s="48">
        <v>28</v>
      </c>
      <c r="BK256" s="49">
        <v>96.55172413793103</v>
      </c>
      <c r="BL256" s="48">
        <v>29</v>
      </c>
    </row>
    <row r="257" spans="1:64" ht="15">
      <c r="A257" s="64" t="s">
        <v>255</v>
      </c>
      <c r="B257" s="64" t="s">
        <v>319</v>
      </c>
      <c r="C257" s="65" t="s">
        <v>2256</v>
      </c>
      <c r="D257" s="66">
        <v>3</v>
      </c>
      <c r="E257" s="67" t="s">
        <v>132</v>
      </c>
      <c r="F257" s="68">
        <v>35</v>
      </c>
      <c r="G257" s="65"/>
      <c r="H257" s="69"/>
      <c r="I257" s="70"/>
      <c r="J257" s="70"/>
      <c r="K257" s="34" t="s">
        <v>65</v>
      </c>
      <c r="L257" s="77">
        <v>257</v>
      </c>
      <c r="M257" s="77"/>
      <c r="N257" s="72"/>
      <c r="O257" s="79" t="s">
        <v>320</v>
      </c>
      <c r="P257" s="81">
        <v>43726.84614583333</v>
      </c>
      <c r="Q257" s="79" t="s">
        <v>393</v>
      </c>
      <c r="R257" s="79"/>
      <c r="S257" s="79"/>
      <c r="T257" s="79"/>
      <c r="U257" s="79"/>
      <c r="V257" s="82" t="s">
        <v>516</v>
      </c>
      <c r="W257" s="81">
        <v>43726.84614583333</v>
      </c>
      <c r="X257" s="82" t="s">
        <v>607</v>
      </c>
      <c r="Y257" s="79"/>
      <c r="Z257" s="79"/>
      <c r="AA257" s="85" t="s">
        <v>708</v>
      </c>
      <c r="AB257" s="85" t="s">
        <v>707</v>
      </c>
      <c r="AC257" s="79" t="b">
        <v>0</v>
      </c>
      <c r="AD257" s="79">
        <v>1</v>
      </c>
      <c r="AE257" s="85" t="s">
        <v>729</v>
      </c>
      <c r="AF257" s="79" t="b">
        <v>0</v>
      </c>
      <c r="AG257" s="79" t="s">
        <v>730</v>
      </c>
      <c r="AH257" s="79"/>
      <c r="AI257" s="85" t="s">
        <v>722</v>
      </c>
      <c r="AJ257" s="79" t="b">
        <v>0</v>
      </c>
      <c r="AK257" s="79">
        <v>0</v>
      </c>
      <c r="AL257" s="85" t="s">
        <v>722</v>
      </c>
      <c r="AM257" s="79" t="s">
        <v>734</v>
      </c>
      <c r="AN257" s="79" t="b">
        <v>0</v>
      </c>
      <c r="AO257" s="85" t="s">
        <v>707</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6</v>
      </c>
      <c r="BC257" s="78" t="str">
        <f>REPLACE(INDEX(GroupVertices[Group],MATCH(Edges[[#This Row],[Vertex 2]],GroupVertices[Vertex],0)),1,1,"")</f>
        <v>6</v>
      </c>
      <c r="BD257" s="48"/>
      <c r="BE257" s="49"/>
      <c r="BF257" s="48"/>
      <c r="BG257" s="49"/>
      <c r="BH257" s="48"/>
      <c r="BI257" s="49"/>
      <c r="BJ257" s="48"/>
      <c r="BK257" s="49"/>
      <c r="BL257" s="48"/>
    </row>
    <row r="258" spans="1:64" ht="15">
      <c r="A258" s="64" t="s">
        <v>255</v>
      </c>
      <c r="B258" s="64" t="s">
        <v>254</v>
      </c>
      <c r="C258" s="65" t="s">
        <v>2256</v>
      </c>
      <c r="D258" s="66">
        <v>3</v>
      </c>
      <c r="E258" s="67" t="s">
        <v>132</v>
      </c>
      <c r="F258" s="68">
        <v>35</v>
      </c>
      <c r="G258" s="65"/>
      <c r="H258" s="69"/>
      <c r="I258" s="70"/>
      <c r="J258" s="70"/>
      <c r="K258" s="34" t="s">
        <v>65</v>
      </c>
      <c r="L258" s="77">
        <v>258</v>
      </c>
      <c r="M258" s="77"/>
      <c r="N258" s="72"/>
      <c r="O258" s="79" t="s">
        <v>321</v>
      </c>
      <c r="P258" s="81">
        <v>43726.84614583333</v>
      </c>
      <c r="Q258" s="79" t="s">
        <v>393</v>
      </c>
      <c r="R258" s="79"/>
      <c r="S258" s="79"/>
      <c r="T258" s="79"/>
      <c r="U258" s="79"/>
      <c r="V258" s="82" t="s">
        <v>516</v>
      </c>
      <c r="W258" s="81">
        <v>43726.84614583333</v>
      </c>
      <c r="X258" s="82" t="s">
        <v>607</v>
      </c>
      <c r="Y258" s="79"/>
      <c r="Z258" s="79"/>
      <c r="AA258" s="85" t="s">
        <v>708</v>
      </c>
      <c r="AB258" s="85" t="s">
        <v>707</v>
      </c>
      <c r="AC258" s="79" t="b">
        <v>0</v>
      </c>
      <c r="AD258" s="79">
        <v>1</v>
      </c>
      <c r="AE258" s="85" t="s">
        <v>729</v>
      </c>
      <c r="AF258" s="79" t="b">
        <v>0</v>
      </c>
      <c r="AG258" s="79" t="s">
        <v>730</v>
      </c>
      <c r="AH258" s="79"/>
      <c r="AI258" s="85" t="s">
        <v>722</v>
      </c>
      <c r="AJ258" s="79" t="b">
        <v>0</v>
      </c>
      <c r="AK258" s="79">
        <v>0</v>
      </c>
      <c r="AL258" s="85" t="s">
        <v>722</v>
      </c>
      <c r="AM258" s="79" t="s">
        <v>734</v>
      </c>
      <c r="AN258" s="79" t="b">
        <v>0</v>
      </c>
      <c r="AO258" s="85" t="s">
        <v>707</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6</v>
      </c>
      <c r="BC258" s="78" t="str">
        <f>REPLACE(INDEX(GroupVertices[Group],MATCH(Edges[[#This Row],[Vertex 2]],GroupVertices[Vertex],0)),1,1,"")</f>
        <v>6</v>
      </c>
      <c r="BD258" s="48">
        <v>1</v>
      </c>
      <c r="BE258" s="49">
        <v>7.142857142857143</v>
      </c>
      <c r="BF258" s="48">
        <v>0</v>
      </c>
      <c r="BG258" s="49">
        <v>0</v>
      </c>
      <c r="BH258" s="48">
        <v>0</v>
      </c>
      <c r="BI258" s="49">
        <v>0</v>
      </c>
      <c r="BJ258" s="48">
        <v>13</v>
      </c>
      <c r="BK258" s="49">
        <v>92.85714285714286</v>
      </c>
      <c r="BL258"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8"/>
    <dataValidation allowBlank="1" showErrorMessage="1" sqref="N2:N2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8"/>
    <dataValidation allowBlank="1" showInputMessage="1" promptTitle="Edge Color" prompt="To select an optional edge color, right-click and select Select Color on the right-click menu." sqref="C3:C258"/>
    <dataValidation allowBlank="1" showInputMessage="1" promptTitle="Edge Width" prompt="Enter an optional edge width between 1 and 10." errorTitle="Invalid Edge Width" error="The optional edge width must be a whole number between 1 and 10." sqref="D3:D258"/>
    <dataValidation allowBlank="1" showInputMessage="1" promptTitle="Edge Opacity" prompt="Enter an optional edge opacity between 0 (transparent) and 100 (opaque)." errorTitle="Invalid Edge Opacity" error="The optional edge opacity must be a whole number between 0 and 10." sqref="F3:F2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8">
      <formula1>ValidEdgeVisibilities</formula1>
    </dataValidation>
    <dataValidation allowBlank="1" showInputMessage="1" showErrorMessage="1" promptTitle="Vertex 1 Name" prompt="Enter the name of the edge's first vertex." sqref="A3:A258"/>
    <dataValidation allowBlank="1" showInputMessage="1" showErrorMessage="1" promptTitle="Vertex 2 Name" prompt="Enter the name of the edge's second vertex." sqref="B3:B258"/>
    <dataValidation allowBlank="1" showInputMessage="1" showErrorMessage="1" promptTitle="Edge Label" prompt="Enter an optional edge label." errorTitle="Invalid Edge Visibility" error="You have entered an unrecognized edge visibility.  Try selecting from the drop-down list instead." sqref="H3:H2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8"/>
  </dataValidations>
  <hyperlinks>
    <hyperlink ref="R5" r:id="rId1" display="https://twitter.com/Adweek/status/1161706040234336257"/>
    <hyperlink ref="R6" r:id="rId2" display="https://twitter.com/Adweek/status/1161706040234336257"/>
    <hyperlink ref="R7" r:id="rId3" display="https://www.forbes.com/sites/kimberlywhitler/2018/12/01/annual-predictions-for-marketers-from-ai-to-politics-to-augmented-intelligence-to-orchestration/#329b61de5dd2"/>
    <hyperlink ref="R8" r:id="rId4" display="https://www.forbes.com/sites/kimberlywhitler/2018/12/01/annual-predictions-for-marketers-from-ai-to-politics-to-augmented-intelligence-to-orchestration/#329b61de5dd2"/>
    <hyperlink ref="R9" r:id="rId5" display="https://www.forbes.com/sites/kimberlywhitler/2018/12/01/annual-predictions-for-marketers-from-ai-to-politics-to-augmented-intelligence-to-orchestration/#329b61de5dd2"/>
    <hyperlink ref="R10" r:id="rId6" display="https://www.forbes.com/sites/kimberlywhitler/2018/12/01/annual-predictions-for-marketers-from-ai-to-politics-to-augmented-intelligence-to-orchestration/#329b61de5dd2"/>
    <hyperlink ref="R11" r:id="rId7" display="https://www.forbes.com/sites/kimberlywhitler/2018/12/01/annual-predictions-for-marketers-from-ai-to-politics-to-augmented-intelligence-to-orchestration/#329b61de5dd2"/>
    <hyperlink ref="R12" r:id="rId8" display="https://www.forbes.com/sites/kimberlywhitler/2018/12/01/annual-predictions-for-marketers-from-ai-to-politics-to-augmented-intelligence-to-orchestration/#329b61de5dd2"/>
    <hyperlink ref="R13" r:id="rId9" display="https://www.forbes.com/sites/kimberlywhitler/2018/12/01/annual-predictions-for-marketers-from-ai-to-politics-to-augmented-intelligence-to-orchestration/#329b61de5dd2"/>
    <hyperlink ref="R14" r:id="rId10" display="https://www.forbes.com/sites/kimberlywhitler/2018/12/01/annual-predictions-for-marketers-from-ai-to-politics-to-augmented-intelligence-to-orchestration/#329b61de5dd2"/>
    <hyperlink ref="R15" r:id="rId11" display="https://www.forbes.com/sites/kimberlywhitler/2018/12/01/annual-predictions-for-marketers-from-ai-to-politics-to-augmented-intelligence-to-orchestration/#329b61de5dd2"/>
    <hyperlink ref="R16" r:id="rId12" display="https://www.forbes.com/sites/kimberlywhitler/2018/12/01/annual-predictions-for-marketers-from-ai-to-politics-to-augmented-intelligence-to-orchestration/#329b61de5dd2"/>
    <hyperlink ref="R28" r:id="rId13" display="https://twitter.com/Adweek/status/1161706040234336257"/>
    <hyperlink ref="R36" r:id="rId14" display="https://venturefizz.com/career-forward-hottest-jobs-boston-tech?utm_content=bufferba280&amp;utm_medium=social&amp;utm_source=twitter.com&amp;utm_campaign=buffer"/>
    <hyperlink ref="R37" r:id="rId15" display="https://venturefizz.com/career-forward-hottest-jobs-boston-tech?utm_content=bufferee013&amp;utm_medium=social&amp;utm_source=twitter.com&amp;utm_campaign=buffer"/>
    <hyperlink ref="R38" r:id="rId16" display="https://venturefizz.com/career-forward-hottest-jobs-boston-tech?utm_content=bufferba280&amp;utm_medium=social&amp;utm_source=twitter.com&amp;utm_campaign=buffer"/>
    <hyperlink ref="R39" r:id="rId17" display="https://venturefizz.com/career-forward-hottest-jobs-boston-tech?utm_content=bufferee013&amp;utm_medium=social&amp;utm_source=twitter.com&amp;utm_campaign=buffer"/>
    <hyperlink ref="R40" r:id="rId18" display="https://venturefizz.com/career-forward-hottest-jobs-boston-tech?utm_content=bufferba280&amp;utm_medium=social&amp;utm_source=twitter.com&amp;utm_campaign=buffer"/>
    <hyperlink ref="R41" r:id="rId19" display="https://venturefizz.com/career-forward-hottest-jobs-boston-tech?utm_content=bufferee013&amp;utm_medium=social&amp;utm_source=twitter.com&amp;utm_campaign=buffer"/>
    <hyperlink ref="R42" r:id="rId20" display="https://venturefizz.com/career-forward-hottest-jobs-boston-tech?utm_content=bufferba280&amp;utm_medium=social&amp;utm_source=twitter.com&amp;utm_campaign=buffer"/>
    <hyperlink ref="R43" r:id="rId21" display="https://venturefizz.com/career-forward-hottest-jobs-boston-tech?utm_content=bufferee013&amp;utm_medium=social&amp;utm_source=twitter.com&amp;utm_campaign=buffer"/>
    <hyperlink ref="R44" r:id="rId22" display="https://venturefizz.com/career-forward-hottest-jobs-boston-tech?utm_content=bufferba280&amp;utm_medium=social&amp;utm_source=twitter.com&amp;utm_campaign=buffer"/>
    <hyperlink ref="R45" r:id="rId23" display="https://venturefizz.com/career-forward-hottest-jobs-boston-tech?utm_content=bufferee013&amp;utm_medium=social&amp;utm_source=twitter.com&amp;utm_campaign=buffer"/>
    <hyperlink ref="R46" r:id="rId24" display="https://venturefizz.com/career-forward-hottest-jobs-boston-tech?utm_content=bufferba280&amp;utm_medium=social&amp;utm_source=twitter.com&amp;utm_campaign=buffer"/>
    <hyperlink ref="R47" r:id="rId25" display="https://venturefizz.com/career-forward-hottest-jobs-boston-tech?utm_content=bufferee013&amp;utm_medium=social&amp;utm_source=twitter.com&amp;utm_campaign=buffer"/>
    <hyperlink ref="R48" r:id="rId26" display="https://venturefizz.com/career-forward-hottest-jobs-boston-tech?utm_content=bufferba280&amp;utm_medium=social&amp;utm_source=twitter.com&amp;utm_campaign=buffer"/>
    <hyperlink ref="R49" r:id="rId27" display="https://venturefizz.com/career-forward-hottest-jobs-boston-tech?utm_content=bufferee013&amp;utm_medium=social&amp;utm_source=twitter.com&amp;utm_campaign=buffer"/>
    <hyperlink ref="R50" r:id="rId28" display="https://venturefizz.com/career-forward-hottest-jobs-boston-tech?utm_content=bufferba280&amp;utm_medium=social&amp;utm_source=twitter.com&amp;utm_campaign=buffer"/>
    <hyperlink ref="R51" r:id="rId29" display="https://venturefizz.com/career-forward-hottest-jobs-boston-tech?utm_content=bufferee013&amp;utm_medium=social&amp;utm_source=twitter.com&amp;utm_campaign=buffer"/>
    <hyperlink ref="R52" r:id="rId30" display="https://venturefizz.com/career-forward-hottest-jobs-boston-tech?utm_content=bufferba280&amp;utm_medium=social&amp;utm_source=twitter.com&amp;utm_campaign=buffer"/>
    <hyperlink ref="R53" r:id="rId31" display="https://venturefizz.com/career-forward-hottest-jobs-boston-tech?utm_content=bufferee013&amp;utm_medium=social&amp;utm_source=twitter.com&amp;utm_campaign=buffer"/>
    <hyperlink ref="R54" r:id="rId32" display="https://twitter.com/CrimsonHexagon/status/1171075885493100544"/>
    <hyperlink ref="R63" r:id="rId33" display="https://venturefizz.com/career-forward-hottest-jobs-boston-tech?utm_content=bufferba280&amp;utm_medium=social&amp;utm_source=twitter.com&amp;utm_campaign=buffer"/>
    <hyperlink ref="R64" r:id="rId34" display="https://venturefizz.com/career-forward-hottest-jobs-boston-tech?utm_content=bufferee013&amp;utm_medium=social&amp;utm_source=twitter.com&amp;utm_campaign=buffer"/>
    <hyperlink ref="R66" r:id="rId35" display="https://venturefizz.com/career-forward-hottest-jobs-boston-tech?utm_content=bufferba280&amp;utm_medium=social&amp;utm_source=twitter.com&amp;utm_campaign=buffer"/>
    <hyperlink ref="R67" r:id="rId36" display="https://venturefizz.com/career-forward-hottest-jobs-boston-tech?utm_content=bufferba280&amp;utm_medium=social&amp;utm_source=twitter.com&amp;utm_campaign=buffer"/>
    <hyperlink ref="R68" r:id="rId37" display="https://venturefizz.com/career-forward-hottest-jobs-boston-tech?utm_content=bufferee013&amp;utm_medium=social&amp;utm_source=twitter.com&amp;utm_campaign=buffer"/>
    <hyperlink ref="R69" r:id="rId38" display="https://venturefizz.com/career-forward-hottest-jobs-boston-tech?utm_content=bufferee013&amp;utm_medium=social&amp;utm_source=twitter.com&amp;utm_campaign=buffer"/>
    <hyperlink ref="R78" r:id="rId39" display="https://www.forbes.com/sites/kimberlywhitler/2018/12/01/annual-predictions-for-marketers-from-ai-to-politics-to-augmented-intelligence-to-orchestration/#329b61de5dd2"/>
    <hyperlink ref="R79" r:id="rId40" display="https://www.forbes.com/sites/kimberlywhitler/2018/12/01/annual-predictions-for-marketers-from-ai-to-politics-to-augmented-intelligence-to-orchestration/#329b61de5dd2"/>
    <hyperlink ref="R80" r:id="rId41" display="https://www.forbes.com/sites/kimberlywhitler/2018/12/01/annual-predictions-for-marketers-from-ai-to-politics-to-augmented-intelligence-to-orchestration/#329b61de5dd2"/>
    <hyperlink ref="R102" r:id="rId42" display="https://www.forbes.com/sites/kimberlywhitler/2018/12/01/annual-predictions-for-marketers-from-ai-to-politics-to-augmented-intelligence-to-orchestration/#329b61de5dd2"/>
    <hyperlink ref="R103" r:id="rId43" display="https://www.forbes.com/sites/kimberlywhitler/2018/12/01/annual-predictions-for-marketers-from-ai-to-politics-to-augmented-intelligence-to-orchestration/#329b61de5dd2"/>
    <hyperlink ref="R104" r:id="rId44" display="https://www.forbes.com/sites/kimberlywhitler/2018/12/01/annual-predictions-for-marketers-from-ai-to-politics-to-augmented-intelligence-to-orchestration/#329b61de5dd2"/>
    <hyperlink ref="R105" r:id="rId45" display="https://www.forbes.com/sites/kimberlywhitler/2018/12/01/annual-predictions-for-marketers-from-ai-to-politics-to-augmented-intelligence-to-orchestration/#329b61de5dd2"/>
    <hyperlink ref="R106" r:id="rId46" display="https://www.forbes.com/sites/kimberlywhitler/2018/12/01/annual-predictions-for-marketers-from-ai-to-politics-to-augmented-intelligence-to-orchestration/#329b61de5dd2"/>
    <hyperlink ref="R107" r:id="rId47" display="https://www.forbes.com/sites/kimberlywhitler/2018/12/01/annual-predictions-for-marketers-from-ai-to-politics-to-augmented-intelligence-to-orchestration/#329b61de5dd2"/>
    <hyperlink ref="R114" r:id="rId48" display="https://www.businessinsider.com/how-swedens-oatly-came-to-dominate-the-oak-drink-market-2019-8?IR=T"/>
    <hyperlink ref="R115" r:id="rId49" display="https://www.brandwatch.com/blog/introducing-brandwatch-consumer-research/"/>
    <hyperlink ref="R116" r:id="rId50" display="https://www.brandwatch.com/blog/top-most-instagram-followers/?utm_source=twitter&amp;utm_medium=owned_social&amp;utm_term=blog&amp;utm_campaign=marketing"/>
    <hyperlink ref="R117" r:id="rId51" display="https://www.brandwatch.com/blog/top-most-instagram-followers/?utm_source=twitter&amp;utm_medium=owned_social&amp;utm_term=blog&amp;utm_campaign=marketing"/>
    <hyperlink ref="R118" r:id="rId52" display="https://www.brandwatch.com/blog/top-most-instagram-followers/?utm_source=twitter&amp;utm_medium=owned_social&amp;utm_term=blog&amp;utm_campaign=marketing"/>
    <hyperlink ref="R119" r:id="rId53" display="https://www.brandwatch.com/blog/top-most-instagram-followers/?utm_source=twitter&amp;utm_medium=owned_social&amp;utm_term=blog&amp;utm_campaign=marketing"/>
    <hyperlink ref="R120" r:id="rId54" display="https://www.brandwatch.com/blog/top-most-instagram-followers/?utm_source=twitter&amp;utm_medium=owned_social&amp;utm_term=blog&amp;utm_campaign=marketing"/>
    <hyperlink ref="R121" r:id="rId55" display="https://www.brandwatch.com/blog/top-most-instagram-followers/?utm_source=twitter&amp;utm_medium=owned_social&amp;utm_term=blog&amp;utm_campaign=marketing"/>
    <hyperlink ref="R122" r:id="rId56" display="https://www.brandwatch.com/blog/top-most-instagram-followers/?utm_source=twitter&amp;utm_medium=owned_social&amp;utm_term=blog&amp;utm_campaign=marketing"/>
    <hyperlink ref="R124" r:id="rId57" display="https://www.brandwatch.com/blog/top-most-instagram-followers/?utm_source=twitter&amp;utm_medium=owned_social&amp;utm_term=blog&amp;utm_campaign=marketing"/>
    <hyperlink ref="R126" r:id="rId58" display="https://www.brandwatch.com/blog/top-most-instagram-followers/?utm_source=twitter&amp;utm_medium=owned_social&amp;utm_term=blog&amp;utm_campaign=marketing"/>
    <hyperlink ref="R129" r:id="rId59" display="https://twitter.com/Adweek/status/1161706040234336257"/>
    <hyperlink ref="R132" r:id="rId60" display="https://medium.com/brighton-digital-festival/bdf19-grassroots-awards-open-call-a6225820a0d2"/>
    <hyperlink ref="R138" r:id="rId61" display="https://www.brandwatch.com/the-social-index/alcohol"/>
    <hyperlink ref="R139" r:id="rId62" display="https://twitter.com/Brandwatch/status/1171710124278374410"/>
    <hyperlink ref="R140" r:id="rId63" display="https://twitter.com/Brandwatch/status/1171710124278374410"/>
    <hyperlink ref="R154" r:id="rId64" display="https://twitter.com/Brandwatch/status/1172091774304772096"/>
    <hyperlink ref="R155" r:id="rId65" display="https://twitter.com/Brandwatch/status/1172091774304772096"/>
    <hyperlink ref="R160" r:id="rId66" display="https://twitter.com/the_chrismc/status/1172219265753202695"/>
    <hyperlink ref="R161" r:id="rId67" display="https://twitter.com/Brandwatch/status/1173946011594698752"/>
    <hyperlink ref="R163" r:id="rId68" display="https://twitter.com/the_chrismc/status/1172219265753202695"/>
    <hyperlink ref="R165" r:id="rId69" display="https://www.youtube.com/watch?v=3TrlPJOSmnM"/>
    <hyperlink ref="R166" r:id="rId70" display="https://blog.twitter.com/en_us/topics/company/2019/unicef-bts-friendshipday0.html?utm_source=Unicef%20Friendship%20Day&amp;utm_medium=Tweet&amp;utm_campaign=officialpartner"/>
    <hyperlink ref="R168" r:id="rId71" display="https://blog.twitter.com/en_us/topics/company/2019/unicef-bts-friendshipday0.html?utm_source=Unicef%20Friendship%20Day&amp;utm_medium=Tweet&amp;utm_campaign=officialpartner"/>
    <hyperlink ref="R170" r:id="rId72" display="https://blog.twitter.com/en_us/topics/company/2019/unicef-bts-friendshipday0.html?utm_source=Unicef%20Friendship%20Day&amp;utm_medium=Tweet&amp;utm_campaign=officialpartner"/>
    <hyperlink ref="R172" r:id="rId73" display="https://www.youtube.com/watch?v=3TrlPJOSmnM&amp;feature=youtu.be"/>
    <hyperlink ref="R173" r:id="rId74" display="https://www.youtube.com/watch?v=3TrlPJOSmnM&amp;feature=youtu.be"/>
    <hyperlink ref="R175" r:id="rId75" display="https://www.businessinsider.com/how-swedens-oatly-came-to-dominate-the-oak-drink-market-2019-8?IR=T"/>
    <hyperlink ref="R176" r:id="rId76" display="https://www.brandwatch.com/blog/introducing-brandwatch-consumer-research/"/>
    <hyperlink ref="R181" r:id="rId77" display="https://www.youtube.com/watch?v=3TrlPJOSmnM"/>
    <hyperlink ref="R182" r:id="rId78" display="https://www.brandwatch.com/blog/5-cool-things-brandwatch-consumer-research/?utm_source=twitter&amp;utm_medium=owned_social&amp;utm_term=blog&amp;utm_campaign=marketing"/>
    <hyperlink ref="R183" r:id="rId79" display="https://www.brandwatch.com/webinars/consumer-fit/?utm_source=twitter&amp;utm_medium=owned_social&amp;utm_term=blog&amp;utm_campaign=marketing"/>
    <hyperlink ref="R184" r:id="rId80" display="https://www.brandwatch.com/reports/plastic-waste/?utm_source=twitter&amp;utm_medium=owned_social&amp;utm_term=report&amp;utm_campaign=marketing"/>
    <hyperlink ref="R191" r:id="rId81" display="https://www.brandwatch.com/the-social-index/alcohol"/>
    <hyperlink ref="R192" r:id="rId82" display="https://twitter.com/Brandwatch/status/1171710124278374410"/>
    <hyperlink ref="R197" r:id="rId83" display="https://www.youtube.com/watch?v=3TrlPJOSmnM"/>
    <hyperlink ref="R198" r:id="rId84" display="https://www.brandwatch.com/blog/5-cool-things-brandwatch-consumer-research/?utm_source=twitter&amp;utm_medium=owned_social&amp;utm_term=blog&amp;utm_campaign=marketing"/>
    <hyperlink ref="R204" r:id="rId85" display="https://www.brandwatch.com/blog/introducing-brandwatch-consumer-research/"/>
    <hyperlink ref="R211" r:id="rId86" display="https://developer.twitter.com/en/premium-apis.html"/>
    <hyperlink ref="R212" r:id="rId87" display="https://github.com/igorbrigadir?tab=projects"/>
    <hyperlink ref="R215" r:id="rId88" display="https://developer.twitter.com/en/premium-apis.html"/>
    <hyperlink ref="R216" r:id="rId89" display="https://github.com/igorbrigadir?tab=projects"/>
    <hyperlink ref="R219" r:id="rId90" display="https://developer.twitter.com/en/premium-apis.html"/>
    <hyperlink ref="R220" r:id="rId91" display="https://github.com/igorbrigadir?tab=projects"/>
    <hyperlink ref="R223" r:id="rId92" display="https://developer.twitter.com/en/premium-apis.html"/>
    <hyperlink ref="R224" r:id="rId93" display="https://github.com/igorbrigadir?tab=projects"/>
    <hyperlink ref="R228" r:id="rId94" display="https://developer.twitter.com/en/premium-apis.html"/>
    <hyperlink ref="R229" r:id="rId95" display="https://github.com/igorbrigadir?tab=projects"/>
    <hyperlink ref="R230" r:id="rId96" display="https://developer.twitter.com/en/premium-apis.html"/>
    <hyperlink ref="R231" r:id="rId97" display="https://github.com/igorbrigadir?tab=projects"/>
    <hyperlink ref="R232" r:id="rId98" display="https://www.pancommunications.com/news-item/pan-communications-named-medium-pr-firm-of-the-year-at-pr-news-platinum-pr-awards/"/>
    <hyperlink ref="R233" r:id="rId99" display="https://www.pancommunications.com/news-item/pan-communications-named-medium-pr-firm-of-the-year-at-pr-news-platinum-pr-awards/"/>
    <hyperlink ref="R234" r:id="rId100" display="https://www.pancommunications.com/news-item/pan-communications-named-medium-pr-firm-of-the-year-at-pr-news-platinum-pr-awards/"/>
    <hyperlink ref="R235" r:id="rId101" display="https://www.pancommunications.com/news-item/pan-communications-named-medium-pr-firm-of-the-year-at-pr-news-platinum-pr-awards/"/>
    <hyperlink ref="R236" r:id="rId102" display="https://www.pancommunications.com/news-item/pan-communications-named-medium-pr-firm-of-the-year-at-pr-news-platinum-pr-awards/"/>
    <hyperlink ref="R237" r:id="rId103" display="https://www.pancommunications.com/news-item/pan-communications-named-medium-pr-firm-of-the-year-at-pr-news-platinum-pr-awards/"/>
    <hyperlink ref="R238" r:id="rId104" display="https://www.pancommunications.com/news-item/pan-communications-named-medium-pr-firm-of-the-year-at-pr-news-platinum-pr-awards/"/>
    <hyperlink ref="R239" r:id="rId105" display="https://www.pancommunications.com/news-item/pan-communications-named-medium-pr-firm-of-the-year-at-pr-news-platinum-pr-awards/"/>
    <hyperlink ref="R240" r:id="rId106" display="https://www.pancommunications.com/news-item/pan-communications-named-medium-pr-firm-of-the-year-at-pr-news-platinum-pr-awards/"/>
    <hyperlink ref="R243" r:id="rId107" display="https://www.brandwatch.com/blog/react-end-of-the-world/?utm_source=twitter&amp;utm_medium=social&amp;utm_campaign=react-end-of-the-world"/>
    <hyperlink ref="R244" r:id="rId108" display="https://www.brandwatch.com/blog/interview-hamish-morgan/?utm_source=twitter&amp;utm_medium=social&amp;utm_campaign=interview-hamish-morgan"/>
    <hyperlink ref="R249" r:id="rId109" display="https://www.brandwatch.com/blog/interview-katie-atwell/?utm_source=twitter&amp;utm_medium=social&amp;utm_campaign=interview-katie-atwell"/>
    <hyperlink ref="R251" r:id="rId110" display="https://www.brandwatch.com/blog/now-you-know-london-2019-3-things-to-get-excited-about/?utm_source=twitter&amp;utm_medium=social&amp;utm_campaign=now-you-know-london-2019-3-things-to-get-excited-about"/>
    <hyperlink ref="R252" r:id="rId111" display="https://www.pancommunications.com/news-item/pan-communications-named-medium-pr-firm-of-the-year-at-pr-news-platinum-pr-awards/"/>
    <hyperlink ref="R254" r:id="rId112" display="https://www.pancommunications.com/news-item/pan-communications-named-medium-pr-firm-of-the-year-at-pr-news-platinum-pr-awards/"/>
    <hyperlink ref="R256" r:id="rId113" display="https://www.pancommunications.com/news-item/pan-communications-named-medium-pr-firm-of-the-year-at-pr-news-platinum-pr-awards/"/>
    <hyperlink ref="U7" r:id="rId114" display="https://pbs.twimg.com/media/DtYUneMVsAEMBsm.jpg"/>
    <hyperlink ref="U8" r:id="rId115" display="https://pbs.twimg.com/media/DtYUneMVsAEMBsm.jpg"/>
    <hyperlink ref="U9" r:id="rId116" display="https://pbs.twimg.com/media/DtYUneMVsAEMBsm.jpg"/>
    <hyperlink ref="U10" r:id="rId117" display="https://pbs.twimg.com/media/DtYUneMVsAEMBsm.jpg"/>
    <hyperlink ref="U11" r:id="rId118" display="https://pbs.twimg.com/media/DtYUneMVsAEMBsm.jpg"/>
    <hyperlink ref="U12" r:id="rId119" display="https://pbs.twimg.com/media/DtYUneMVsAEMBsm.jpg"/>
    <hyperlink ref="U13" r:id="rId120" display="https://pbs.twimg.com/media/DtYUneMVsAEMBsm.jpg"/>
    <hyperlink ref="U14" r:id="rId121" display="https://pbs.twimg.com/media/DtYUneMVsAEMBsm.jpg"/>
    <hyperlink ref="U15" r:id="rId122" display="https://pbs.twimg.com/media/DtYUneMVsAEMBsm.jpg"/>
    <hyperlink ref="U16" r:id="rId123" display="https://pbs.twimg.com/media/DtYUneMVsAEMBsm.jpg"/>
    <hyperlink ref="U91" r:id="rId124" display="https://pbs.twimg.com/ext_tw_video_thumb/1172814594282274816/pu/img/hv-mLvB2uhRG7nqP.jpg"/>
    <hyperlink ref="U92" r:id="rId125" display="https://pbs.twimg.com/ext_tw_video_thumb/1172814594282274816/pu/img/hv-mLvB2uhRG7nqP.jpg"/>
    <hyperlink ref="U93" r:id="rId126" display="https://pbs.twimg.com/ext_tw_video_thumb/1172814594282274816/pu/img/hv-mLvB2uhRG7nqP.jpg"/>
    <hyperlink ref="U94" r:id="rId127" display="https://pbs.twimg.com/ext_tw_video_thumb/1172814594282274816/pu/img/hv-mLvB2uhRG7nqP.jpg"/>
    <hyperlink ref="U95" r:id="rId128" display="https://pbs.twimg.com/ext_tw_video_thumb/1172814594282274816/pu/img/hv-mLvB2uhRG7nqP.jpg"/>
    <hyperlink ref="U96" r:id="rId129" display="https://pbs.twimg.com/ext_tw_video_thumb/1172814594282274816/pu/img/hv-mLvB2uhRG7nqP.jpg"/>
    <hyperlink ref="U97" r:id="rId130" display="https://pbs.twimg.com/ext_tw_video_thumb/1172814594282274816/pu/img/hv-mLvB2uhRG7nqP.jpg"/>
    <hyperlink ref="U98" r:id="rId131" display="https://pbs.twimg.com/ext_tw_video_thumb/1172814594282274816/pu/img/hv-mLvB2uhRG7nqP.jpg"/>
    <hyperlink ref="U99" r:id="rId132" display="https://pbs.twimg.com/ext_tw_video_thumb/1172814594282274816/pu/img/hv-mLvB2uhRG7nqP.jpg"/>
    <hyperlink ref="U100" r:id="rId133" display="https://pbs.twimg.com/ext_tw_video_thumb/1172814594282274816/pu/img/hv-mLvB2uhRG7nqP.jpg"/>
    <hyperlink ref="U101" r:id="rId134" display="https://pbs.twimg.com/ext_tw_video_thumb/1172814594282274816/pu/img/hv-mLvB2uhRG7nqP.jpg"/>
    <hyperlink ref="U102" r:id="rId135" display="https://pbs.twimg.com/media/DtYUneMVsAEMBsm.jpg"/>
    <hyperlink ref="U104" r:id="rId136" display="https://pbs.twimg.com/media/DtYUneMVsAEMBsm.jpg"/>
    <hyperlink ref="U106" r:id="rId137" display="https://pbs.twimg.com/media/DtYUneMVsAEMBsm.jpg"/>
    <hyperlink ref="U114" r:id="rId138" display="https://pbs.twimg.com/media/EDmqlbKW4AA8arQ.jpg"/>
    <hyperlink ref="U115" r:id="rId139" display="https://pbs.twimg.com/media/EEwCGeaXsAArFO-.jpg"/>
    <hyperlink ref="U132" r:id="rId140" display="https://pbs.twimg.com/media/EDs3pL2XYAARQdv.jpg"/>
    <hyperlink ref="U141" r:id="rId141" display="https://pbs.twimg.com/media/EENUk92WwAUazIu.jpg"/>
    <hyperlink ref="U143" r:id="rId142" display="https://pbs.twimg.com/media/EENUk92WwAUazIu.jpg"/>
    <hyperlink ref="U145" r:id="rId143" display="https://pbs.twimg.com/media/EENUk92WwAUazIu.jpg"/>
    <hyperlink ref="U150" r:id="rId144" display="https://pbs.twimg.com/media/EEHs340U0AAkQdV.png"/>
    <hyperlink ref="U151" r:id="rId145" display="https://pbs.twimg.com/media/EENMvJSXkAca4aq.jpg"/>
    <hyperlink ref="U152" r:id="rId146" display="https://pbs.twimg.com/media/EERSSL8XUAE1tmA.jpg"/>
    <hyperlink ref="U158" r:id="rId147" display="https://pbs.twimg.com/tweet_video_thumb/EEVTCEeUwAEcLH8.jpg"/>
    <hyperlink ref="U159" r:id="rId148" display="https://pbs.twimg.com/tweet_video_thumb/EEVTCEeUwAEcLH8.jpg"/>
    <hyperlink ref="U175" r:id="rId149" display="https://pbs.twimg.com/media/EDmqlbKW4AA8arQ.jpg"/>
    <hyperlink ref="U176" r:id="rId150" display="https://pbs.twimg.com/media/EEwCGeaXsAArFO-.jpg"/>
    <hyperlink ref="U177" r:id="rId151" display="https://pbs.twimg.com/tweet_video_thumb/EEQbPEnWsAEY5l0.jpg"/>
    <hyperlink ref="U178" r:id="rId152" display="https://pbs.twimg.com/tweet_video_thumb/EEVYwmmU8AE46CV.jpg"/>
    <hyperlink ref="U179" r:id="rId153" display="https://pbs.twimg.com/tweet_video_thumb/EEk8K98XkAUQP8w.jpg"/>
    <hyperlink ref="U180" r:id="rId154" display="https://pbs.twimg.com/tweet_video_thumb/EEp8B7JX4AEY6Au.jpg"/>
    <hyperlink ref="U184" r:id="rId155" display="https://pbs.twimg.com/media/EEvWSDcWsAAaG1V.png"/>
    <hyperlink ref="U193" r:id="rId156" display="https://pbs.twimg.com/tweet_video_thumb/EEQbPEnWsAEY5l0.jpg"/>
    <hyperlink ref="U194" r:id="rId157" display="https://pbs.twimg.com/tweet_video_thumb/EEVYwmmU8AE46CV.jpg"/>
    <hyperlink ref="U195" r:id="rId158" display="https://pbs.twimg.com/tweet_video_thumb/EEk8K98XkAUQP8w.jpg"/>
    <hyperlink ref="U196" r:id="rId159" display="https://pbs.twimg.com/tweet_video_thumb/EEp8B7JX4AEY6Au.jpg"/>
    <hyperlink ref="U204" r:id="rId160" display="https://pbs.twimg.com/media/EEwCGeaXsAArFO-.jpg"/>
    <hyperlink ref="U245" r:id="rId161" display="https://pbs.twimg.com/media/EEHPygIU4AA7FNQ.jpg"/>
    <hyperlink ref="U246" r:id="rId162" display="https://pbs.twimg.com/media/EEINcrAU4AAW0u3.jpg"/>
    <hyperlink ref="U247" r:id="rId163" display="https://pbs.twimg.com/tweet_video_thumb/EELEs93WsAU6dRu.jpg"/>
    <hyperlink ref="U248" r:id="rId164" display="https://pbs.twimg.com/media/EENgGHdXUAAB_k8.jpg"/>
    <hyperlink ref="U250" r:id="rId165" display="https://pbs.twimg.com/tweet_video_thumb/EESarPNXUAAoVBH.jpg"/>
    <hyperlink ref="V3" r:id="rId166" display="http://pbs.twimg.com/profile_images/1050596818680070146/PHDpyAa-_normal.jpg"/>
    <hyperlink ref="V4" r:id="rId167" display="http://pbs.twimg.com/profile_images/1050596818680070146/PHDpyAa-_normal.jpg"/>
    <hyperlink ref="V5" r:id="rId168" display="http://pbs.twimg.com/profile_images/1050596818680070146/PHDpyAa-_normal.jpg"/>
    <hyperlink ref="V6" r:id="rId169" display="http://pbs.twimg.com/profile_images/1050596818680070146/PHDpyAa-_normal.jpg"/>
    <hyperlink ref="V7" r:id="rId170" display="https://pbs.twimg.com/media/DtYUneMVsAEMBsm.jpg"/>
    <hyperlink ref="V8" r:id="rId171" display="https://pbs.twimg.com/media/DtYUneMVsAEMBsm.jpg"/>
    <hyperlink ref="V9" r:id="rId172" display="https://pbs.twimg.com/media/DtYUneMVsAEMBsm.jpg"/>
    <hyperlink ref="V10" r:id="rId173" display="https://pbs.twimg.com/media/DtYUneMVsAEMBsm.jpg"/>
    <hyperlink ref="V11" r:id="rId174" display="https://pbs.twimg.com/media/DtYUneMVsAEMBsm.jpg"/>
    <hyperlink ref="V12" r:id="rId175" display="https://pbs.twimg.com/media/DtYUneMVsAEMBsm.jpg"/>
    <hyperlink ref="V13" r:id="rId176" display="https://pbs.twimg.com/media/DtYUneMVsAEMBsm.jpg"/>
    <hyperlink ref="V14" r:id="rId177" display="https://pbs.twimg.com/media/DtYUneMVsAEMBsm.jpg"/>
    <hyperlink ref="V15" r:id="rId178" display="https://pbs.twimg.com/media/DtYUneMVsAEMBsm.jpg"/>
    <hyperlink ref="V16" r:id="rId179" display="https://pbs.twimg.com/media/DtYUneMVsAEMBsm.jpg"/>
    <hyperlink ref="V17" r:id="rId180" display="http://pbs.twimg.com/profile_images/1166595373005254661/dS5K5lHw_normal.jpg"/>
    <hyperlink ref="V18" r:id="rId181" display="http://pbs.twimg.com/profile_images/1166595373005254661/dS5K5lHw_normal.jpg"/>
    <hyperlink ref="V19" r:id="rId182" display="http://pbs.twimg.com/profile_images/1151195884970901504/Hh2xXse9_normal.jpg"/>
    <hyperlink ref="V20" r:id="rId183" display="http://pbs.twimg.com/profile_images/1151195884970901504/Hh2xXse9_normal.jpg"/>
    <hyperlink ref="V21" r:id="rId184" display="http://pbs.twimg.com/profile_images/815787967889293312/ftYlpUcK_normal.jpg"/>
    <hyperlink ref="V22" r:id="rId185" display="http://pbs.twimg.com/profile_images/815787967889293312/ftYlpUcK_normal.jpg"/>
    <hyperlink ref="V23" r:id="rId186" display="http://pbs.twimg.com/profile_images/565031954983047168/Yf1r7ply_normal.jpeg"/>
    <hyperlink ref="V24" r:id="rId187" display="http://pbs.twimg.com/profile_images/565031954983047168/Yf1r7ply_normal.jpeg"/>
    <hyperlink ref="V25" r:id="rId188" display="http://pbs.twimg.com/profile_images/1087512959318814721/-SJbor6f_normal.jpg"/>
    <hyperlink ref="V26" r:id="rId189" display="http://pbs.twimg.com/profile_images/1087512959318814721/-SJbor6f_normal.jpg"/>
    <hyperlink ref="V27" r:id="rId190" display="http://pbs.twimg.com/profile_images/1050596818680070146/PHDpyAa-_normal.jpg"/>
    <hyperlink ref="V28" r:id="rId191" display="http://pbs.twimg.com/profile_images/1050596818680070146/PHDpyAa-_normal.jpg"/>
    <hyperlink ref="V29" r:id="rId192" display="http://pbs.twimg.com/profile_images/1016305463288324096/romUBCiP_normal.jpg"/>
    <hyperlink ref="V30" r:id="rId193" display="http://pbs.twimg.com/profile_images/1016305463288324096/romUBCiP_normal.jpg"/>
    <hyperlink ref="V31" r:id="rId194" display="http://pbs.twimg.com/profile_images/705731910409035776/S95aHT2A_normal.jpg"/>
    <hyperlink ref="V32" r:id="rId195" display="http://pbs.twimg.com/profile_images/705731910409035776/S95aHT2A_normal.jpg"/>
    <hyperlink ref="V33" r:id="rId196" display="http://pbs.twimg.com/profile_images/705731910409035776/S95aHT2A_normal.jpg"/>
    <hyperlink ref="V34" r:id="rId197" display="http://pbs.twimg.com/profile_images/705731910409035776/S95aHT2A_normal.jpg"/>
    <hyperlink ref="V35" r:id="rId198" display="http://pbs.twimg.com/profile_images/705731910409035776/S95aHT2A_normal.jpg"/>
    <hyperlink ref="V36" r:id="rId199" display="http://pbs.twimg.com/profile_images/976173097706491904/kB8epqAX_normal.jpg"/>
    <hyperlink ref="V37" r:id="rId200" display="http://pbs.twimg.com/profile_images/976173097706491904/kB8epqAX_normal.jpg"/>
    <hyperlink ref="V38" r:id="rId201" display="http://pbs.twimg.com/profile_images/976173097706491904/kB8epqAX_normal.jpg"/>
    <hyperlink ref="V39" r:id="rId202" display="http://pbs.twimg.com/profile_images/976173097706491904/kB8epqAX_normal.jpg"/>
    <hyperlink ref="V40" r:id="rId203" display="http://pbs.twimg.com/profile_images/976173097706491904/kB8epqAX_normal.jpg"/>
    <hyperlink ref="V41" r:id="rId204" display="http://pbs.twimg.com/profile_images/976173097706491904/kB8epqAX_normal.jpg"/>
    <hyperlink ref="V42" r:id="rId205" display="http://pbs.twimg.com/profile_images/976173097706491904/kB8epqAX_normal.jpg"/>
    <hyperlink ref="V43" r:id="rId206" display="http://pbs.twimg.com/profile_images/976173097706491904/kB8epqAX_normal.jpg"/>
    <hyperlink ref="V44" r:id="rId207" display="http://pbs.twimg.com/profile_images/976173097706491904/kB8epqAX_normal.jpg"/>
    <hyperlink ref="V45" r:id="rId208" display="http://pbs.twimg.com/profile_images/976173097706491904/kB8epqAX_normal.jpg"/>
    <hyperlink ref="V46" r:id="rId209" display="http://pbs.twimg.com/profile_images/976173097706491904/kB8epqAX_normal.jpg"/>
    <hyperlink ref="V47" r:id="rId210" display="http://pbs.twimg.com/profile_images/976173097706491904/kB8epqAX_normal.jpg"/>
    <hyperlink ref="V48" r:id="rId211" display="http://pbs.twimg.com/profile_images/976173097706491904/kB8epqAX_normal.jpg"/>
    <hyperlink ref="V49" r:id="rId212" display="http://pbs.twimg.com/profile_images/976173097706491904/kB8epqAX_normal.jpg"/>
    <hyperlink ref="V50" r:id="rId213" display="http://pbs.twimg.com/profile_images/976173097706491904/kB8epqAX_normal.jpg"/>
    <hyperlink ref="V51" r:id="rId214" display="http://pbs.twimg.com/profile_images/976173097706491904/kB8epqAX_normal.jpg"/>
    <hyperlink ref="V52" r:id="rId215" display="http://pbs.twimg.com/profile_images/976173097706491904/kB8epqAX_normal.jpg"/>
    <hyperlink ref="V53" r:id="rId216" display="http://pbs.twimg.com/profile_images/976173097706491904/kB8epqAX_normal.jpg"/>
    <hyperlink ref="V54" r:id="rId217" display="http://pbs.twimg.com/profile_images/1153760998614020097/FBiiCPDb_normal.jpg"/>
    <hyperlink ref="V55" r:id="rId218" display="http://pbs.twimg.com/profile_images/1131529420651606016/wCmKjpzh_normal.png"/>
    <hyperlink ref="V56" r:id="rId219" display="http://pbs.twimg.com/profile_images/1131529420651606016/wCmKjpzh_normal.png"/>
    <hyperlink ref="V57" r:id="rId220" display="http://pbs.twimg.com/profile_images/1131529420651606016/wCmKjpzh_normal.png"/>
    <hyperlink ref="V58" r:id="rId221" display="http://pbs.twimg.com/profile_images/993808033972146176/gZ4lKNg8_normal.jpg"/>
    <hyperlink ref="V59" r:id="rId222" display="http://pbs.twimg.com/profile_images/993808033972146176/gZ4lKNg8_normal.jpg"/>
    <hyperlink ref="V60" r:id="rId223" display="http://pbs.twimg.com/profile_images/993808033972146176/gZ4lKNg8_normal.jpg"/>
    <hyperlink ref="V61" r:id="rId224" display="http://pbs.twimg.com/profile_images/993808033972146176/gZ4lKNg8_normal.jpg"/>
    <hyperlink ref="V62" r:id="rId225" display="http://pbs.twimg.com/profile_images/1140648183317614592/Qszi8dmx_normal.png"/>
    <hyperlink ref="V63" r:id="rId226" display="http://pbs.twimg.com/profile_images/976173097706491904/kB8epqAX_normal.jpg"/>
    <hyperlink ref="V64" r:id="rId227" display="http://pbs.twimg.com/profile_images/976173097706491904/kB8epqAX_normal.jpg"/>
    <hyperlink ref="V65" r:id="rId228" display="http://pbs.twimg.com/profile_images/1140648183317614592/Qszi8dmx_normal.png"/>
    <hyperlink ref="V66" r:id="rId229" display="http://pbs.twimg.com/profile_images/976173097706491904/kB8epqAX_normal.jpg"/>
    <hyperlink ref="V67" r:id="rId230" display="http://pbs.twimg.com/profile_images/976173097706491904/kB8epqAX_normal.jpg"/>
    <hyperlink ref="V68" r:id="rId231" display="http://pbs.twimg.com/profile_images/976173097706491904/kB8epqAX_normal.jpg"/>
    <hyperlink ref="V69" r:id="rId232" display="http://pbs.twimg.com/profile_images/976173097706491904/kB8epqAX_normal.jpg"/>
    <hyperlink ref="V70" r:id="rId233" display="http://pbs.twimg.com/profile_images/1140648183317614592/Qszi8dmx_normal.png"/>
    <hyperlink ref="V71" r:id="rId234" display="http://pbs.twimg.com/profile_images/1152858327937888258/YIfh7X4J_normal.jpg"/>
    <hyperlink ref="V72" r:id="rId235" display="http://pbs.twimg.com/profile_images/433083757831389184/WrrjJzNl_normal.jpeg"/>
    <hyperlink ref="V73" r:id="rId236" display="http://pbs.twimg.com/profile_images/433083757831389184/WrrjJzNl_normal.jpeg"/>
    <hyperlink ref="V74" r:id="rId237" display="http://pbs.twimg.com/profile_images/927258127338233860/nAiNQR8g_normal.jpg"/>
    <hyperlink ref="V75" r:id="rId238" display="http://pbs.twimg.com/profile_images/927258127338233860/nAiNQR8g_normal.jpg"/>
    <hyperlink ref="V76" r:id="rId239" display="http://pbs.twimg.com/profile_images/1090235215614803968/IvNFTIOQ_normal.jpg"/>
    <hyperlink ref="V77" r:id="rId240" display="http://pbs.twimg.com/profile_images/1090235215614803968/IvNFTIOQ_normal.jpg"/>
    <hyperlink ref="V78" r:id="rId241" display="http://pbs.twimg.com/profile_images/1101255537264594945/OcaLjE0m_normal.jpg"/>
    <hyperlink ref="V79" r:id="rId242" display="http://pbs.twimg.com/profile_images/1101255537264594945/OcaLjE0m_normal.jpg"/>
    <hyperlink ref="V80" r:id="rId243" display="http://pbs.twimg.com/profile_images/1101255537264594945/OcaLjE0m_normal.jpg"/>
    <hyperlink ref="V81" r:id="rId244" display="http://pbs.twimg.com/profile_images/378800000572546455/b31485d6162d8967f1eb89d2312bb1b6_normal.jpeg"/>
    <hyperlink ref="V82" r:id="rId245" display="http://pbs.twimg.com/profile_images/718006093096624128/ZS6umbKE_normal.jpg"/>
    <hyperlink ref="V83" r:id="rId246" display="http://pbs.twimg.com/profile_images/718006093096624128/ZS6umbKE_normal.jpg"/>
    <hyperlink ref="V84" r:id="rId247" display="http://pbs.twimg.com/profile_images/718006093096624128/ZS6umbKE_normal.jpg"/>
    <hyperlink ref="V85" r:id="rId248" display="http://pbs.twimg.com/profile_images/718006093096624128/ZS6umbKE_normal.jpg"/>
    <hyperlink ref="V86" r:id="rId249" display="http://pbs.twimg.com/profile_images/718006093096624128/ZS6umbKE_normal.jpg"/>
    <hyperlink ref="V87" r:id="rId250" display="http://pbs.twimg.com/profile_images/718006093096624128/ZS6umbKE_normal.jpg"/>
    <hyperlink ref="V88" r:id="rId251" display="http://pbs.twimg.com/profile_images/718006093096624128/ZS6umbKE_normal.jpg"/>
    <hyperlink ref="V89" r:id="rId252" display="http://pbs.twimg.com/profile_images/718006093096624128/ZS6umbKE_normal.jpg"/>
    <hyperlink ref="V90" r:id="rId253" display="http://pbs.twimg.com/profile_images/718006093096624128/ZS6umbKE_normal.jpg"/>
    <hyperlink ref="V91" r:id="rId254" display="https://pbs.twimg.com/ext_tw_video_thumb/1172814594282274816/pu/img/hv-mLvB2uhRG7nqP.jpg"/>
    <hyperlink ref="V92" r:id="rId255" display="https://pbs.twimg.com/ext_tw_video_thumb/1172814594282274816/pu/img/hv-mLvB2uhRG7nqP.jpg"/>
    <hyperlink ref="V93" r:id="rId256" display="https://pbs.twimg.com/ext_tw_video_thumb/1172814594282274816/pu/img/hv-mLvB2uhRG7nqP.jpg"/>
    <hyperlink ref="V94" r:id="rId257" display="https://pbs.twimg.com/ext_tw_video_thumb/1172814594282274816/pu/img/hv-mLvB2uhRG7nqP.jpg"/>
    <hyperlink ref="V95" r:id="rId258" display="https://pbs.twimg.com/ext_tw_video_thumb/1172814594282274816/pu/img/hv-mLvB2uhRG7nqP.jpg"/>
    <hyperlink ref="V96" r:id="rId259" display="https://pbs.twimg.com/ext_tw_video_thumb/1172814594282274816/pu/img/hv-mLvB2uhRG7nqP.jpg"/>
    <hyperlink ref="V97" r:id="rId260" display="https://pbs.twimg.com/ext_tw_video_thumb/1172814594282274816/pu/img/hv-mLvB2uhRG7nqP.jpg"/>
    <hyperlink ref="V98" r:id="rId261" display="https://pbs.twimg.com/ext_tw_video_thumb/1172814594282274816/pu/img/hv-mLvB2uhRG7nqP.jpg"/>
    <hyperlink ref="V99" r:id="rId262" display="https://pbs.twimg.com/ext_tw_video_thumb/1172814594282274816/pu/img/hv-mLvB2uhRG7nqP.jpg"/>
    <hyperlink ref="V100" r:id="rId263" display="https://pbs.twimg.com/ext_tw_video_thumb/1172814594282274816/pu/img/hv-mLvB2uhRG7nqP.jpg"/>
    <hyperlink ref="V101" r:id="rId264" display="https://pbs.twimg.com/ext_tw_video_thumb/1172814594282274816/pu/img/hv-mLvB2uhRG7nqP.jpg"/>
    <hyperlink ref="V102" r:id="rId265" display="https://pbs.twimg.com/media/DtYUneMVsAEMBsm.jpg"/>
    <hyperlink ref="V103" r:id="rId266" display="http://pbs.twimg.com/profile_images/1117824737005191168/XlRjNpOY_normal.png"/>
    <hyperlink ref="V104" r:id="rId267" display="https://pbs.twimg.com/media/DtYUneMVsAEMBsm.jpg"/>
    <hyperlink ref="V105" r:id="rId268" display="http://pbs.twimg.com/profile_images/1117824737005191168/XlRjNpOY_normal.png"/>
    <hyperlink ref="V106" r:id="rId269" display="https://pbs.twimg.com/media/DtYUneMVsAEMBsm.jpg"/>
    <hyperlink ref="V107" r:id="rId270" display="http://pbs.twimg.com/profile_images/1117824737005191168/XlRjNpOY_normal.png"/>
    <hyperlink ref="V108" r:id="rId271" display="http://pbs.twimg.com/profile_images/900781205322379264/oqYFGVdj_normal.jpg"/>
    <hyperlink ref="V109" r:id="rId272" display="http://pbs.twimg.com/profile_images/900781205322379264/oqYFGVdj_normal.jpg"/>
    <hyperlink ref="V110" r:id="rId273" display="http://pbs.twimg.com/profile_images/900781205322379264/oqYFGVdj_normal.jpg"/>
    <hyperlink ref="V111" r:id="rId274" display="http://pbs.twimg.com/profile_images/1065318224961695745/-sOmMMKx_normal.jpg"/>
    <hyperlink ref="V112" r:id="rId275" display="http://pbs.twimg.com/profile_images/1065318224961695745/-sOmMMKx_normal.jpg"/>
    <hyperlink ref="V113" r:id="rId276" display="http://pbs.twimg.com/profile_images/1065318224961695745/-sOmMMKx_normal.jpg"/>
    <hyperlink ref="V114" r:id="rId277" display="https://pbs.twimg.com/media/EDmqlbKW4AA8arQ.jpg"/>
    <hyperlink ref="V115" r:id="rId278" display="https://pbs.twimg.com/media/EEwCGeaXsAArFO-.jpg"/>
    <hyperlink ref="V116" r:id="rId279" display="http://pbs.twimg.com/profile_images/1143503379915825153/QBozubV-_normal.jpg"/>
    <hyperlink ref="V117" r:id="rId280" display="http://pbs.twimg.com/profile_images/1143503379915825153/QBozubV-_normal.jpg"/>
    <hyperlink ref="V118" r:id="rId281" display="http://pbs.twimg.com/profile_images/1143503379915825153/QBozubV-_normal.jpg"/>
    <hyperlink ref="V119" r:id="rId282" display="http://pbs.twimg.com/profile_images/1143503379915825153/QBozubV-_normal.jpg"/>
    <hyperlink ref="V120" r:id="rId283" display="http://pbs.twimg.com/profile_images/1143503379915825153/QBozubV-_normal.jpg"/>
    <hyperlink ref="V121" r:id="rId284" display="http://pbs.twimg.com/profile_images/1143503379915825153/QBozubV-_normal.jpg"/>
    <hyperlink ref="V122" r:id="rId285" display="http://pbs.twimg.com/profile_images/1143503379915825153/QBozubV-_normal.jpg"/>
    <hyperlink ref="V123" r:id="rId286" display="http://pbs.twimg.com/profile_images/1143510337855131648/d3-pznBy_normal.png"/>
    <hyperlink ref="V124" r:id="rId287" display="http://pbs.twimg.com/profile_images/1143503379915825153/QBozubV-_normal.jpg"/>
    <hyperlink ref="V125" r:id="rId288" display="http://pbs.twimg.com/profile_images/1143510337855131648/d3-pznBy_normal.png"/>
    <hyperlink ref="V126" r:id="rId289" display="http://pbs.twimg.com/profile_images/1143503379915825153/QBozubV-_normal.jpg"/>
    <hyperlink ref="V127" r:id="rId290" display="http://pbs.twimg.com/profile_images/1143510337855131648/d3-pznBy_normal.png"/>
    <hyperlink ref="V128" r:id="rId291" display="http://pbs.twimg.com/profile_images/1050596818680070146/PHDpyAa-_normal.jpg"/>
    <hyperlink ref="V129" r:id="rId292" display="http://pbs.twimg.com/profile_images/1050596818680070146/PHDpyAa-_normal.jpg"/>
    <hyperlink ref="V130" r:id="rId293" display="http://pbs.twimg.com/profile_images/1143503379915825153/QBozubV-_normal.jpg"/>
    <hyperlink ref="V131" r:id="rId294" display="http://pbs.twimg.com/profile_images/1143510337855131648/d3-pznBy_normal.png"/>
    <hyperlink ref="V132" r:id="rId295" display="https://pbs.twimg.com/media/EDs3pL2XYAARQdv.jpg"/>
    <hyperlink ref="V133" r:id="rId296" display="http://pbs.twimg.com/profile_images/1143510337855131648/d3-pznBy_normal.png"/>
    <hyperlink ref="V134" r:id="rId297" display="http://pbs.twimg.com/profile_images/993808033972146176/gZ4lKNg8_normal.jpg"/>
    <hyperlink ref="V135" r:id="rId298" display="http://pbs.twimg.com/profile_images/993808033972146176/gZ4lKNg8_normal.jpg"/>
    <hyperlink ref="V136" r:id="rId299" display="http://pbs.twimg.com/profile_images/993808033972146176/gZ4lKNg8_normal.jpg"/>
    <hyperlink ref="V137" r:id="rId300" display="http://pbs.twimg.com/profile_images/993808033972146176/gZ4lKNg8_normal.jpg"/>
    <hyperlink ref="V138" r:id="rId301" display="http://pbs.twimg.com/profile_images/1143510337855131648/d3-pznBy_normal.png"/>
    <hyperlink ref="V139" r:id="rId302" display="http://pbs.twimg.com/profile_images/476970692312068096/QFJwz1GQ_normal.jpeg"/>
    <hyperlink ref="V140" r:id="rId303" display="http://pbs.twimg.com/profile_images/1143510337855131648/d3-pznBy_normal.png"/>
    <hyperlink ref="V141" r:id="rId304" display="https://pbs.twimg.com/media/EENUk92WwAUazIu.jpg"/>
    <hyperlink ref="V142" r:id="rId305" display="http://pbs.twimg.com/profile_images/1143510337855131648/d3-pznBy_normal.png"/>
    <hyperlink ref="V143" r:id="rId306" display="https://pbs.twimg.com/media/EENUk92WwAUazIu.jpg"/>
    <hyperlink ref="V144" r:id="rId307" display="http://pbs.twimg.com/profile_images/1143510337855131648/d3-pznBy_normal.png"/>
    <hyperlink ref="V145" r:id="rId308" display="https://pbs.twimg.com/media/EENUk92WwAUazIu.jpg"/>
    <hyperlink ref="V146" r:id="rId309" display="http://pbs.twimg.com/profile_images/1143510337855131648/d3-pznBy_normal.png"/>
    <hyperlink ref="V147" r:id="rId310" display="http://pbs.twimg.com/profile_images/1143510337855131648/d3-pznBy_normal.png"/>
    <hyperlink ref="V148" r:id="rId311" display="http://pbs.twimg.com/profile_images/1040333604637888512/RV9Od6Md_normal.jpg"/>
    <hyperlink ref="V149" r:id="rId312" display="http://pbs.twimg.com/profile_images/1059778591519580160/WO9I1cr4_normal.jpg"/>
    <hyperlink ref="V150" r:id="rId313" display="https://pbs.twimg.com/media/EEHs340U0AAkQdV.png"/>
    <hyperlink ref="V151" r:id="rId314" display="https://pbs.twimg.com/media/EENMvJSXkAca4aq.jpg"/>
    <hyperlink ref="V152" r:id="rId315" display="https://pbs.twimg.com/media/EERSSL8XUAE1tmA.jpg"/>
    <hyperlink ref="V153" r:id="rId316" display="http://pbs.twimg.com/profile_images/1143510337855131648/d3-pznBy_normal.png"/>
    <hyperlink ref="V154" r:id="rId317" display="http://pbs.twimg.com/profile_images/872194655743598593/1nYuxnvN_normal.jpg"/>
    <hyperlink ref="V155" r:id="rId318" display="http://pbs.twimg.com/profile_images/872194655743598593/1nYuxnvN_normal.jpg"/>
    <hyperlink ref="V156" r:id="rId319" display="http://pbs.twimg.com/profile_images/1143503379915825153/QBozubV-_normal.jpg"/>
    <hyperlink ref="V157" r:id="rId320" display="http://pbs.twimg.com/profile_images/1143510337855131648/d3-pznBy_normal.png"/>
    <hyperlink ref="V158" r:id="rId321" display="https://pbs.twimg.com/tweet_video_thumb/EEVTCEeUwAEcLH8.jpg"/>
    <hyperlink ref="V159" r:id="rId322" display="https://pbs.twimg.com/tweet_video_thumb/EEVTCEeUwAEcLH8.jpg"/>
    <hyperlink ref="V160" r:id="rId323" display="http://pbs.twimg.com/profile_images/1040333604637888512/RV9Od6Md_normal.jpg"/>
    <hyperlink ref="V161" r:id="rId324" display="http://pbs.twimg.com/profile_images/1040333604637888512/RV9Od6Md_normal.jpg"/>
    <hyperlink ref="V162" r:id="rId325" display="http://pbs.twimg.com/profile_images/1040333604637888512/RV9Od6Md_normal.jpg"/>
    <hyperlink ref="V163" r:id="rId326" display="http://pbs.twimg.com/profile_images/1143510337855131648/d3-pznBy_normal.png"/>
    <hyperlink ref="V164" r:id="rId327" display="http://pbs.twimg.com/profile_images/1143510337855131648/d3-pznBy_normal.png"/>
    <hyperlink ref="V165" r:id="rId328" display="http://pbs.twimg.com/profile_images/1143510337855131648/d3-pznBy_normal.png"/>
    <hyperlink ref="V166" r:id="rId329" display="http://pbs.twimg.com/profile_images/880126809949351937/XRPTkh9Z_normal.jpg"/>
    <hyperlink ref="V167" r:id="rId330" display="http://pbs.twimg.com/profile_images/1143510337855131648/d3-pznBy_normal.png"/>
    <hyperlink ref="V168" r:id="rId331" display="http://pbs.twimg.com/profile_images/880126809949351937/XRPTkh9Z_normal.jpg"/>
    <hyperlink ref="V169" r:id="rId332" display="http://pbs.twimg.com/profile_images/1143510337855131648/d3-pznBy_normal.png"/>
    <hyperlink ref="V170" r:id="rId333" display="http://pbs.twimg.com/profile_images/880126809949351937/XRPTkh9Z_normal.jpg"/>
    <hyperlink ref="V171" r:id="rId334" display="http://pbs.twimg.com/profile_images/1143510337855131648/d3-pznBy_normal.png"/>
    <hyperlink ref="V172" r:id="rId335" display="http://pbs.twimg.com/profile_images/749894558654291968/5_-H9hjN_normal.jpg"/>
    <hyperlink ref="V173" r:id="rId336" display="http://pbs.twimg.com/profile_images/749894558654291968/5_-H9hjN_normal.jpg"/>
    <hyperlink ref="V174" r:id="rId337" display="http://pbs.twimg.com/profile_images/1076220754377785344/Tr2-c6c3_normal.jpg"/>
    <hyperlink ref="V175" r:id="rId338" display="https://pbs.twimg.com/media/EDmqlbKW4AA8arQ.jpg"/>
    <hyperlink ref="V176" r:id="rId339" display="https://pbs.twimg.com/media/EEwCGeaXsAArFO-.jpg"/>
    <hyperlink ref="V177" r:id="rId340" display="https://pbs.twimg.com/tweet_video_thumb/EEQbPEnWsAEY5l0.jpg"/>
    <hyperlink ref="V178" r:id="rId341" display="https://pbs.twimg.com/tweet_video_thumb/EEVYwmmU8AE46CV.jpg"/>
    <hyperlink ref="V179" r:id="rId342" display="https://pbs.twimg.com/tweet_video_thumb/EEk8K98XkAUQP8w.jpg"/>
    <hyperlink ref="V180" r:id="rId343" display="https://pbs.twimg.com/tweet_video_thumb/EEp8B7JX4AEY6Au.jpg"/>
    <hyperlink ref="V181" r:id="rId344" display="http://pbs.twimg.com/profile_images/1143503379915825153/QBozubV-_normal.jpg"/>
    <hyperlink ref="V182" r:id="rId345" display="http://pbs.twimg.com/profile_images/1143503379915825153/QBozubV-_normal.jpg"/>
    <hyperlink ref="V183" r:id="rId346" display="http://pbs.twimg.com/profile_images/1143503379915825153/QBozubV-_normal.jpg"/>
    <hyperlink ref="V184" r:id="rId347" display="https://pbs.twimg.com/media/EEvWSDcWsAAaG1V.png"/>
    <hyperlink ref="V185" r:id="rId348" display="http://pbs.twimg.com/profile_images/1143503379915825153/QBozubV-_normal.jpg"/>
    <hyperlink ref="V186" r:id="rId349" display="http://pbs.twimg.com/profile_images/1143503379915825153/QBozubV-_normal.jpg"/>
    <hyperlink ref="V187" r:id="rId350" display="http://pbs.twimg.com/profile_images/1143503379915825153/QBozubV-_normal.jpg"/>
    <hyperlink ref="V188" r:id="rId351" display="http://pbs.twimg.com/profile_images/1143503379915825153/QBozubV-_normal.jpg"/>
    <hyperlink ref="V189" r:id="rId352" display="http://pbs.twimg.com/profile_images/1143510337855131648/d3-pznBy_normal.png"/>
    <hyperlink ref="V190" r:id="rId353" display="http://pbs.twimg.com/profile_images/1143510337855131648/d3-pznBy_normal.png"/>
    <hyperlink ref="V191" r:id="rId354" display="http://pbs.twimg.com/profile_images/1143510337855131648/d3-pznBy_normal.png"/>
    <hyperlink ref="V192" r:id="rId355" display="http://pbs.twimg.com/profile_images/1143510337855131648/d3-pznBy_normal.png"/>
    <hyperlink ref="V193" r:id="rId356" display="https://pbs.twimg.com/tweet_video_thumb/EEQbPEnWsAEY5l0.jpg"/>
    <hyperlink ref="V194" r:id="rId357" display="https://pbs.twimg.com/tweet_video_thumb/EEVYwmmU8AE46CV.jpg"/>
    <hyperlink ref="V195" r:id="rId358" display="https://pbs.twimg.com/tweet_video_thumb/EEk8K98XkAUQP8w.jpg"/>
    <hyperlink ref="V196" r:id="rId359" display="https://pbs.twimg.com/tweet_video_thumb/EEp8B7JX4AEY6Au.jpg"/>
    <hyperlink ref="V197" r:id="rId360" display="http://pbs.twimg.com/profile_images/1143510337855131648/d3-pznBy_normal.png"/>
    <hyperlink ref="V198" r:id="rId361" display="http://pbs.twimg.com/profile_images/1143510337855131648/d3-pznBy_normal.png"/>
    <hyperlink ref="V199" r:id="rId362" display="http://pbs.twimg.com/profile_images/1143510337855131648/d3-pznBy_normal.png"/>
    <hyperlink ref="V200" r:id="rId363" display="http://pbs.twimg.com/profile_images/1143510337855131648/d3-pznBy_normal.png"/>
    <hyperlink ref="V201" r:id="rId364" display="http://pbs.twimg.com/profile_images/1143510337855131648/d3-pznBy_normal.png"/>
    <hyperlink ref="V202" r:id="rId365" display="http://pbs.twimg.com/profile_images/1076220754377785344/Tr2-c6c3_normal.jpg"/>
    <hyperlink ref="V203" r:id="rId366" display="http://pbs.twimg.com/profile_images/1076220754377785344/Tr2-c6c3_normal.jpg"/>
    <hyperlink ref="V204" r:id="rId367" display="https://pbs.twimg.com/media/EEwCGeaXsAArFO-.jpg"/>
    <hyperlink ref="V205" r:id="rId368" display="http://pbs.twimg.com/profile_images/1143510337855131648/d3-pznBy_normal.png"/>
    <hyperlink ref="V206" r:id="rId369" display="http://pbs.twimg.com/profile_images/1143510337855131648/d3-pznBy_normal.png"/>
    <hyperlink ref="V207" r:id="rId370" display="http://pbs.twimg.com/profile_images/1076220754377785344/Tr2-c6c3_normal.jpg"/>
    <hyperlink ref="V208" r:id="rId371" display="http://pbs.twimg.com/profile_images/1076220754377785344/Tr2-c6c3_normal.jpg"/>
    <hyperlink ref="V209" r:id="rId372" display="http://pbs.twimg.com/profile_images/1076220754377785344/Tr2-c6c3_normal.jpg"/>
    <hyperlink ref="V210" r:id="rId373" display="http://pbs.twimg.com/profile_images/1133734259364061184/A8Bne0XR_normal.png"/>
    <hyperlink ref="V211" r:id="rId374" display="http://pbs.twimg.com/profile_images/2538946114/xiveugt78rc97y1dasxf_normal.jpeg"/>
    <hyperlink ref="V212" r:id="rId375" display="http://pbs.twimg.com/profile_images/2538946114/xiveugt78rc97y1dasxf_normal.jpeg"/>
    <hyperlink ref="V213" r:id="rId376" display="http://pbs.twimg.com/profile_images/1133734259364061184/A8Bne0XR_normal.png"/>
    <hyperlink ref="V214" r:id="rId377" display="http://pbs.twimg.com/profile_images/1133734259364061184/A8Bne0XR_normal.png"/>
    <hyperlink ref="V215" r:id="rId378" display="http://pbs.twimg.com/profile_images/2538946114/xiveugt78rc97y1dasxf_normal.jpeg"/>
    <hyperlink ref="V216" r:id="rId379" display="http://pbs.twimg.com/profile_images/2538946114/xiveugt78rc97y1dasxf_normal.jpeg"/>
    <hyperlink ref="V217" r:id="rId380" display="http://pbs.twimg.com/profile_images/1133734259364061184/A8Bne0XR_normal.png"/>
    <hyperlink ref="V218" r:id="rId381" display="http://pbs.twimg.com/profile_images/1133734259364061184/A8Bne0XR_normal.png"/>
    <hyperlink ref="V219" r:id="rId382" display="http://pbs.twimg.com/profile_images/2538946114/xiveugt78rc97y1dasxf_normal.jpeg"/>
    <hyperlink ref="V220" r:id="rId383" display="http://pbs.twimg.com/profile_images/2538946114/xiveugt78rc97y1dasxf_normal.jpeg"/>
    <hyperlink ref="V221" r:id="rId384" display="http://pbs.twimg.com/profile_images/1133734259364061184/A8Bne0XR_normal.png"/>
    <hyperlink ref="V222" r:id="rId385" display="http://pbs.twimg.com/profile_images/1133734259364061184/A8Bne0XR_normal.png"/>
    <hyperlink ref="V223" r:id="rId386" display="http://pbs.twimg.com/profile_images/2538946114/xiveugt78rc97y1dasxf_normal.jpeg"/>
    <hyperlink ref="V224" r:id="rId387" display="http://pbs.twimg.com/profile_images/2538946114/xiveugt78rc97y1dasxf_normal.jpeg"/>
    <hyperlink ref="V225" r:id="rId388" display="http://pbs.twimg.com/profile_images/1133734259364061184/A8Bne0XR_normal.png"/>
    <hyperlink ref="V226" r:id="rId389" display="http://pbs.twimg.com/profile_images/1133734259364061184/A8Bne0XR_normal.png"/>
    <hyperlink ref="V227" r:id="rId390" display="http://pbs.twimg.com/profile_images/1133734259364061184/A8Bne0XR_normal.png"/>
    <hyperlink ref="V228" r:id="rId391" display="http://pbs.twimg.com/profile_images/2538946114/xiveugt78rc97y1dasxf_normal.jpeg"/>
    <hyperlink ref="V229" r:id="rId392" display="http://pbs.twimg.com/profile_images/2538946114/xiveugt78rc97y1dasxf_normal.jpeg"/>
    <hyperlink ref="V230" r:id="rId393" display="http://pbs.twimg.com/profile_images/2538946114/xiveugt78rc97y1dasxf_normal.jpeg"/>
    <hyperlink ref="V231" r:id="rId394" display="http://pbs.twimg.com/profile_images/2538946114/xiveugt78rc97y1dasxf_normal.jpeg"/>
    <hyperlink ref="V232" r:id="rId395" display="http://pbs.twimg.com/profile_images/1095427147727101953/wtVvLqWK_normal.png"/>
    <hyperlink ref="V233" r:id="rId396" display="http://pbs.twimg.com/profile_images/1095427147727101953/wtVvLqWK_normal.png"/>
    <hyperlink ref="V234" r:id="rId397" display="http://pbs.twimg.com/profile_images/1095427147727101953/wtVvLqWK_normal.png"/>
    <hyperlink ref="V235" r:id="rId398" display="http://pbs.twimg.com/profile_images/1095427147727101953/wtVvLqWK_normal.png"/>
    <hyperlink ref="V236" r:id="rId399" display="http://pbs.twimg.com/profile_images/1027339975099072512/2z4Youov_normal.jpg"/>
    <hyperlink ref="V237" r:id="rId400" display="http://pbs.twimg.com/profile_images/1027339975099072512/2z4Youov_normal.jpg"/>
    <hyperlink ref="V238" r:id="rId401" display="http://pbs.twimg.com/profile_images/1027339975099072512/2z4Youov_normal.jpg"/>
    <hyperlink ref="V239" r:id="rId402" display="http://pbs.twimg.com/profile_images/1027339975099072512/2z4Youov_normal.jpg"/>
    <hyperlink ref="V240" r:id="rId403" display="http://pbs.twimg.com/profile_images/553798860217528320/L8ckMSEn_normal.jpeg"/>
    <hyperlink ref="V241" r:id="rId404" display="http://pbs.twimg.com/profile_images/1121106747182211073/ByReakPN_normal.png"/>
    <hyperlink ref="V242" r:id="rId405" display="http://pbs.twimg.com/profile_images/1143510337855131648/d3-pznBy_normal.png"/>
    <hyperlink ref="V243" r:id="rId406" display="http://pbs.twimg.com/profile_images/1143510337855131648/d3-pznBy_normal.png"/>
    <hyperlink ref="V244" r:id="rId407" display="http://pbs.twimg.com/profile_images/1143510337855131648/d3-pznBy_normal.png"/>
    <hyperlink ref="V245" r:id="rId408" display="https://pbs.twimg.com/media/EEHPygIU4AA7FNQ.jpg"/>
    <hyperlink ref="V246" r:id="rId409" display="https://pbs.twimg.com/media/EEINcrAU4AAW0u3.jpg"/>
    <hyperlink ref="V247" r:id="rId410" display="https://pbs.twimg.com/tweet_video_thumb/EELEs93WsAU6dRu.jpg"/>
    <hyperlink ref="V248" r:id="rId411" display="https://pbs.twimg.com/media/EENgGHdXUAAB_k8.jpg"/>
    <hyperlink ref="V249" r:id="rId412" display="http://pbs.twimg.com/profile_images/1143510337855131648/d3-pznBy_normal.png"/>
    <hyperlink ref="V250" r:id="rId413" display="https://pbs.twimg.com/tweet_video_thumb/EESarPNXUAAoVBH.jpg"/>
    <hyperlink ref="V251" r:id="rId414" display="http://pbs.twimg.com/profile_images/1143510337855131648/d3-pznBy_normal.png"/>
    <hyperlink ref="V252" r:id="rId415" display="http://pbs.twimg.com/profile_images/553798860217528320/L8ckMSEn_normal.jpeg"/>
    <hyperlink ref="V253" r:id="rId416" display="http://pbs.twimg.com/profile_images/1121106747182211073/ByReakPN_normal.png"/>
    <hyperlink ref="V254" r:id="rId417" display="http://pbs.twimg.com/profile_images/553798860217528320/L8ckMSEn_normal.jpeg"/>
    <hyperlink ref="V255" r:id="rId418" display="http://pbs.twimg.com/profile_images/1121106747182211073/ByReakPN_normal.png"/>
    <hyperlink ref="V256" r:id="rId419" display="http://pbs.twimg.com/profile_images/553798860217528320/L8ckMSEn_normal.jpeg"/>
    <hyperlink ref="V257" r:id="rId420" display="http://pbs.twimg.com/profile_images/1121106747182211073/ByReakPN_normal.png"/>
    <hyperlink ref="V258" r:id="rId421" display="http://pbs.twimg.com/profile_images/1121106747182211073/ByReakPN_normal.png"/>
    <hyperlink ref="X3" r:id="rId422" display="https://twitter.com/#!/britopian/status/1169391661602037760"/>
    <hyperlink ref="X4" r:id="rId423" display="https://twitter.com/#!/britopian/status/1169391661602037760"/>
    <hyperlink ref="X5" r:id="rId424" display="https://twitter.com/#!/britopian/status/1161709625554505728"/>
    <hyperlink ref="X6" r:id="rId425" display="https://twitter.com/#!/britopian/status/1161709625554505728"/>
    <hyperlink ref="X7" r:id="rId426" display="https://twitter.com/#!/kimwhitler/status/1069064656294166528"/>
    <hyperlink ref="X8" r:id="rId427" display="https://twitter.com/#!/kimwhitler/status/1069064656294166528"/>
    <hyperlink ref="X9" r:id="rId428" display="https://twitter.com/#!/kimwhitler/status/1069064656294166528"/>
    <hyperlink ref="X10" r:id="rId429" display="https://twitter.com/#!/kimwhitler/status/1069064656294166528"/>
    <hyperlink ref="X11" r:id="rId430" display="https://twitter.com/#!/kimwhitler/status/1069064656294166528"/>
    <hyperlink ref="X12" r:id="rId431" display="https://twitter.com/#!/kimwhitler/status/1069064656294166528"/>
    <hyperlink ref="X13" r:id="rId432" display="https://twitter.com/#!/kimwhitler/status/1069064656294166528"/>
    <hyperlink ref="X14" r:id="rId433" display="https://twitter.com/#!/kimwhitler/status/1069064656294166528"/>
    <hyperlink ref="X15" r:id="rId434" display="https://twitter.com/#!/kimwhitler/status/1069064656294166528"/>
    <hyperlink ref="X16" r:id="rId435" display="https://twitter.com/#!/kimwhitler/status/1069064656294166528"/>
    <hyperlink ref="X17" r:id="rId436" display="https://twitter.com/#!/ohjaaaasmine/status/1169416219654414336"/>
    <hyperlink ref="X18" r:id="rId437" display="https://twitter.com/#!/ohjaaaasmine/status/1169416219654414336"/>
    <hyperlink ref="X19" r:id="rId438" display="https://twitter.com/#!/daniiiogier/status/1169427118276505600"/>
    <hyperlink ref="X20" r:id="rId439" display="https://twitter.com/#!/daniiiogier/status/1169427118276505600"/>
    <hyperlink ref="X21" r:id="rId440" display="https://twitter.com/#!/mrbbagym/status/1169436169622323200"/>
    <hyperlink ref="X22" r:id="rId441" display="https://twitter.com/#!/mrbbagym/status/1169436169622323200"/>
    <hyperlink ref="X23" r:id="rId442" display="https://twitter.com/#!/puravchoksi/status/1169569365160685568"/>
    <hyperlink ref="X24" r:id="rId443" display="https://twitter.com/#!/puravchoksi/status/1169569365160685568"/>
    <hyperlink ref="X25" r:id="rId444" display="https://twitter.com/#!/_sergiovalencia/status/1169618644298452992"/>
    <hyperlink ref="X26" r:id="rId445" display="https://twitter.com/#!/_sergiovalencia/status/1169618644298452992"/>
    <hyperlink ref="X27" r:id="rId446" display="https://twitter.com/#!/britopian/status/1169391661602037760"/>
    <hyperlink ref="X28" r:id="rId447" display="https://twitter.com/#!/britopian/status/1161709625554505728"/>
    <hyperlink ref="X29" r:id="rId448" display="https://twitter.com/#!/audienseco/status/1169559456813932546"/>
    <hyperlink ref="X30" r:id="rId449" display="https://twitter.com/#!/audienseco/status/1169559456813932546"/>
    <hyperlink ref="X31" r:id="rId450" display="https://twitter.com/#!/bellitarubita/status/1170237954276696065"/>
    <hyperlink ref="X32" r:id="rId451" display="https://twitter.com/#!/bellitarubita/status/1170237233762316288"/>
    <hyperlink ref="X33" r:id="rId452" display="https://twitter.com/#!/bellitarubita/status/1170237233762316288"/>
    <hyperlink ref="X34" r:id="rId453" display="https://twitter.com/#!/bellitarubita/status/1170237954276696065"/>
    <hyperlink ref="X35" r:id="rId454" display="https://twitter.com/#!/bellitarubita/status/1170237954276696065"/>
    <hyperlink ref="X36" r:id="rId455" display="https://twitter.com/#!/venturefizz/status/1169962783150157824"/>
    <hyperlink ref="X37" r:id="rId456" display="https://twitter.com/#!/venturefizz/status/1171061448933556224"/>
    <hyperlink ref="X38" r:id="rId457" display="https://twitter.com/#!/venturefizz/status/1169962783150157824"/>
    <hyperlink ref="X39" r:id="rId458" display="https://twitter.com/#!/venturefizz/status/1171061448933556224"/>
    <hyperlink ref="X40" r:id="rId459" display="https://twitter.com/#!/venturefizz/status/1169962783150157824"/>
    <hyperlink ref="X41" r:id="rId460" display="https://twitter.com/#!/venturefizz/status/1171061448933556224"/>
    <hyperlink ref="X42" r:id="rId461" display="https://twitter.com/#!/venturefizz/status/1169962783150157824"/>
    <hyperlink ref="X43" r:id="rId462" display="https://twitter.com/#!/venturefizz/status/1171061448933556224"/>
    <hyperlink ref="X44" r:id="rId463" display="https://twitter.com/#!/venturefizz/status/1169962783150157824"/>
    <hyperlink ref="X45" r:id="rId464" display="https://twitter.com/#!/venturefizz/status/1171061448933556224"/>
    <hyperlink ref="X46" r:id="rId465" display="https://twitter.com/#!/venturefizz/status/1169962783150157824"/>
    <hyperlink ref="X47" r:id="rId466" display="https://twitter.com/#!/venturefizz/status/1171061448933556224"/>
    <hyperlink ref="X48" r:id="rId467" display="https://twitter.com/#!/venturefizz/status/1169962783150157824"/>
    <hyperlink ref="X49" r:id="rId468" display="https://twitter.com/#!/venturefizz/status/1171061448933556224"/>
    <hyperlink ref="X50" r:id="rId469" display="https://twitter.com/#!/venturefizz/status/1169962783150157824"/>
    <hyperlink ref="X51" r:id="rId470" display="https://twitter.com/#!/venturefizz/status/1171061448933556224"/>
    <hyperlink ref="X52" r:id="rId471" display="https://twitter.com/#!/venturefizz/status/1169962783150157824"/>
    <hyperlink ref="X53" r:id="rId472" display="https://twitter.com/#!/venturefizz/status/1171061448933556224"/>
    <hyperlink ref="X54" r:id="rId473" display="https://twitter.com/#!/dvergano/status/1171076521374736384"/>
    <hyperlink ref="X55" r:id="rId474" display="https://twitter.com/#!/mattliptak/status/1171129443936604161"/>
    <hyperlink ref="X56" r:id="rId475" display="https://twitter.com/#!/mattliptak/status/1171129443936604161"/>
    <hyperlink ref="X57" r:id="rId476" display="https://twitter.com/#!/mattliptak/status/1171129443936604161"/>
    <hyperlink ref="X58" r:id="rId477" display="https://twitter.com/#!/content_matthew/status/1171354839189741568"/>
    <hyperlink ref="X59" r:id="rId478" display="https://twitter.com/#!/content_matthew/status/1171354839189741568"/>
    <hyperlink ref="X60" r:id="rId479" display="https://twitter.com/#!/content_matthew/status/1171354839189741568"/>
    <hyperlink ref="X61" r:id="rId480" display="https://twitter.com/#!/content_matthew/status/1171354839189741568"/>
    <hyperlink ref="X62" r:id="rId481" display="https://twitter.com/#!/workbar/status/1171557836008165378"/>
    <hyperlink ref="X63" r:id="rId482" display="https://twitter.com/#!/venturefizz/status/1169962783150157824"/>
    <hyperlink ref="X64" r:id="rId483" display="https://twitter.com/#!/venturefizz/status/1171061448933556224"/>
    <hyperlink ref="X65" r:id="rId484" display="https://twitter.com/#!/workbar/status/1171557836008165378"/>
    <hyperlink ref="X66" r:id="rId485" display="https://twitter.com/#!/venturefizz/status/1169962783150157824"/>
    <hyperlink ref="X67" r:id="rId486" display="https://twitter.com/#!/venturefizz/status/1169962783150157824"/>
    <hyperlink ref="X68" r:id="rId487" display="https://twitter.com/#!/venturefizz/status/1171061448933556224"/>
    <hyperlink ref="X69" r:id="rId488" display="https://twitter.com/#!/venturefizz/status/1171061448933556224"/>
    <hyperlink ref="X70" r:id="rId489" display="https://twitter.com/#!/workbar/status/1171557836008165378"/>
    <hyperlink ref="X71" r:id="rId490" display="https://twitter.com/#!/myactivebrain/status/1171600105230798848"/>
    <hyperlink ref="X72" r:id="rId491" display="https://twitter.com/#!/jnervi3/status/1171773451658510337"/>
    <hyperlink ref="X73" r:id="rId492" display="https://twitter.com/#!/jnervi3/status/1171773451658510337"/>
    <hyperlink ref="X74" r:id="rId493" display="https://twitter.com/#!/ingaroma/status/1171874070960336896"/>
    <hyperlink ref="X75" r:id="rId494" display="https://twitter.com/#!/ingaroma/status/1171874070960336896"/>
    <hyperlink ref="X76" r:id="rId495" display="https://twitter.com/#!/digimarketingwf/status/1171881437487882241"/>
    <hyperlink ref="X77" r:id="rId496" display="https://twitter.com/#!/digimarketingwf/status/1171881437487882241"/>
    <hyperlink ref="X78" r:id="rId497" display="https://twitter.com/#!/marketingtobe/status/1172196921370447873"/>
    <hyperlink ref="X79" r:id="rId498" display="https://twitter.com/#!/marketingtobe/status/1172196921370447873"/>
    <hyperlink ref="X80" r:id="rId499" display="https://twitter.com/#!/marketingtobe/status/1172196921370447873"/>
    <hyperlink ref="X81" r:id="rId500" display="https://twitter.com/#!/pablofunes/status/1172289793998409729"/>
    <hyperlink ref="X82" r:id="rId501" display="https://twitter.com/#!/uct_src/status/1172813489368379393"/>
    <hyperlink ref="X83" r:id="rId502" display="https://twitter.com/#!/uct_src/status/1172813489368379393"/>
    <hyperlink ref="X84" r:id="rId503" display="https://twitter.com/#!/uct_src/status/1172813489368379393"/>
    <hyperlink ref="X85" r:id="rId504" display="https://twitter.com/#!/uct_src/status/1172813489368379393"/>
    <hyperlink ref="X86" r:id="rId505" display="https://twitter.com/#!/uct_src/status/1172813489368379393"/>
    <hyperlink ref="X87" r:id="rId506" display="https://twitter.com/#!/uct_src/status/1172813489368379393"/>
    <hyperlink ref="X88" r:id="rId507" display="https://twitter.com/#!/uct_src/status/1172813489368379393"/>
    <hyperlink ref="X89" r:id="rId508" display="https://twitter.com/#!/uct_src/status/1172813489368379393"/>
    <hyperlink ref="X90" r:id="rId509" display="https://twitter.com/#!/uct_src/status/1172813489368379393"/>
    <hyperlink ref="X91" r:id="rId510" display="https://twitter.com/#!/dancangwe/status/1172814747382812677"/>
    <hyperlink ref="X92" r:id="rId511" display="https://twitter.com/#!/dancangwe/status/1172814747382812677"/>
    <hyperlink ref="X93" r:id="rId512" display="https://twitter.com/#!/dancangwe/status/1172814747382812677"/>
    <hyperlink ref="X94" r:id="rId513" display="https://twitter.com/#!/dancangwe/status/1172814747382812677"/>
    <hyperlink ref="X95" r:id="rId514" display="https://twitter.com/#!/dancangwe/status/1172814747382812677"/>
    <hyperlink ref="X96" r:id="rId515" display="https://twitter.com/#!/dancangwe/status/1172814747382812677"/>
    <hyperlink ref="X97" r:id="rId516" display="https://twitter.com/#!/dancangwe/status/1172814747382812677"/>
    <hyperlink ref="X98" r:id="rId517" display="https://twitter.com/#!/dancangwe/status/1172814747382812677"/>
    <hyperlink ref="X99" r:id="rId518" display="https://twitter.com/#!/dancangwe/status/1172814747382812677"/>
    <hyperlink ref="X100" r:id="rId519" display="https://twitter.com/#!/dancangwe/status/1172814747382812677"/>
    <hyperlink ref="X101" r:id="rId520" display="https://twitter.com/#!/dancangwe/status/1172814747382812677"/>
    <hyperlink ref="X102" r:id="rId521" display="https://twitter.com/#!/kimwhitler/status/1069064656294166528"/>
    <hyperlink ref="X103" r:id="rId522" display="https://twitter.com/#!/knightsbridge_e/status/1173949133591326722"/>
    <hyperlink ref="X104" r:id="rId523" display="https://twitter.com/#!/kimwhitler/status/1069064656294166528"/>
    <hyperlink ref="X105" r:id="rId524" display="https://twitter.com/#!/knightsbridge_e/status/1173949133591326722"/>
    <hyperlink ref="X106" r:id="rId525" display="https://twitter.com/#!/kimwhitler/status/1069064656294166528"/>
    <hyperlink ref="X107" r:id="rId526" display="https://twitter.com/#!/knightsbridge_e/status/1173949133591326722"/>
    <hyperlink ref="X108" r:id="rId527" display="https://twitter.com/#!/kelvinjonck/status/1174224195917680643"/>
    <hyperlink ref="X109" r:id="rId528" display="https://twitter.com/#!/kelvinjonck/status/1174224195917680643"/>
    <hyperlink ref="X110" r:id="rId529" display="https://twitter.com/#!/kelvinjonck/status/1174224195917680643"/>
    <hyperlink ref="X111" r:id="rId530" display="https://twitter.com/#!/mhteapot/status/1174232788201070593"/>
    <hyperlink ref="X112" r:id="rId531" display="https://twitter.com/#!/mhteapot/status/1174232788201070593"/>
    <hyperlink ref="X113" r:id="rId532" display="https://twitter.com/#!/mhteapot/status/1174232788201070593"/>
    <hyperlink ref="X114" r:id="rId533" display="https://twitter.com/#!/partechpartners/status/1169153139431358467"/>
    <hyperlink ref="X115" r:id="rId534" display="https://twitter.com/#!/partechpartners/status/1174315914822651905"/>
    <hyperlink ref="X116" r:id="rId535" display="https://twitter.com/#!/brandwatch/status/1169558117652340736"/>
    <hyperlink ref="X117" r:id="rId536" display="https://twitter.com/#!/brandwatch/status/1169558117652340736"/>
    <hyperlink ref="X118" r:id="rId537" display="https://twitter.com/#!/brandwatch/status/1169558117652340736"/>
    <hyperlink ref="X119" r:id="rId538" display="https://twitter.com/#!/brandwatch/status/1169558117652340736"/>
    <hyperlink ref="X120" r:id="rId539" display="https://twitter.com/#!/brandwatch/status/1169558117652340736"/>
    <hyperlink ref="X121" r:id="rId540" display="https://twitter.com/#!/brandwatch/status/1169558117652340736"/>
    <hyperlink ref="X122" r:id="rId541" display="https://twitter.com/#!/brandwatch/status/1169558117652340736"/>
    <hyperlink ref="X123" r:id="rId542" display="https://twitter.com/#!/crimsonhexagon/status/1169565605319598080"/>
    <hyperlink ref="X124" r:id="rId543" display="https://twitter.com/#!/brandwatch/status/1169558117652340736"/>
    <hyperlink ref="X125" r:id="rId544" display="https://twitter.com/#!/crimsonhexagon/status/1169565605319598080"/>
    <hyperlink ref="X126" r:id="rId545" display="https://twitter.com/#!/brandwatch/status/1169558117652340736"/>
    <hyperlink ref="X127" r:id="rId546" display="https://twitter.com/#!/crimsonhexagon/status/1169565605319598080"/>
    <hyperlink ref="X128" r:id="rId547" display="https://twitter.com/#!/britopian/status/1169391661602037760"/>
    <hyperlink ref="X129" r:id="rId548" display="https://twitter.com/#!/britopian/status/1161709625554505728"/>
    <hyperlink ref="X130" r:id="rId549" display="https://twitter.com/#!/brandwatch/status/1169545205068050433"/>
    <hyperlink ref="X131" r:id="rId550" display="https://twitter.com/#!/crimsonhexagon/status/1169589749633470468"/>
    <hyperlink ref="X132" r:id="rId551" display="https://twitter.com/#!/digitalbrighton/status/1169589724383723520"/>
    <hyperlink ref="X133" r:id="rId552" display="https://twitter.com/#!/crimsonhexagon/status/1169637008488243200"/>
    <hyperlink ref="X134" r:id="rId553" display="https://twitter.com/#!/content_matthew/status/1171354839189741568"/>
    <hyperlink ref="X135" r:id="rId554" display="https://twitter.com/#!/content_matthew/status/1171354839189741568"/>
    <hyperlink ref="X136" r:id="rId555" display="https://twitter.com/#!/content_matthew/status/1171363456035033088"/>
    <hyperlink ref="X137" r:id="rId556" display="https://twitter.com/#!/content_matthew/status/1171363456035033088"/>
    <hyperlink ref="X138" r:id="rId557" display="https://twitter.com/#!/crimsonhexagon/status/1171360893298458625"/>
    <hyperlink ref="X139" r:id="rId558" display="https://twitter.com/#!/hannieteee/status/1171749030923251713"/>
    <hyperlink ref="X140" r:id="rId559" display="https://twitter.com/#!/crimsonhexagon/status/1171814641296728065"/>
    <hyperlink ref="X141" r:id="rId560" display="https://twitter.com/#!/rodson68/status/1171873331928281088"/>
    <hyperlink ref="X142" r:id="rId561" display="https://twitter.com/#!/crimsonhexagon/status/1171883738730512385"/>
    <hyperlink ref="X143" r:id="rId562" display="https://twitter.com/#!/rodson68/status/1171873331928281088"/>
    <hyperlink ref="X144" r:id="rId563" display="https://twitter.com/#!/crimsonhexagon/status/1171883738730512385"/>
    <hyperlink ref="X145" r:id="rId564" display="https://twitter.com/#!/rodson68/status/1171873331928281088"/>
    <hyperlink ref="X146" r:id="rId565" display="https://twitter.com/#!/crimsonhexagon/status/1171883738730512385"/>
    <hyperlink ref="X147" r:id="rId566" display="https://twitter.com/#!/crimsonhexagon/status/1171883738730512385"/>
    <hyperlink ref="X148" r:id="rId567" display="https://twitter.com/#!/willmcinnes/status/1171744081661370368"/>
    <hyperlink ref="X149" r:id="rId568" display="https://twitter.com/#!/dmexco/status/1172153935215374338"/>
    <hyperlink ref="X150" r:id="rId569" display="https://twitter.com/#!/crimsonhexagon/status/1171477829092950022"/>
    <hyperlink ref="X151" r:id="rId570" display="https://twitter.com/#!/crimsonhexagon/status/1171864705729736706"/>
    <hyperlink ref="X152" r:id="rId571" display="https://twitter.com/#!/crimsonhexagon/status/1172152284916137984"/>
    <hyperlink ref="X153" r:id="rId572" display="https://twitter.com/#!/crimsonhexagon/status/1172152463060869120"/>
    <hyperlink ref="X154" r:id="rId573" display="https://twitter.com/#!/kkellyro/status/1172097294113628162"/>
    <hyperlink ref="X155" r:id="rId574" display="https://twitter.com/#!/kkellyro/status/1172097294113628162"/>
    <hyperlink ref="X156" r:id="rId575" display="https://twitter.com/#!/brandwatch/status/1172097701531586561"/>
    <hyperlink ref="X157" r:id="rId576" display="https://twitter.com/#!/crimsonhexagon/status/1172160345034698752"/>
    <hyperlink ref="X158" r:id="rId577" display="https://twitter.com/#!/bw_react/status/1172434598313123840"/>
    <hyperlink ref="X159" r:id="rId578" display="https://twitter.com/#!/crimsonhexagon/status/1172468175797198848"/>
    <hyperlink ref="X160" r:id="rId579" display="https://twitter.com/#!/willmcinnes/status/1172225154228858880"/>
    <hyperlink ref="X161" r:id="rId580" display="https://twitter.com/#!/willmcinnes/status/1173951207515262976"/>
    <hyperlink ref="X162" r:id="rId581" display="https://twitter.com/#!/willmcinnes/status/1171744081661370368"/>
    <hyperlink ref="X163" r:id="rId582" display="https://twitter.com/#!/crimsonhexagon/status/1172227555870629888"/>
    <hyperlink ref="X164" r:id="rId583" display="https://twitter.com/#!/crimsonhexagon/status/1173951524449509376"/>
    <hyperlink ref="X165" r:id="rId584" display="https://twitter.com/#!/crimsonhexagon/status/1173986359922626568"/>
    <hyperlink ref="X166" r:id="rId585" display="https://twitter.com/#!/officialpartner/status/1174331435479683073"/>
    <hyperlink ref="X167" r:id="rId586" display="https://twitter.com/#!/crimsonhexagon/status/1174331558750314502"/>
    <hyperlink ref="X168" r:id="rId587" display="https://twitter.com/#!/officialpartner/status/1174331435479683073"/>
    <hyperlink ref="X169" r:id="rId588" display="https://twitter.com/#!/crimsonhexagon/status/1174331558750314502"/>
    <hyperlink ref="X170" r:id="rId589" display="https://twitter.com/#!/officialpartner/status/1174331435479683073"/>
    <hyperlink ref="X171" r:id="rId590" display="https://twitter.com/#!/crimsonhexagon/status/1174331558750314502"/>
    <hyperlink ref="X172" r:id="rId591" display="https://twitter.com/#!/youknow_digital/status/1174183769965813762"/>
    <hyperlink ref="X173" r:id="rId592" display="https://twitter.com/#!/youknow_digital/status/1174183769965813762"/>
    <hyperlink ref="X174" r:id="rId593" display="https://twitter.com/#!/thesimetcalfe/status/1174197641292521472"/>
    <hyperlink ref="X175" r:id="rId594" display="https://twitter.com/#!/partechpartners/status/1169153139431358467"/>
    <hyperlink ref="X176" r:id="rId595" display="https://twitter.com/#!/partechpartners/status/1174315914822651905"/>
    <hyperlink ref="X177" r:id="rId596" display="https://twitter.com/#!/brandwatch/status/1172091774304772096"/>
    <hyperlink ref="X178" r:id="rId597" display="https://twitter.com/#!/brandwatch/status/1172440907615879168"/>
    <hyperlink ref="X179" r:id="rId598" display="https://twitter.com/#!/brandwatch/status/1173535366902624256"/>
    <hyperlink ref="X180" r:id="rId599" display="https://twitter.com/#!/brandwatch/status/1173887358422458370"/>
    <hyperlink ref="X181" r:id="rId600" display="https://twitter.com/#!/brandwatch/status/1173946011594698752"/>
    <hyperlink ref="X182" r:id="rId601" display="https://twitter.com/#!/brandwatch/status/1173964837552107520"/>
    <hyperlink ref="X183" r:id="rId602" display="https://twitter.com/#!/brandwatch/status/1173946706171482113"/>
    <hyperlink ref="X184" r:id="rId603" display="https://twitter.com/#!/brandwatch/status/1174267749578805250"/>
    <hyperlink ref="X185" r:id="rId604" display="https://twitter.com/#!/brandwatch/status/1169545205068050433"/>
    <hyperlink ref="X186" r:id="rId605" display="https://twitter.com/#!/brandwatch/status/1171796071716179968"/>
    <hyperlink ref="X187" r:id="rId606" display="https://twitter.com/#!/brandwatch/status/1174316029763346432"/>
    <hyperlink ref="X188" r:id="rId607" display="https://twitter.com/#!/brandwatch/status/1174316029763346432"/>
    <hyperlink ref="X189" r:id="rId608" display="https://twitter.com/#!/crimsonhexagon/status/1169565605319598080"/>
    <hyperlink ref="X190" r:id="rId609" display="https://twitter.com/#!/crimsonhexagon/status/1169966120721428480"/>
    <hyperlink ref="X191" r:id="rId610" display="https://twitter.com/#!/crimsonhexagon/status/1171360893298458625"/>
    <hyperlink ref="X192" r:id="rId611" display="https://twitter.com/#!/crimsonhexagon/status/1171814641296728065"/>
    <hyperlink ref="X193" r:id="rId612" display="https://twitter.com/#!/crimsonhexagon/status/1172097671299047424"/>
    <hyperlink ref="X194" r:id="rId613" display="https://twitter.com/#!/crimsonhexagon/status/1172465083462639617"/>
    <hyperlink ref="X195" r:id="rId614" display="https://twitter.com/#!/crimsonhexagon/status/1173606239907004416"/>
    <hyperlink ref="X196" r:id="rId615" display="https://twitter.com/#!/crimsonhexagon/status/1173887771775307776"/>
    <hyperlink ref="X197" r:id="rId616" display="https://twitter.com/#!/crimsonhexagon/status/1173949334775304193"/>
    <hyperlink ref="X198" r:id="rId617" display="https://twitter.com/#!/crimsonhexagon/status/1173965038064979976"/>
    <hyperlink ref="X199" r:id="rId618" display="https://twitter.com/#!/crimsonhexagon/status/1174011110753820674"/>
    <hyperlink ref="X200" r:id="rId619" display="https://twitter.com/#!/crimsonhexagon/status/1174267916705050624"/>
    <hyperlink ref="X201" r:id="rId620" display="https://twitter.com/#!/crimsonhexagon/status/1174333213914869760"/>
    <hyperlink ref="X202" r:id="rId621" display="https://twitter.com/#!/thesimetcalfe/status/1174197641292521472"/>
    <hyperlink ref="X203" r:id="rId622" display="https://twitter.com/#!/thesimetcalfe/status/1174367782974218240"/>
    <hyperlink ref="X204" r:id="rId623" display="https://twitter.com/#!/partechpartners/status/1174315914822651905"/>
    <hyperlink ref="X205" r:id="rId624" display="https://twitter.com/#!/crimsonhexagon/status/1169966120721428480"/>
    <hyperlink ref="X206" r:id="rId625" display="https://twitter.com/#!/crimsonhexagon/status/1174333213914869760"/>
    <hyperlink ref="X207" r:id="rId626" display="https://twitter.com/#!/thesimetcalfe/status/1174367782974218240"/>
    <hyperlink ref="X208" r:id="rId627" display="https://twitter.com/#!/thesimetcalfe/status/1174197641292521472"/>
    <hyperlink ref="X209" r:id="rId628" display="https://twitter.com/#!/thesimetcalfe/status/1174367782974218240"/>
    <hyperlink ref="X210" r:id="rId629" display="https://twitter.com/#!/generativist/status/1174409675636240384"/>
    <hyperlink ref="X211" r:id="rId630" display="https://twitter.com/#!/igorbrigadir/status/1174409416109694976"/>
    <hyperlink ref="X212" r:id="rId631" display="https://twitter.com/#!/igorbrigadir/status/1174411498929696771"/>
    <hyperlink ref="X213" r:id="rId632" display="https://twitter.com/#!/generativist/status/1174409675636240384"/>
    <hyperlink ref="X214" r:id="rId633" display="https://twitter.com/#!/generativist/status/1174409684083593217"/>
    <hyperlink ref="X215" r:id="rId634" display="https://twitter.com/#!/igorbrigadir/status/1174409416109694976"/>
    <hyperlink ref="X216" r:id="rId635" display="https://twitter.com/#!/igorbrigadir/status/1174411498929696771"/>
    <hyperlink ref="X217" r:id="rId636" display="https://twitter.com/#!/generativist/status/1174409675636240384"/>
    <hyperlink ref="X218" r:id="rId637" display="https://twitter.com/#!/generativist/status/1174409684083593217"/>
    <hyperlink ref="X219" r:id="rId638" display="https://twitter.com/#!/igorbrigadir/status/1174409416109694976"/>
    <hyperlink ref="X220" r:id="rId639" display="https://twitter.com/#!/igorbrigadir/status/1174411498929696771"/>
    <hyperlink ref="X221" r:id="rId640" display="https://twitter.com/#!/generativist/status/1174409675636240384"/>
    <hyperlink ref="X222" r:id="rId641" display="https://twitter.com/#!/generativist/status/1174409684083593217"/>
    <hyperlink ref="X223" r:id="rId642" display="https://twitter.com/#!/igorbrigadir/status/1174409416109694976"/>
    <hyperlink ref="X224" r:id="rId643" display="https://twitter.com/#!/igorbrigadir/status/1174411498929696771"/>
    <hyperlink ref="X225" r:id="rId644" display="https://twitter.com/#!/generativist/status/1174409675636240384"/>
    <hyperlink ref="X226" r:id="rId645" display="https://twitter.com/#!/generativist/status/1174409675636240384"/>
    <hyperlink ref="X227" r:id="rId646" display="https://twitter.com/#!/generativist/status/1174409684083593217"/>
    <hyperlink ref="X228" r:id="rId647" display="https://twitter.com/#!/igorbrigadir/status/1174409416109694976"/>
    <hyperlink ref="X229" r:id="rId648" display="https://twitter.com/#!/igorbrigadir/status/1174411498929696771"/>
    <hyperlink ref="X230" r:id="rId649" display="https://twitter.com/#!/igorbrigadir/status/1174409416109694976"/>
    <hyperlink ref="X231" r:id="rId650" display="https://twitter.com/#!/igorbrigadir/status/1174411498929696771"/>
    <hyperlink ref="X232" r:id="rId651" display="https://twitter.com/#!/ashley2h2o/status/1174413168816398337"/>
    <hyperlink ref="X233" r:id="rId652" display="https://twitter.com/#!/ashley2h2o/status/1174413168816398337"/>
    <hyperlink ref="X234" r:id="rId653" display="https://twitter.com/#!/ashley2h2o/status/1174413168816398337"/>
    <hyperlink ref="X235" r:id="rId654" display="https://twitter.com/#!/ashley2h2o/status/1174413168816398337"/>
    <hyperlink ref="X236" r:id="rId655" display="https://twitter.com/#!/kate_conway4/status/1174413561227071493"/>
    <hyperlink ref="X237" r:id="rId656" display="https://twitter.com/#!/kate_conway4/status/1174413561227071493"/>
    <hyperlink ref="X238" r:id="rId657" display="https://twitter.com/#!/kate_conway4/status/1174413561227071493"/>
    <hyperlink ref="X239" r:id="rId658" display="https://twitter.com/#!/kate_conway4/status/1174413561227071493"/>
    <hyperlink ref="X240" r:id="rId659" display="https://twitter.com/#!/ryanmwallace/status/1174412526525845504"/>
    <hyperlink ref="X241" r:id="rId660" display="https://twitter.com/#!/lizspollock/status/1174417423249883136"/>
    <hyperlink ref="X242" r:id="rId661" display="https://twitter.com/#!/crimsonhexagon/status/1170057157796143105"/>
    <hyperlink ref="X243" r:id="rId662" display="https://twitter.com/#!/crimsonhexagon/status/1171075885493100544"/>
    <hyperlink ref="X244" r:id="rId663" display="https://twitter.com/#!/crimsonhexagon/status/1171094879298052099"/>
    <hyperlink ref="X245" r:id="rId664" display="https://twitter.com/#!/crimsonhexagon/status/1171445856337190914"/>
    <hyperlink ref="X246" r:id="rId665" display="https://twitter.com/#!/crimsonhexagon/status/1171513653788467201"/>
    <hyperlink ref="X247" r:id="rId666" display="https://twitter.com/#!/crimsonhexagon/status/1171715258894958592"/>
    <hyperlink ref="X248" r:id="rId667" display="https://twitter.com/#!/crimsonhexagon/status/1171885990492946434"/>
    <hyperlink ref="X249" r:id="rId668" display="https://twitter.com/#!/crimsonhexagon/status/1172189631007342594"/>
    <hyperlink ref="X250" r:id="rId669" display="https://twitter.com/#!/crimsonhexagon/status/1172231915878977539"/>
    <hyperlink ref="X251" r:id="rId670" display="https://twitter.com/#!/crimsonhexagon/status/1173677936710443008"/>
    <hyperlink ref="X252" r:id="rId671" display="https://twitter.com/#!/ryanmwallace/status/1174412526525845504"/>
    <hyperlink ref="X253" r:id="rId672" display="https://twitter.com/#!/lizspollock/status/1174417423249883136"/>
    <hyperlink ref="X254" r:id="rId673" display="https://twitter.com/#!/ryanmwallace/status/1174412526525845504"/>
    <hyperlink ref="X255" r:id="rId674" display="https://twitter.com/#!/lizspollock/status/1174417423249883136"/>
    <hyperlink ref="X256" r:id="rId675" display="https://twitter.com/#!/ryanmwallace/status/1174412526525845504"/>
    <hyperlink ref="X257" r:id="rId676" display="https://twitter.com/#!/lizspollock/status/1174417423249883136"/>
    <hyperlink ref="X258" r:id="rId677" display="https://twitter.com/#!/lizspollock/status/1174417423249883136"/>
    <hyperlink ref="AZ5" r:id="rId678" display="https://api.twitter.com/1.1/geo/id/e872bcd2497287a7.json"/>
    <hyperlink ref="AZ6" r:id="rId679" display="https://api.twitter.com/1.1/geo/id/e872bcd2497287a7.json"/>
    <hyperlink ref="AZ28" r:id="rId680" display="https://api.twitter.com/1.1/geo/id/e872bcd2497287a7.json"/>
    <hyperlink ref="AZ129" r:id="rId681" display="https://api.twitter.com/1.1/geo/id/e872bcd2497287a7.json"/>
  </hyperlinks>
  <printOptions/>
  <pageMargins left="0.7" right="0.7" top="0.75" bottom="0.75" header="0.3" footer="0.3"/>
  <pageSetup horizontalDpi="600" verticalDpi="600" orientation="portrait" r:id="rId685"/>
  <legacyDrawing r:id="rId683"/>
  <tableParts>
    <tablePart r:id="rId68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2172</v>
      </c>
      <c r="B1" s="13" t="s">
        <v>2173</v>
      </c>
      <c r="C1" s="13" t="s">
        <v>2166</v>
      </c>
      <c r="D1" s="13" t="s">
        <v>2167</v>
      </c>
      <c r="E1" s="13" t="s">
        <v>2174</v>
      </c>
      <c r="F1" s="13" t="s">
        <v>144</v>
      </c>
      <c r="G1" s="13" t="s">
        <v>2175</v>
      </c>
      <c r="H1" s="13" t="s">
        <v>2176</v>
      </c>
      <c r="I1" s="13" t="s">
        <v>2177</v>
      </c>
      <c r="J1" s="13" t="s">
        <v>2178</v>
      </c>
      <c r="K1" s="13" t="s">
        <v>2179</v>
      </c>
      <c r="L1" s="13" t="s">
        <v>2180</v>
      </c>
    </row>
    <row r="2" spans="1:12" ht="15">
      <c r="A2" s="84" t="s">
        <v>1677</v>
      </c>
      <c r="B2" s="84" t="s">
        <v>1679</v>
      </c>
      <c r="C2" s="84">
        <v>16</v>
      </c>
      <c r="D2" s="118">
        <v>0.009773452105364493</v>
      </c>
      <c r="E2" s="118">
        <v>1.6758861204268167</v>
      </c>
      <c r="F2" s="84" t="s">
        <v>2168</v>
      </c>
      <c r="G2" s="84" t="b">
        <v>0</v>
      </c>
      <c r="H2" s="84" t="b">
        <v>0</v>
      </c>
      <c r="I2" s="84" t="b">
        <v>0</v>
      </c>
      <c r="J2" s="84" t="b">
        <v>0</v>
      </c>
      <c r="K2" s="84" t="b">
        <v>0</v>
      </c>
      <c r="L2" s="84" t="b">
        <v>0</v>
      </c>
    </row>
    <row r="3" spans="1:12" ht="15">
      <c r="A3" s="84" t="s">
        <v>238</v>
      </c>
      <c r="B3" s="84" t="s">
        <v>1677</v>
      </c>
      <c r="C3" s="84">
        <v>13</v>
      </c>
      <c r="D3" s="118">
        <v>0.008835812426859142</v>
      </c>
      <c r="E3" s="118">
        <v>1.1929091210581022</v>
      </c>
      <c r="F3" s="84" t="s">
        <v>2168</v>
      </c>
      <c r="G3" s="84" t="b">
        <v>0</v>
      </c>
      <c r="H3" s="84" t="b">
        <v>0</v>
      </c>
      <c r="I3" s="84" t="b">
        <v>0</v>
      </c>
      <c r="J3" s="84" t="b">
        <v>0</v>
      </c>
      <c r="K3" s="84" t="b">
        <v>0</v>
      </c>
      <c r="L3" s="84" t="b">
        <v>0</v>
      </c>
    </row>
    <row r="4" spans="1:12" ht="15">
      <c r="A4" s="84" t="s">
        <v>1685</v>
      </c>
      <c r="B4" s="84" t="s">
        <v>1681</v>
      </c>
      <c r="C4" s="84">
        <v>10</v>
      </c>
      <c r="D4" s="118">
        <v>0.007666575372386584</v>
      </c>
      <c r="E4" s="118">
        <v>1.8649423566468655</v>
      </c>
      <c r="F4" s="84" t="s">
        <v>2168</v>
      </c>
      <c r="G4" s="84" t="b">
        <v>0</v>
      </c>
      <c r="H4" s="84" t="b">
        <v>0</v>
      </c>
      <c r="I4" s="84" t="b">
        <v>0</v>
      </c>
      <c r="J4" s="84" t="b">
        <v>0</v>
      </c>
      <c r="K4" s="84" t="b">
        <v>0</v>
      </c>
      <c r="L4" s="84" t="b">
        <v>0</v>
      </c>
    </row>
    <row r="5" spans="1:12" ht="15">
      <c r="A5" s="84" t="s">
        <v>1681</v>
      </c>
      <c r="B5" s="84" t="s">
        <v>1682</v>
      </c>
      <c r="C5" s="84">
        <v>10</v>
      </c>
      <c r="D5" s="118">
        <v>0.007666575372386584</v>
      </c>
      <c r="E5" s="118">
        <v>1.792391689498254</v>
      </c>
      <c r="F5" s="84" t="s">
        <v>2168</v>
      </c>
      <c r="G5" s="84" t="b">
        <v>0</v>
      </c>
      <c r="H5" s="84" t="b">
        <v>0</v>
      </c>
      <c r="I5" s="84" t="b">
        <v>0</v>
      </c>
      <c r="J5" s="84" t="b">
        <v>0</v>
      </c>
      <c r="K5" s="84" t="b">
        <v>0</v>
      </c>
      <c r="L5" s="84" t="b">
        <v>0</v>
      </c>
    </row>
    <row r="6" spans="1:12" ht="15">
      <c r="A6" s="84" t="s">
        <v>1682</v>
      </c>
      <c r="B6" s="84" t="s">
        <v>1686</v>
      </c>
      <c r="C6" s="84">
        <v>10</v>
      </c>
      <c r="D6" s="118">
        <v>0.007666575372386584</v>
      </c>
      <c r="E6" s="118">
        <v>1.92709026339571</v>
      </c>
      <c r="F6" s="84" t="s">
        <v>2168</v>
      </c>
      <c r="G6" s="84" t="b">
        <v>0</v>
      </c>
      <c r="H6" s="84" t="b">
        <v>0</v>
      </c>
      <c r="I6" s="84" t="b">
        <v>0</v>
      </c>
      <c r="J6" s="84" t="b">
        <v>0</v>
      </c>
      <c r="K6" s="84" t="b">
        <v>0</v>
      </c>
      <c r="L6" s="84" t="b">
        <v>0</v>
      </c>
    </row>
    <row r="7" spans="1:12" ht="15">
      <c r="A7" s="84" t="s">
        <v>1686</v>
      </c>
      <c r="B7" s="84" t="s">
        <v>1683</v>
      </c>
      <c r="C7" s="84">
        <v>10</v>
      </c>
      <c r="D7" s="118">
        <v>0.007666575372386584</v>
      </c>
      <c r="E7" s="118">
        <v>1.8949055800243089</v>
      </c>
      <c r="F7" s="84" t="s">
        <v>2168</v>
      </c>
      <c r="G7" s="84" t="b">
        <v>0</v>
      </c>
      <c r="H7" s="84" t="b">
        <v>0</v>
      </c>
      <c r="I7" s="84" t="b">
        <v>0</v>
      </c>
      <c r="J7" s="84" t="b">
        <v>0</v>
      </c>
      <c r="K7" s="84" t="b">
        <v>0</v>
      </c>
      <c r="L7" s="84" t="b">
        <v>0</v>
      </c>
    </row>
    <row r="8" spans="1:12" ht="15">
      <c r="A8" s="84" t="s">
        <v>1683</v>
      </c>
      <c r="B8" s="84" t="s">
        <v>1978</v>
      </c>
      <c r="C8" s="84">
        <v>10</v>
      </c>
      <c r="D8" s="118">
        <v>0.007666575372386584</v>
      </c>
      <c r="E8" s="118">
        <v>1.968482948553935</v>
      </c>
      <c r="F8" s="84" t="s">
        <v>2168</v>
      </c>
      <c r="G8" s="84" t="b">
        <v>0</v>
      </c>
      <c r="H8" s="84" t="b">
        <v>0</v>
      </c>
      <c r="I8" s="84" t="b">
        <v>0</v>
      </c>
      <c r="J8" s="84" t="b">
        <v>0</v>
      </c>
      <c r="K8" s="84" t="b">
        <v>0</v>
      </c>
      <c r="L8" s="84" t="b">
        <v>0</v>
      </c>
    </row>
    <row r="9" spans="1:12" ht="15">
      <c r="A9" s="84" t="s">
        <v>1978</v>
      </c>
      <c r="B9" s="84" t="s">
        <v>748</v>
      </c>
      <c r="C9" s="84">
        <v>10</v>
      </c>
      <c r="D9" s="118">
        <v>0.007666575372386584</v>
      </c>
      <c r="E9" s="118">
        <v>2.0824263008607717</v>
      </c>
      <c r="F9" s="84" t="s">
        <v>2168</v>
      </c>
      <c r="G9" s="84" t="b">
        <v>0</v>
      </c>
      <c r="H9" s="84" t="b">
        <v>0</v>
      </c>
      <c r="I9" s="84" t="b">
        <v>0</v>
      </c>
      <c r="J9" s="84" t="b">
        <v>0</v>
      </c>
      <c r="K9" s="84" t="b">
        <v>0</v>
      </c>
      <c r="L9" s="84" t="b">
        <v>0</v>
      </c>
    </row>
    <row r="10" spans="1:12" ht="15">
      <c r="A10" s="84" t="s">
        <v>748</v>
      </c>
      <c r="B10" s="84" t="s">
        <v>1979</v>
      </c>
      <c r="C10" s="84">
        <v>10</v>
      </c>
      <c r="D10" s="118">
        <v>0.007666575372386584</v>
      </c>
      <c r="E10" s="118">
        <v>2.0824263008607717</v>
      </c>
      <c r="F10" s="84" t="s">
        <v>2168</v>
      </c>
      <c r="G10" s="84" t="b">
        <v>0</v>
      </c>
      <c r="H10" s="84" t="b">
        <v>0</v>
      </c>
      <c r="I10" s="84" t="b">
        <v>0</v>
      </c>
      <c r="J10" s="84" t="b">
        <v>0</v>
      </c>
      <c r="K10" s="84" t="b">
        <v>0</v>
      </c>
      <c r="L10" s="84" t="b">
        <v>0</v>
      </c>
    </row>
    <row r="11" spans="1:12" ht="15">
      <c r="A11" s="84" t="s">
        <v>1979</v>
      </c>
      <c r="B11" s="84" t="s">
        <v>1980</v>
      </c>
      <c r="C11" s="84">
        <v>10</v>
      </c>
      <c r="D11" s="118">
        <v>0.007666575372386584</v>
      </c>
      <c r="E11" s="118">
        <v>2.0824263008607717</v>
      </c>
      <c r="F11" s="84" t="s">
        <v>2168</v>
      </c>
      <c r="G11" s="84" t="b">
        <v>0</v>
      </c>
      <c r="H11" s="84" t="b">
        <v>0</v>
      </c>
      <c r="I11" s="84" t="b">
        <v>0</v>
      </c>
      <c r="J11" s="84" t="b">
        <v>0</v>
      </c>
      <c r="K11" s="84" t="b">
        <v>0</v>
      </c>
      <c r="L11" s="84" t="b">
        <v>0</v>
      </c>
    </row>
    <row r="12" spans="1:12" ht="15">
      <c r="A12" s="84" t="s">
        <v>1980</v>
      </c>
      <c r="B12" s="84" t="s">
        <v>239</v>
      </c>
      <c r="C12" s="84">
        <v>10</v>
      </c>
      <c r="D12" s="118">
        <v>0.007666575372386584</v>
      </c>
      <c r="E12" s="118">
        <v>1.5509473838185168</v>
      </c>
      <c r="F12" s="84" t="s">
        <v>2168</v>
      </c>
      <c r="G12" s="84" t="b">
        <v>0</v>
      </c>
      <c r="H12" s="84" t="b">
        <v>0</v>
      </c>
      <c r="I12" s="84" t="b">
        <v>0</v>
      </c>
      <c r="J12" s="84" t="b">
        <v>0</v>
      </c>
      <c r="K12" s="84" t="b">
        <v>0</v>
      </c>
      <c r="L12" s="84" t="b">
        <v>0</v>
      </c>
    </row>
    <row r="13" spans="1:12" ht="15">
      <c r="A13" s="84" t="s">
        <v>239</v>
      </c>
      <c r="B13" s="84" t="s">
        <v>1981</v>
      </c>
      <c r="C13" s="84">
        <v>10</v>
      </c>
      <c r="D13" s="118">
        <v>0.007666575372386584</v>
      </c>
      <c r="E13" s="118">
        <v>1.4591770104628714</v>
      </c>
      <c r="F13" s="84" t="s">
        <v>2168</v>
      </c>
      <c r="G13" s="84" t="b">
        <v>0</v>
      </c>
      <c r="H13" s="84" t="b">
        <v>0</v>
      </c>
      <c r="I13" s="84" t="b">
        <v>0</v>
      </c>
      <c r="J13" s="84" t="b">
        <v>0</v>
      </c>
      <c r="K13" s="84" t="b">
        <v>0</v>
      </c>
      <c r="L13" s="84" t="b">
        <v>0</v>
      </c>
    </row>
    <row r="14" spans="1:12" ht="15">
      <c r="A14" s="84" t="s">
        <v>1981</v>
      </c>
      <c r="B14" s="84" t="s">
        <v>1982</v>
      </c>
      <c r="C14" s="84">
        <v>10</v>
      </c>
      <c r="D14" s="118">
        <v>0.007666575372386584</v>
      </c>
      <c r="E14" s="118">
        <v>2.0824263008607717</v>
      </c>
      <c r="F14" s="84" t="s">
        <v>2168</v>
      </c>
      <c r="G14" s="84" t="b">
        <v>0</v>
      </c>
      <c r="H14" s="84" t="b">
        <v>0</v>
      </c>
      <c r="I14" s="84" t="b">
        <v>0</v>
      </c>
      <c r="J14" s="84" t="b">
        <v>0</v>
      </c>
      <c r="K14" s="84" t="b">
        <v>0</v>
      </c>
      <c r="L14" s="84" t="b">
        <v>0</v>
      </c>
    </row>
    <row r="15" spans="1:12" ht="15">
      <c r="A15" s="84" t="s">
        <v>1982</v>
      </c>
      <c r="B15" s="84" t="s">
        <v>1687</v>
      </c>
      <c r="C15" s="84">
        <v>10</v>
      </c>
      <c r="D15" s="118">
        <v>0.007666575372386584</v>
      </c>
      <c r="E15" s="118">
        <v>2.041033615702547</v>
      </c>
      <c r="F15" s="84" t="s">
        <v>2168</v>
      </c>
      <c r="G15" s="84" t="b">
        <v>0</v>
      </c>
      <c r="H15" s="84" t="b">
        <v>0</v>
      </c>
      <c r="I15" s="84" t="b">
        <v>0</v>
      </c>
      <c r="J15" s="84" t="b">
        <v>0</v>
      </c>
      <c r="K15" s="84" t="b">
        <v>0</v>
      </c>
      <c r="L15" s="84" t="b">
        <v>0</v>
      </c>
    </row>
    <row r="16" spans="1:12" ht="15">
      <c r="A16" s="84" t="s">
        <v>212</v>
      </c>
      <c r="B16" s="84" t="s">
        <v>1685</v>
      </c>
      <c r="C16" s="84">
        <v>9</v>
      </c>
      <c r="D16" s="118">
        <v>0.007214282274114396</v>
      </c>
      <c r="E16" s="118">
        <v>2.036668810300097</v>
      </c>
      <c r="F16" s="84" t="s">
        <v>2168</v>
      </c>
      <c r="G16" s="84" t="b">
        <v>0</v>
      </c>
      <c r="H16" s="84" t="b">
        <v>0</v>
      </c>
      <c r="I16" s="84" t="b">
        <v>0</v>
      </c>
      <c r="J16" s="84" t="b">
        <v>0</v>
      </c>
      <c r="K16" s="84" t="b">
        <v>0</v>
      </c>
      <c r="L16" s="84" t="b">
        <v>0</v>
      </c>
    </row>
    <row r="17" spans="1:12" ht="15">
      <c r="A17" s="84" t="s">
        <v>239</v>
      </c>
      <c r="B17" s="84" t="s">
        <v>238</v>
      </c>
      <c r="C17" s="84">
        <v>6</v>
      </c>
      <c r="D17" s="118">
        <v>0.005616046366712973</v>
      </c>
      <c r="E17" s="118">
        <v>0.7058493438042598</v>
      </c>
      <c r="F17" s="84" t="s">
        <v>2168</v>
      </c>
      <c r="G17" s="84" t="b">
        <v>0</v>
      </c>
      <c r="H17" s="84" t="b">
        <v>0</v>
      </c>
      <c r="I17" s="84" t="b">
        <v>0</v>
      </c>
      <c r="J17" s="84" t="b">
        <v>0</v>
      </c>
      <c r="K17" s="84" t="b">
        <v>0</v>
      </c>
      <c r="L17" s="84" t="b">
        <v>0</v>
      </c>
    </row>
    <row r="18" spans="1:12" ht="15">
      <c r="A18" s="84" t="s">
        <v>1689</v>
      </c>
      <c r="B18" s="84" t="s">
        <v>1678</v>
      </c>
      <c r="C18" s="84">
        <v>6</v>
      </c>
      <c r="D18" s="118">
        <v>0.005616046366712973</v>
      </c>
      <c r="E18" s="118">
        <v>1.7813963051967907</v>
      </c>
      <c r="F18" s="84" t="s">
        <v>2168</v>
      </c>
      <c r="G18" s="84" t="b">
        <v>0</v>
      </c>
      <c r="H18" s="84" t="b">
        <v>0</v>
      </c>
      <c r="I18" s="84" t="b">
        <v>0</v>
      </c>
      <c r="J18" s="84" t="b">
        <v>0</v>
      </c>
      <c r="K18" s="84" t="b">
        <v>0</v>
      </c>
      <c r="L18" s="84" t="b">
        <v>0</v>
      </c>
    </row>
    <row r="19" spans="1:12" ht="15">
      <c r="A19" s="84" t="s">
        <v>1678</v>
      </c>
      <c r="B19" s="84" t="s">
        <v>238</v>
      </c>
      <c r="C19" s="84">
        <v>6</v>
      </c>
      <c r="D19" s="118">
        <v>0.005616046366712973</v>
      </c>
      <c r="E19" s="118">
        <v>1.0986497128238863</v>
      </c>
      <c r="F19" s="84" t="s">
        <v>2168</v>
      </c>
      <c r="G19" s="84" t="b">
        <v>0</v>
      </c>
      <c r="H19" s="84" t="b">
        <v>0</v>
      </c>
      <c r="I19" s="84" t="b">
        <v>0</v>
      </c>
      <c r="J19" s="84" t="b">
        <v>0</v>
      </c>
      <c r="K19" s="84" t="b">
        <v>0</v>
      </c>
      <c r="L19" s="84" t="b">
        <v>0</v>
      </c>
    </row>
    <row r="20" spans="1:12" ht="15">
      <c r="A20" s="84" t="s">
        <v>1977</v>
      </c>
      <c r="B20" s="84" t="s">
        <v>1988</v>
      </c>
      <c r="C20" s="84">
        <v>6</v>
      </c>
      <c r="D20" s="118">
        <v>0.005616046366712973</v>
      </c>
      <c r="E20" s="118">
        <v>1.8435442119456351</v>
      </c>
      <c r="F20" s="84" t="s">
        <v>2168</v>
      </c>
      <c r="G20" s="84" t="b">
        <v>0</v>
      </c>
      <c r="H20" s="84" t="b">
        <v>0</v>
      </c>
      <c r="I20" s="84" t="b">
        <v>0</v>
      </c>
      <c r="J20" s="84" t="b">
        <v>0</v>
      </c>
      <c r="K20" s="84" t="b">
        <v>0</v>
      </c>
      <c r="L20" s="84" t="b">
        <v>0</v>
      </c>
    </row>
    <row r="21" spans="1:12" ht="15">
      <c r="A21" s="84" t="s">
        <v>238</v>
      </c>
      <c r="B21" s="84" t="s">
        <v>1689</v>
      </c>
      <c r="C21" s="84">
        <v>5</v>
      </c>
      <c r="D21" s="118">
        <v>0.004982257135292456</v>
      </c>
      <c r="E21" s="118">
        <v>1.4591770104628714</v>
      </c>
      <c r="F21" s="84" t="s">
        <v>2168</v>
      </c>
      <c r="G21" s="84" t="b">
        <v>0</v>
      </c>
      <c r="H21" s="84" t="b">
        <v>0</v>
      </c>
      <c r="I21" s="84" t="b">
        <v>0</v>
      </c>
      <c r="J21" s="84" t="b">
        <v>0</v>
      </c>
      <c r="K21" s="84" t="b">
        <v>0</v>
      </c>
      <c r="L21" s="84" t="b">
        <v>0</v>
      </c>
    </row>
    <row r="22" spans="1:12" ht="15">
      <c r="A22" s="84" t="s">
        <v>317</v>
      </c>
      <c r="B22" s="84" t="s">
        <v>239</v>
      </c>
      <c r="C22" s="84">
        <v>4</v>
      </c>
      <c r="D22" s="118">
        <v>0.0042817141448997864</v>
      </c>
      <c r="E22" s="118">
        <v>1.5509473838185168</v>
      </c>
      <c r="F22" s="84" t="s">
        <v>2168</v>
      </c>
      <c r="G22" s="84" t="b">
        <v>0</v>
      </c>
      <c r="H22" s="84" t="b">
        <v>0</v>
      </c>
      <c r="I22" s="84" t="b">
        <v>0</v>
      </c>
      <c r="J22" s="84" t="b">
        <v>0</v>
      </c>
      <c r="K22" s="84" t="b">
        <v>0</v>
      </c>
      <c r="L22" s="84" t="b">
        <v>0</v>
      </c>
    </row>
    <row r="23" spans="1:12" ht="15">
      <c r="A23" s="84" t="s">
        <v>316</v>
      </c>
      <c r="B23" s="84" t="s">
        <v>315</v>
      </c>
      <c r="C23" s="84">
        <v>4</v>
      </c>
      <c r="D23" s="118">
        <v>0.0042817141448997864</v>
      </c>
      <c r="E23" s="118">
        <v>2.4803663095328097</v>
      </c>
      <c r="F23" s="84" t="s">
        <v>2168</v>
      </c>
      <c r="G23" s="84" t="b">
        <v>0</v>
      </c>
      <c r="H23" s="84" t="b">
        <v>0</v>
      </c>
      <c r="I23" s="84" t="b">
        <v>0</v>
      </c>
      <c r="J23" s="84" t="b">
        <v>0</v>
      </c>
      <c r="K23" s="84" t="b">
        <v>0</v>
      </c>
      <c r="L23" s="84" t="b">
        <v>0</v>
      </c>
    </row>
    <row r="24" spans="1:12" ht="15">
      <c r="A24" s="84" t="s">
        <v>315</v>
      </c>
      <c r="B24" s="84" t="s">
        <v>314</v>
      </c>
      <c r="C24" s="84">
        <v>4</v>
      </c>
      <c r="D24" s="118">
        <v>0.0042817141448997864</v>
      </c>
      <c r="E24" s="118">
        <v>2.4803663095328097</v>
      </c>
      <c r="F24" s="84" t="s">
        <v>2168</v>
      </c>
      <c r="G24" s="84" t="b">
        <v>0</v>
      </c>
      <c r="H24" s="84" t="b">
        <v>0</v>
      </c>
      <c r="I24" s="84" t="b">
        <v>0</v>
      </c>
      <c r="J24" s="84" t="b">
        <v>0</v>
      </c>
      <c r="K24" s="84" t="b">
        <v>0</v>
      </c>
      <c r="L24" s="84" t="b">
        <v>0</v>
      </c>
    </row>
    <row r="25" spans="1:12" ht="15">
      <c r="A25" s="84" t="s">
        <v>238</v>
      </c>
      <c r="B25" s="84" t="s">
        <v>2006</v>
      </c>
      <c r="C25" s="84">
        <v>4</v>
      </c>
      <c r="D25" s="118">
        <v>0.0042817141448997864</v>
      </c>
      <c r="E25" s="118">
        <v>1.4591770104628714</v>
      </c>
      <c r="F25" s="84" t="s">
        <v>2168</v>
      </c>
      <c r="G25" s="84" t="b">
        <v>0</v>
      </c>
      <c r="H25" s="84" t="b">
        <v>0</v>
      </c>
      <c r="I25" s="84" t="b">
        <v>0</v>
      </c>
      <c r="J25" s="84" t="b">
        <v>0</v>
      </c>
      <c r="K25" s="84" t="b">
        <v>0</v>
      </c>
      <c r="L25" s="84" t="b">
        <v>0</v>
      </c>
    </row>
    <row r="26" spans="1:12" ht="15">
      <c r="A26" s="84" t="s">
        <v>2006</v>
      </c>
      <c r="B26" s="84" t="s">
        <v>2007</v>
      </c>
      <c r="C26" s="84">
        <v>4</v>
      </c>
      <c r="D26" s="118">
        <v>0.0042817141448997864</v>
      </c>
      <c r="E26" s="118">
        <v>2.4803663095328097</v>
      </c>
      <c r="F26" s="84" t="s">
        <v>2168</v>
      </c>
      <c r="G26" s="84" t="b">
        <v>0</v>
      </c>
      <c r="H26" s="84" t="b">
        <v>0</v>
      </c>
      <c r="I26" s="84" t="b">
        <v>0</v>
      </c>
      <c r="J26" s="84" t="b">
        <v>0</v>
      </c>
      <c r="K26" s="84" t="b">
        <v>0</v>
      </c>
      <c r="L26" s="84" t="b">
        <v>0</v>
      </c>
    </row>
    <row r="27" spans="1:12" ht="15">
      <c r="A27" s="84" t="s">
        <v>2007</v>
      </c>
      <c r="B27" s="84" t="s">
        <v>1983</v>
      </c>
      <c r="C27" s="84">
        <v>4</v>
      </c>
      <c r="D27" s="118">
        <v>0.0042817141448997864</v>
      </c>
      <c r="E27" s="118">
        <v>2.1793363138688284</v>
      </c>
      <c r="F27" s="84" t="s">
        <v>2168</v>
      </c>
      <c r="G27" s="84" t="b">
        <v>0</v>
      </c>
      <c r="H27" s="84" t="b">
        <v>0</v>
      </c>
      <c r="I27" s="84" t="b">
        <v>0</v>
      </c>
      <c r="J27" s="84" t="b">
        <v>0</v>
      </c>
      <c r="K27" s="84" t="b">
        <v>0</v>
      </c>
      <c r="L27" s="84" t="b">
        <v>0</v>
      </c>
    </row>
    <row r="28" spans="1:12" ht="15">
      <c r="A28" s="84" t="s">
        <v>1983</v>
      </c>
      <c r="B28" s="84" t="s">
        <v>239</v>
      </c>
      <c r="C28" s="84">
        <v>4</v>
      </c>
      <c r="D28" s="118">
        <v>0.0042817141448997864</v>
      </c>
      <c r="E28" s="118">
        <v>1.2499173881545356</v>
      </c>
      <c r="F28" s="84" t="s">
        <v>2168</v>
      </c>
      <c r="G28" s="84" t="b">
        <v>0</v>
      </c>
      <c r="H28" s="84" t="b">
        <v>0</v>
      </c>
      <c r="I28" s="84" t="b">
        <v>0</v>
      </c>
      <c r="J28" s="84" t="b">
        <v>0</v>
      </c>
      <c r="K28" s="84" t="b">
        <v>0</v>
      </c>
      <c r="L28" s="84" t="b">
        <v>0</v>
      </c>
    </row>
    <row r="29" spans="1:12" ht="15">
      <c r="A29" s="84" t="s">
        <v>239</v>
      </c>
      <c r="B29" s="84" t="s">
        <v>2008</v>
      </c>
      <c r="C29" s="84">
        <v>4</v>
      </c>
      <c r="D29" s="118">
        <v>0.0042817141448997864</v>
      </c>
      <c r="E29" s="118">
        <v>1.4591770104628714</v>
      </c>
      <c r="F29" s="84" t="s">
        <v>2168</v>
      </c>
      <c r="G29" s="84" t="b">
        <v>0</v>
      </c>
      <c r="H29" s="84" t="b">
        <v>0</v>
      </c>
      <c r="I29" s="84" t="b">
        <v>0</v>
      </c>
      <c r="J29" s="84" t="b">
        <v>0</v>
      </c>
      <c r="K29" s="84" t="b">
        <v>0</v>
      </c>
      <c r="L29" s="84" t="b">
        <v>0</v>
      </c>
    </row>
    <row r="30" spans="1:12" ht="15">
      <c r="A30" s="84" t="s">
        <v>2008</v>
      </c>
      <c r="B30" s="84" t="s">
        <v>2009</v>
      </c>
      <c r="C30" s="84">
        <v>4</v>
      </c>
      <c r="D30" s="118">
        <v>0.0042817141448997864</v>
      </c>
      <c r="E30" s="118">
        <v>2.4803663095328097</v>
      </c>
      <c r="F30" s="84" t="s">
        <v>2168</v>
      </c>
      <c r="G30" s="84" t="b">
        <v>0</v>
      </c>
      <c r="H30" s="84" t="b">
        <v>0</v>
      </c>
      <c r="I30" s="84" t="b">
        <v>0</v>
      </c>
      <c r="J30" s="84" t="b">
        <v>0</v>
      </c>
      <c r="K30" s="84" t="b">
        <v>0</v>
      </c>
      <c r="L30" s="84" t="b">
        <v>0</v>
      </c>
    </row>
    <row r="31" spans="1:12" ht="15">
      <c r="A31" s="84" t="s">
        <v>2009</v>
      </c>
      <c r="B31" s="84" t="s">
        <v>1995</v>
      </c>
      <c r="C31" s="84">
        <v>4</v>
      </c>
      <c r="D31" s="118">
        <v>0.0042817141448997864</v>
      </c>
      <c r="E31" s="118">
        <v>2.383456296524753</v>
      </c>
      <c r="F31" s="84" t="s">
        <v>2168</v>
      </c>
      <c r="G31" s="84" t="b">
        <v>0</v>
      </c>
      <c r="H31" s="84" t="b">
        <v>0</v>
      </c>
      <c r="I31" s="84" t="b">
        <v>0</v>
      </c>
      <c r="J31" s="84" t="b">
        <v>0</v>
      </c>
      <c r="K31" s="84" t="b">
        <v>0</v>
      </c>
      <c r="L31" s="84" t="b">
        <v>0</v>
      </c>
    </row>
    <row r="32" spans="1:12" ht="15">
      <c r="A32" s="84" t="s">
        <v>1995</v>
      </c>
      <c r="B32" s="84" t="s">
        <v>2010</v>
      </c>
      <c r="C32" s="84">
        <v>4</v>
      </c>
      <c r="D32" s="118">
        <v>0.0042817141448997864</v>
      </c>
      <c r="E32" s="118">
        <v>2.383456296524753</v>
      </c>
      <c r="F32" s="84" t="s">
        <v>2168</v>
      </c>
      <c r="G32" s="84" t="b">
        <v>0</v>
      </c>
      <c r="H32" s="84" t="b">
        <v>0</v>
      </c>
      <c r="I32" s="84" t="b">
        <v>0</v>
      </c>
      <c r="J32" s="84" t="b">
        <v>0</v>
      </c>
      <c r="K32" s="84" t="b">
        <v>0</v>
      </c>
      <c r="L32" s="84" t="b">
        <v>0</v>
      </c>
    </row>
    <row r="33" spans="1:12" ht="15">
      <c r="A33" s="84" t="s">
        <v>1691</v>
      </c>
      <c r="B33" s="84" t="s">
        <v>1692</v>
      </c>
      <c r="C33" s="84">
        <v>4</v>
      </c>
      <c r="D33" s="118">
        <v>0.0042817141448997864</v>
      </c>
      <c r="E33" s="118">
        <v>2.4803663095328097</v>
      </c>
      <c r="F33" s="84" t="s">
        <v>2168</v>
      </c>
      <c r="G33" s="84" t="b">
        <v>0</v>
      </c>
      <c r="H33" s="84" t="b">
        <v>0</v>
      </c>
      <c r="I33" s="84" t="b">
        <v>0</v>
      </c>
      <c r="J33" s="84" t="b">
        <v>0</v>
      </c>
      <c r="K33" s="84" t="b">
        <v>0</v>
      </c>
      <c r="L33" s="84" t="b">
        <v>0</v>
      </c>
    </row>
    <row r="34" spans="1:12" ht="15">
      <c r="A34" s="84" t="s">
        <v>1692</v>
      </c>
      <c r="B34" s="84" t="s">
        <v>239</v>
      </c>
      <c r="C34" s="84">
        <v>4</v>
      </c>
      <c r="D34" s="118">
        <v>0.0042817141448997864</v>
      </c>
      <c r="E34" s="118">
        <v>1.5509473838185168</v>
      </c>
      <c r="F34" s="84" t="s">
        <v>2168</v>
      </c>
      <c r="G34" s="84" t="b">
        <v>0</v>
      </c>
      <c r="H34" s="84" t="b">
        <v>0</v>
      </c>
      <c r="I34" s="84" t="b">
        <v>0</v>
      </c>
      <c r="J34" s="84" t="b">
        <v>0</v>
      </c>
      <c r="K34" s="84" t="b">
        <v>0</v>
      </c>
      <c r="L34" s="84" t="b">
        <v>0</v>
      </c>
    </row>
    <row r="35" spans="1:12" ht="15">
      <c r="A35" s="84" t="s">
        <v>1679</v>
      </c>
      <c r="B35" s="84" t="s">
        <v>1693</v>
      </c>
      <c r="C35" s="84">
        <v>4</v>
      </c>
      <c r="D35" s="118">
        <v>0.0042817141448997864</v>
      </c>
      <c r="E35" s="118">
        <v>1.8519773794824979</v>
      </c>
      <c r="F35" s="84" t="s">
        <v>2168</v>
      </c>
      <c r="G35" s="84" t="b">
        <v>0</v>
      </c>
      <c r="H35" s="84" t="b">
        <v>0</v>
      </c>
      <c r="I35" s="84" t="b">
        <v>0</v>
      </c>
      <c r="J35" s="84" t="b">
        <v>0</v>
      </c>
      <c r="K35" s="84" t="b">
        <v>0</v>
      </c>
      <c r="L35" s="84" t="b">
        <v>0</v>
      </c>
    </row>
    <row r="36" spans="1:12" ht="15">
      <c r="A36" s="84" t="s">
        <v>1693</v>
      </c>
      <c r="B36" s="84" t="s">
        <v>1690</v>
      </c>
      <c r="C36" s="84">
        <v>4</v>
      </c>
      <c r="D36" s="118">
        <v>0.0042817141448997864</v>
      </c>
      <c r="E36" s="118">
        <v>2.383456296524753</v>
      </c>
      <c r="F36" s="84" t="s">
        <v>2168</v>
      </c>
      <c r="G36" s="84" t="b">
        <v>0</v>
      </c>
      <c r="H36" s="84" t="b">
        <v>0</v>
      </c>
      <c r="I36" s="84" t="b">
        <v>0</v>
      </c>
      <c r="J36" s="84" t="b">
        <v>1</v>
      </c>
      <c r="K36" s="84" t="b">
        <v>0</v>
      </c>
      <c r="L36" s="84" t="b">
        <v>0</v>
      </c>
    </row>
    <row r="37" spans="1:12" ht="15">
      <c r="A37" s="84" t="s">
        <v>2011</v>
      </c>
      <c r="B37" s="84" t="s">
        <v>1684</v>
      </c>
      <c r="C37" s="84">
        <v>4</v>
      </c>
      <c r="D37" s="118">
        <v>0.0042817141448997864</v>
      </c>
      <c r="E37" s="118">
        <v>1.9362982651825338</v>
      </c>
      <c r="F37" s="84" t="s">
        <v>2168</v>
      </c>
      <c r="G37" s="84" t="b">
        <v>0</v>
      </c>
      <c r="H37" s="84" t="b">
        <v>0</v>
      </c>
      <c r="I37" s="84" t="b">
        <v>0</v>
      </c>
      <c r="J37" s="84" t="b">
        <v>0</v>
      </c>
      <c r="K37" s="84" t="b">
        <v>0</v>
      </c>
      <c r="L37" s="84" t="b">
        <v>0</v>
      </c>
    </row>
    <row r="38" spans="1:12" ht="15">
      <c r="A38" s="84" t="s">
        <v>2001</v>
      </c>
      <c r="B38" s="84" t="s">
        <v>1677</v>
      </c>
      <c r="C38" s="84">
        <v>4</v>
      </c>
      <c r="D38" s="118">
        <v>0.0042817141448997864</v>
      </c>
      <c r="E38" s="118">
        <v>1.6053050461411094</v>
      </c>
      <c r="F38" s="84" t="s">
        <v>2168</v>
      </c>
      <c r="G38" s="84" t="b">
        <v>0</v>
      </c>
      <c r="H38" s="84" t="b">
        <v>0</v>
      </c>
      <c r="I38" s="84" t="b">
        <v>0</v>
      </c>
      <c r="J38" s="84" t="b">
        <v>0</v>
      </c>
      <c r="K38" s="84" t="b">
        <v>0</v>
      </c>
      <c r="L38" s="84" t="b">
        <v>0</v>
      </c>
    </row>
    <row r="39" spans="1:12" ht="15">
      <c r="A39" s="84" t="s">
        <v>1677</v>
      </c>
      <c r="B39" s="84" t="s">
        <v>1987</v>
      </c>
      <c r="C39" s="84">
        <v>4</v>
      </c>
      <c r="D39" s="118">
        <v>0.0042817141448997864</v>
      </c>
      <c r="E39" s="118">
        <v>1.4011850634851848</v>
      </c>
      <c r="F39" s="84" t="s">
        <v>2168</v>
      </c>
      <c r="G39" s="84" t="b">
        <v>0</v>
      </c>
      <c r="H39" s="84" t="b">
        <v>0</v>
      </c>
      <c r="I39" s="84" t="b">
        <v>0</v>
      </c>
      <c r="J39" s="84" t="b">
        <v>1</v>
      </c>
      <c r="K39" s="84" t="b">
        <v>0</v>
      </c>
      <c r="L39" s="84" t="b">
        <v>0</v>
      </c>
    </row>
    <row r="40" spans="1:12" ht="15">
      <c r="A40" s="84" t="s">
        <v>1992</v>
      </c>
      <c r="B40" s="84" t="s">
        <v>1990</v>
      </c>
      <c r="C40" s="84">
        <v>4</v>
      </c>
      <c r="D40" s="118">
        <v>0.0042817141448997864</v>
      </c>
      <c r="E40" s="118">
        <v>1.9942902121602206</v>
      </c>
      <c r="F40" s="84" t="s">
        <v>2168</v>
      </c>
      <c r="G40" s="84" t="b">
        <v>0</v>
      </c>
      <c r="H40" s="84" t="b">
        <v>0</v>
      </c>
      <c r="I40" s="84" t="b">
        <v>0</v>
      </c>
      <c r="J40" s="84" t="b">
        <v>0</v>
      </c>
      <c r="K40" s="84" t="b">
        <v>0</v>
      </c>
      <c r="L40" s="84" t="b">
        <v>0</v>
      </c>
    </row>
    <row r="41" spans="1:12" ht="15">
      <c r="A41" s="84" t="s">
        <v>2002</v>
      </c>
      <c r="B41" s="84" t="s">
        <v>1684</v>
      </c>
      <c r="C41" s="84">
        <v>4</v>
      </c>
      <c r="D41" s="118">
        <v>0.0042817141448997864</v>
      </c>
      <c r="E41" s="118">
        <v>1.8393882521744775</v>
      </c>
      <c r="F41" s="84" t="s">
        <v>2168</v>
      </c>
      <c r="G41" s="84" t="b">
        <v>0</v>
      </c>
      <c r="H41" s="84" t="b">
        <v>0</v>
      </c>
      <c r="I41" s="84" t="b">
        <v>0</v>
      </c>
      <c r="J41" s="84" t="b">
        <v>0</v>
      </c>
      <c r="K41" s="84" t="b">
        <v>0</v>
      </c>
      <c r="L41" s="84" t="b">
        <v>0</v>
      </c>
    </row>
    <row r="42" spans="1:12" ht="15">
      <c r="A42" s="84" t="s">
        <v>1684</v>
      </c>
      <c r="B42" s="84" t="s">
        <v>2017</v>
      </c>
      <c r="C42" s="84">
        <v>4</v>
      </c>
      <c r="D42" s="118">
        <v>0.0042817141448997864</v>
      </c>
      <c r="E42" s="118">
        <v>1.968482948553935</v>
      </c>
      <c r="F42" s="84" t="s">
        <v>2168</v>
      </c>
      <c r="G42" s="84" t="b">
        <v>0</v>
      </c>
      <c r="H42" s="84" t="b">
        <v>0</v>
      </c>
      <c r="I42" s="84" t="b">
        <v>0</v>
      </c>
      <c r="J42" s="84" t="b">
        <v>0</v>
      </c>
      <c r="K42" s="84" t="b">
        <v>0</v>
      </c>
      <c r="L42" s="84" t="b">
        <v>0</v>
      </c>
    </row>
    <row r="43" spans="1:12" ht="15">
      <c r="A43" s="84" t="s">
        <v>2017</v>
      </c>
      <c r="B43" s="84" t="s">
        <v>2018</v>
      </c>
      <c r="C43" s="84">
        <v>4</v>
      </c>
      <c r="D43" s="118">
        <v>0.0042817141448997864</v>
      </c>
      <c r="E43" s="118">
        <v>2.4803663095328097</v>
      </c>
      <c r="F43" s="84" t="s">
        <v>2168</v>
      </c>
      <c r="G43" s="84" t="b">
        <v>0</v>
      </c>
      <c r="H43" s="84" t="b">
        <v>0</v>
      </c>
      <c r="I43" s="84" t="b">
        <v>0</v>
      </c>
      <c r="J43" s="84" t="b">
        <v>0</v>
      </c>
      <c r="K43" s="84" t="b">
        <v>0</v>
      </c>
      <c r="L43" s="84" t="b">
        <v>0</v>
      </c>
    </row>
    <row r="44" spans="1:12" ht="15">
      <c r="A44" s="84" t="s">
        <v>2018</v>
      </c>
      <c r="B44" s="84" t="s">
        <v>1678</v>
      </c>
      <c r="C44" s="84">
        <v>4</v>
      </c>
      <c r="D44" s="118">
        <v>0.0042817141448997864</v>
      </c>
      <c r="E44" s="118">
        <v>1.7813963051967907</v>
      </c>
      <c r="F44" s="84" t="s">
        <v>2168</v>
      </c>
      <c r="G44" s="84" t="b">
        <v>0</v>
      </c>
      <c r="H44" s="84" t="b">
        <v>0</v>
      </c>
      <c r="I44" s="84" t="b">
        <v>0</v>
      </c>
      <c r="J44" s="84" t="b">
        <v>0</v>
      </c>
      <c r="K44" s="84" t="b">
        <v>0</v>
      </c>
      <c r="L44" s="84" t="b">
        <v>0</v>
      </c>
    </row>
    <row r="45" spans="1:12" ht="15">
      <c r="A45" s="84" t="s">
        <v>1678</v>
      </c>
      <c r="B45" s="84" t="s">
        <v>2019</v>
      </c>
      <c r="C45" s="84">
        <v>4</v>
      </c>
      <c r="D45" s="118">
        <v>0.0042817141448997864</v>
      </c>
      <c r="E45" s="118">
        <v>1.8519773794824979</v>
      </c>
      <c r="F45" s="84" t="s">
        <v>2168</v>
      </c>
      <c r="G45" s="84" t="b">
        <v>0</v>
      </c>
      <c r="H45" s="84" t="b">
        <v>0</v>
      </c>
      <c r="I45" s="84" t="b">
        <v>0</v>
      </c>
      <c r="J45" s="84" t="b">
        <v>0</v>
      </c>
      <c r="K45" s="84" t="b">
        <v>0</v>
      </c>
      <c r="L45" s="84" t="b">
        <v>0</v>
      </c>
    </row>
    <row r="46" spans="1:12" ht="15">
      <c r="A46" s="84" t="s">
        <v>2019</v>
      </c>
      <c r="B46" s="84" t="s">
        <v>1977</v>
      </c>
      <c r="C46" s="84">
        <v>4</v>
      </c>
      <c r="D46" s="118">
        <v>0.0042817141448997864</v>
      </c>
      <c r="E46" s="118">
        <v>1.968482948553935</v>
      </c>
      <c r="F46" s="84" t="s">
        <v>2168</v>
      </c>
      <c r="G46" s="84" t="b">
        <v>0</v>
      </c>
      <c r="H46" s="84" t="b">
        <v>0</v>
      </c>
      <c r="I46" s="84" t="b">
        <v>0</v>
      </c>
      <c r="J46" s="84" t="b">
        <v>0</v>
      </c>
      <c r="K46" s="84" t="b">
        <v>0</v>
      </c>
      <c r="L46" s="84" t="b">
        <v>0</v>
      </c>
    </row>
    <row r="47" spans="1:12" ht="15">
      <c r="A47" s="84" t="s">
        <v>1988</v>
      </c>
      <c r="B47" s="84" t="s">
        <v>2020</v>
      </c>
      <c r="C47" s="84">
        <v>4</v>
      </c>
      <c r="D47" s="118">
        <v>0.0042817141448997864</v>
      </c>
      <c r="E47" s="118">
        <v>2.3042750504771283</v>
      </c>
      <c r="F47" s="84" t="s">
        <v>2168</v>
      </c>
      <c r="G47" s="84" t="b">
        <v>0</v>
      </c>
      <c r="H47" s="84" t="b">
        <v>0</v>
      </c>
      <c r="I47" s="84" t="b">
        <v>0</v>
      </c>
      <c r="J47" s="84" t="b">
        <v>1</v>
      </c>
      <c r="K47" s="84" t="b">
        <v>0</v>
      </c>
      <c r="L47" s="84" t="b">
        <v>0</v>
      </c>
    </row>
    <row r="48" spans="1:12" ht="15">
      <c r="A48" s="84" t="s">
        <v>2020</v>
      </c>
      <c r="B48" s="84" t="s">
        <v>2021</v>
      </c>
      <c r="C48" s="84">
        <v>4</v>
      </c>
      <c r="D48" s="118">
        <v>0.0042817141448997864</v>
      </c>
      <c r="E48" s="118">
        <v>2.4803663095328097</v>
      </c>
      <c r="F48" s="84" t="s">
        <v>2168</v>
      </c>
      <c r="G48" s="84" t="b">
        <v>1</v>
      </c>
      <c r="H48" s="84" t="b">
        <v>0</v>
      </c>
      <c r="I48" s="84" t="b">
        <v>0</v>
      </c>
      <c r="J48" s="84" t="b">
        <v>0</v>
      </c>
      <c r="K48" s="84" t="b">
        <v>0</v>
      </c>
      <c r="L48" s="84" t="b">
        <v>0</v>
      </c>
    </row>
    <row r="49" spans="1:12" ht="15">
      <c r="A49" s="84" t="s">
        <v>1681</v>
      </c>
      <c r="B49" s="84" t="s">
        <v>1983</v>
      </c>
      <c r="C49" s="84">
        <v>4</v>
      </c>
      <c r="D49" s="118">
        <v>0.0042817141448997864</v>
      </c>
      <c r="E49" s="118">
        <v>1.6053050461411094</v>
      </c>
      <c r="F49" s="84" t="s">
        <v>2168</v>
      </c>
      <c r="G49" s="84" t="b">
        <v>0</v>
      </c>
      <c r="H49" s="84" t="b">
        <v>0</v>
      </c>
      <c r="I49" s="84" t="b">
        <v>0</v>
      </c>
      <c r="J49" s="84" t="b">
        <v>0</v>
      </c>
      <c r="K49" s="84" t="b">
        <v>0</v>
      </c>
      <c r="L49" s="84" t="b">
        <v>0</v>
      </c>
    </row>
    <row r="50" spans="1:12" ht="15">
      <c r="A50" s="84" t="s">
        <v>1703</v>
      </c>
      <c r="B50" s="84" t="s">
        <v>1704</v>
      </c>
      <c r="C50" s="84">
        <v>4</v>
      </c>
      <c r="D50" s="118">
        <v>0.0042817141448997864</v>
      </c>
      <c r="E50" s="118">
        <v>2.4803663095328097</v>
      </c>
      <c r="F50" s="84" t="s">
        <v>2168</v>
      </c>
      <c r="G50" s="84" t="b">
        <v>0</v>
      </c>
      <c r="H50" s="84" t="b">
        <v>0</v>
      </c>
      <c r="I50" s="84" t="b">
        <v>0</v>
      </c>
      <c r="J50" s="84" t="b">
        <v>0</v>
      </c>
      <c r="K50" s="84" t="b">
        <v>0</v>
      </c>
      <c r="L50" s="84" t="b">
        <v>0</v>
      </c>
    </row>
    <row r="51" spans="1:12" ht="15">
      <c r="A51" s="84" t="s">
        <v>1704</v>
      </c>
      <c r="B51" s="84" t="s">
        <v>1705</v>
      </c>
      <c r="C51" s="84">
        <v>4</v>
      </c>
      <c r="D51" s="118">
        <v>0.0042817141448997864</v>
      </c>
      <c r="E51" s="118">
        <v>2.383456296524753</v>
      </c>
      <c r="F51" s="84" t="s">
        <v>2168</v>
      </c>
      <c r="G51" s="84" t="b">
        <v>0</v>
      </c>
      <c r="H51" s="84" t="b">
        <v>0</v>
      </c>
      <c r="I51" s="84" t="b">
        <v>0</v>
      </c>
      <c r="J51" s="84" t="b">
        <v>0</v>
      </c>
      <c r="K51" s="84" t="b">
        <v>0</v>
      </c>
      <c r="L51" s="84" t="b">
        <v>0</v>
      </c>
    </row>
    <row r="52" spans="1:12" ht="15">
      <c r="A52" s="84" t="s">
        <v>1705</v>
      </c>
      <c r="B52" s="84" t="s">
        <v>1678</v>
      </c>
      <c r="C52" s="84">
        <v>4</v>
      </c>
      <c r="D52" s="118">
        <v>0.0042817141448997864</v>
      </c>
      <c r="E52" s="118">
        <v>1.7813963051967907</v>
      </c>
      <c r="F52" s="84" t="s">
        <v>2168</v>
      </c>
      <c r="G52" s="84" t="b">
        <v>0</v>
      </c>
      <c r="H52" s="84" t="b">
        <v>0</v>
      </c>
      <c r="I52" s="84" t="b">
        <v>0</v>
      </c>
      <c r="J52" s="84" t="b">
        <v>0</v>
      </c>
      <c r="K52" s="84" t="b">
        <v>0</v>
      </c>
      <c r="L52" s="84" t="b">
        <v>0</v>
      </c>
    </row>
    <row r="53" spans="1:12" ht="15">
      <c r="A53" s="84" t="s">
        <v>1678</v>
      </c>
      <c r="B53" s="84" t="s">
        <v>1706</v>
      </c>
      <c r="C53" s="84">
        <v>4</v>
      </c>
      <c r="D53" s="118">
        <v>0.0042817141448997864</v>
      </c>
      <c r="E53" s="118">
        <v>1.8519773794824979</v>
      </c>
      <c r="F53" s="84" t="s">
        <v>2168</v>
      </c>
      <c r="G53" s="84" t="b">
        <v>0</v>
      </c>
      <c r="H53" s="84" t="b">
        <v>0</v>
      </c>
      <c r="I53" s="84" t="b">
        <v>0</v>
      </c>
      <c r="J53" s="84" t="b">
        <v>1</v>
      </c>
      <c r="K53" s="84" t="b">
        <v>0</v>
      </c>
      <c r="L53" s="84" t="b">
        <v>0</v>
      </c>
    </row>
    <row r="54" spans="1:12" ht="15">
      <c r="A54" s="84" t="s">
        <v>1706</v>
      </c>
      <c r="B54" s="84" t="s">
        <v>1707</v>
      </c>
      <c r="C54" s="84">
        <v>4</v>
      </c>
      <c r="D54" s="118">
        <v>0.0042817141448997864</v>
      </c>
      <c r="E54" s="118">
        <v>2.4803663095328097</v>
      </c>
      <c r="F54" s="84" t="s">
        <v>2168</v>
      </c>
      <c r="G54" s="84" t="b">
        <v>1</v>
      </c>
      <c r="H54" s="84" t="b">
        <v>0</v>
      </c>
      <c r="I54" s="84" t="b">
        <v>0</v>
      </c>
      <c r="J54" s="84" t="b">
        <v>0</v>
      </c>
      <c r="K54" s="84" t="b">
        <v>0</v>
      </c>
      <c r="L54" s="84" t="b">
        <v>0</v>
      </c>
    </row>
    <row r="55" spans="1:12" ht="15">
      <c r="A55" s="84" t="s">
        <v>1707</v>
      </c>
      <c r="B55" s="84" t="s">
        <v>1708</v>
      </c>
      <c r="C55" s="84">
        <v>4</v>
      </c>
      <c r="D55" s="118">
        <v>0.0042817141448997864</v>
      </c>
      <c r="E55" s="118">
        <v>2.4803663095328097</v>
      </c>
      <c r="F55" s="84" t="s">
        <v>2168</v>
      </c>
      <c r="G55" s="84" t="b">
        <v>0</v>
      </c>
      <c r="H55" s="84" t="b">
        <v>0</v>
      </c>
      <c r="I55" s="84" t="b">
        <v>0</v>
      </c>
      <c r="J55" s="84" t="b">
        <v>0</v>
      </c>
      <c r="K55" s="84" t="b">
        <v>0</v>
      </c>
      <c r="L55" s="84" t="b">
        <v>0</v>
      </c>
    </row>
    <row r="56" spans="1:12" ht="15">
      <c r="A56" s="84" t="s">
        <v>1708</v>
      </c>
      <c r="B56" s="84" t="s">
        <v>1709</v>
      </c>
      <c r="C56" s="84">
        <v>4</v>
      </c>
      <c r="D56" s="118">
        <v>0.0042817141448997864</v>
      </c>
      <c r="E56" s="118">
        <v>2.4803663095328097</v>
      </c>
      <c r="F56" s="84" t="s">
        <v>2168</v>
      </c>
      <c r="G56" s="84" t="b">
        <v>0</v>
      </c>
      <c r="H56" s="84" t="b">
        <v>0</v>
      </c>
      <c r="I56" s="84" t="b">
        <v>0</v>
      </c>
      <c r="J56" s="84" t="b">
        <v>0</v>
      </c>
      <c r="K56" s="84" t="b">
        <v>0</v>
      </c>
      <c r="L56" s="84" t="b">
        <v>0</v>
      </c>
    </row>
    <row r="57" spans="1:12" ht="15">
      <c r="A57" s="84" t="s">
        <v>1709</v>
      </c>
      <c r="B57" s="84" t="s">
        <v>1710</v>
      </c>
      <c r="C57" s="84">
        <v>4</v>
      </c>
      <c r="D57" s="118">
        <v>0.0042817141448997864</v>
      </c>
      <c r="E57" s="118">
        <v>2.383456296524753</v>
      </c>
      <c r="F57" s="84" t="s">
        <v>2168</v>
      </c>
      <c r="G57" s="84" t="b">
        <v>0</v>
      </c>
      <c r="H57" s="84" t="b">
        <v>0</v>
      </c>
      <c r="I57" s="84" t="b">
        <v>0</v>
      </c>
      <c r="J57" s="84" t="b">
        <v>0</v>
      </c>
      <c r="K57" s="84" t="b">
        <v>0</v>
      </c>
      <c r="L57" s="84" t="b">
        <v>0</v>
      </c>
    </row>
    <row r="58" spans="1:12" ht="15">
      <c r="A58" s="84" t="s">
        <v>1710</v>
      </c>
      <c r="B58" s="84" t="s">
        <v>1711</v>
      </c>
      <c r="C58" s="84">
        <v>4</v>
      </c>
      <c r="D58" s="118">
        <v>0.0042817141448997864</v>
      </c>
      <c r="E58" s="118">
        <v>2.3042750504771283</v>
      </c>
      <c r="F58" s="84" t="s">
        <v>2168</v>
      </c>
      <c r="G58" s="84" t="b">
        <v>0</v>
      </c>
      <c r="H58" s="84" t="b">
        <v>0</v>
      </c>
      <c r="I58" s="84" t="b">
        <v>0</v>
      </c>
      <c r="J58" s="84" t="b">
        <v>0</v>
      </c>
      <c r="K58" s="84" t="b">
        <v>0</v>
      </c>
      <c r="L58" s="84" t="b">
        <v>0</v>
      </c>
    </row>
    <row r="59" spans="1:12" ht="15">
      <c r="A59" s="84" t="s">
        <v>1711</v>
      </c>
      <c r="B59" s="84" t="s">
        <v>2023</v>
      </c>
      <c r="C59" s="84">
        <v>4</v>
      </c>
      <c r="D59" s="118">
        <v>0.0042817141448997864</v>
      </c>
      <c r="E59" s="118">
        <v>2.4803663095328097</v>
      </c>
      <c r="F59" s="84" t="s">
        <v>2168</v>
      </c>
      <c r="G59" s="84" t="b">
        <v>0</v>
      </c>
      <c r="H59" s="84" t="b">
        <v>0</v>
      </c>
      <c r="I59" s="84" t="b">
        <v>0</v>
      </c>
      <c r="J59" s="84" t="b">
        <v>0</v>
      </c>
      <c r="K59" s="84" t="b">
        <v>0</v>
      </c>
      <c r="L59" s="84" t="b">
        <v>0</v>
      </c>
    </row>
    <row r="60" spans="1:12" ht="15">
      <c r="A60" s="84" t="s">
        <v>2023</v>
      </c>
      <c r="B60" s="84" t="s">
        <v>280</v>
      </c>
      <c r="C60" s="84">
        <v>4</v>
      </c>
      <c r="D60" s="118">
        <v>0.0042817141448997864</v>
      </c>
      <c r="E60" s="118">
        <v>2.4803663095328097</v>
      </c>
      <c r="F60" s="84" t="s">
        <v>2168</v>
      </c>
      <c r="G60" s="84" t="b">
        <v>0</v>
      </c>
      <c r="H60" s="84" t="b">
        <v>0</v>
      </c>
      <c r="I60" s="84" t="b">
        <v>0</v>
      </c>
      <c r="J60" s="84" t="b">
        <v>0</v>
      </c>
      <c r="K60" s="84" t="b">
        <v>0</v>
      </c>
      <c r="L60" s="84" t="b">
        <v>0</v>
      </c>
    </row>
    <row r="61" spans="1:12" ht="15">
      <c r="A61" s="84" t="s">
        <v>239</v>
      </c>
      <c r="B61" s="84" t="s">
        <v>318</v>
      </c>
      <c r="C61" s="84">
        <v>3</v>
      </c>
      <c r="D61" s="118">
        <v>0.003497404852815985</v>
      </c>
      <c r="E61" s="118">
        <v>1.3342382738545715</v>
      </c>
      <c r="F61" s="84" t="s">
        <v>2168</v>
      </c>
      <c r="G61" s="84" t="b">
        <v>0</v>
      </c>
      <c r="H61" s="84" t="b">
        <v>0</v>
      </c>
      <c r="I61" s="84" t="b">
        <v>0</v>
      </c>
      <c r="J61" s="84" t="b">
        <v>0</v>
      </c>
      <c r="K61" s="84" t="b">
        <v>0</v>
      </c>
      <c r="L61" s="84" t="b">
        <v>0</v>
      </c>
    </row>
    <row r="62" spans="1:12" ht="15">
      <c r="A62" s="84" t="s">
        <v>1716</v>
      </c>
      <c r="B62" s="84" t="s">
        <v>1717</v>
      </c>
      <c r="C62" s="84">
        <v>3</v>
      </c>
      <c r="D62" s="118">
        <v>0.003497404852815985</v>
      </c>
      <c r="E62" s="118">
        <v>2.6053050461411096</v>
      </c>
      <c r="F62" s="84" t="s">
        <v>2168</v>
      </c>
      <c r="G62" s="84" t="b">
        <v>0</v>
      </c>
      <c r="H62" s="84" t="b">
        <v>0</v>
      </c>
      <c r="I62" s="84" t="b">
        <v>0</v>
      </c>
      <c r="J62" s="84" t="b">
        <v>0</v>
      </c>
      <c r="K62" s="84" t="b">
        <v>0</v>
      </c>
      <c r="L62" s="84" t="b">
        <v>0</v>
      </c>
    </row>
    <row r="63" spans="1:12" ht="15">
      <c r="A63" s="84" t="s">
        <v>1718</v>
      </c>
      <c r="B63" s="84" t="s">
        <v>1719</v>
      </c>
      <c r="C63" s="84">
        <v>3</v>
      </c>
      <c r="D63" s="118">
        <v>0.003497404852815985</v>
      </c>
      <c r="E63" s="118">
        <v>2.6053050461411096</v>
      </c>
      <c r="F63" s="84" t="s">
        <v>2168</v>
      </c>
      <c r="G63" s="84" t="b">
        <v>0</v>
      </c>
      <c r="H63" s="84" t="b">
        <v>0</v>
      </c>
      <c r="I63" s="84" t="b">
        <v>0</v>
      </c>
      <c r="J63" s="84" t="b">
        <v>0</v>
      </c>
      <c r="K63" s="84" t="b">
        <v>0</v>
      </c>
      <c r="L63" s="84" t="b">
        <v>0</v>
      </c>
    </row>
    <row r="64" spans="1:12" ht="15">
      <c r="A64" s="84" t="s">
        <v>1719</v>
      </c>
      <c r="B64" s="84" t="s">
        <v>1720</v>
      </c>
      <c r="C64" s="84">
        <v>3</v>
      </c>
      <c r="D64" s="118">
        <v>0.003497404852815985</v>
      </c>
      <c r="E64" s="118">
        <v>2.6053050461411096</v>
      </c>
      <c r="F64" s="84" t="s">
        <v>2168</v>
      </c>
      <c r="G64" s="84" t="b">
        <v>0</v>
      </c>
      <c r="H64" s="84" t="b">
        <v>0</v>
      </c>
      <c r="I64" s="84" t="b">
        <v>0</v>
      </c>
      <c r="J64" s="84" t="b">
        <v>0</v>
      </c>
      <c r="K64" s="84" t="b">
        <v>0</v>
      </c>
      <c r="L64" s="84" t="b">
        <v>0</v>
      </c>
    </row>
    <row r="65" spans="1:12" ht="15">
      <c r="A65" s="84" t="s">
        <v>1720</v>
      </c>
      <c r="B65" s="84" t="s">
        <v>1721</v>
      </c>
      <c r="C65" s="84">
        <v>3</v>
      </c>
      <c r="D65" s="118">
        <v>0.003497404852815985</v>
      </c>
      <c r="E65" s="118">
        <v>2.3042750504771283</v>
      </c>
      <c r="F65" s="84" t="s">
        <v>2168</v>
      </c>
      <c r="G65" s="84" t="b">
        <v>0</v>
      </c>
      <c r="H65" s="84" t="b">
        <v>0</v>
      </c>
      <c r="I65" s="84" t="b">
        <v>0</v>
      </c>
      <c r="J65" s="84" t="b">
        <v>0</v>
      </c>
      <c r="K65" s="84" t="b">
        <v>0</v>
      </c>
      <c r="L65" s="84" t="b">
        <v>0</v>
      </c>
    </row>
    <row r="66" spans="1:12" ht="15">
      <c r="A66" s="84" t="s">
        <v>318</v>
      </c>
      <c r="B66" s="84" t="s">
        <v>2025</v>
      </c>
      <c r="C66" s="84">
        <v>3</v>
      </c>
      <c r="D66" s="118">
        <v>0.003497404852815985</v>
      </c>
      <c r="E66" s="118">
        <v>2.4803663095328097</v>
      </c>
      <c r="F66" s="84" t="s">
        <v>2168</v>
      </c>
      <c r="G66" s="84" t="b">
        <v>0</v>
      </c>
      <c r="H66" s="84" t="b">
        <v>0</v>
      </c>
      <c r="I66" s="84" t="b">
        <v>0</v>
      </c>
      <c r="J66" s="84" t="b">
        <v>0</v>
      </c>
      <c r="K66" s="84" t="b">
        <v>0</v>
      </c>
      <c r="L66" s="84" t="b">
        <v>0</v>
      </c>
    </row>
    <row r="67" spans="1:12" ht="15">
      <c r="A67" s="84" t="s">
        <v>2005</v>
      </c>
      <c r="B67" s="84" t="s">
        <v>2026</v>
      </c>
      <c r="C67" s="84">
        <v>3</v>
      </c>
      <c r="D67" s="118">
        <v>0.003497404852815985</v>
      </c>
      <c r="E67" s="118">
        <v>2.4803663095328097</v>
      </c>
      <c r="F67" s="84" t="s">
        <v>2168</v>
      </c>
      <c r="G67" s="84" t="b">
        <v>0</v>
      </c>
      <c r="H67" s="84" t="b">
        <v>0</v>
      </c>
      <c r="I67" s="84" t="b">
        <v>0</v>
      </c>
      <c r="J67" s="84" t="b">
        <v>0</v>
      </c>
      <c r="K67" s="84" t="b">
        <v>0</v>
      </c>
      <c r="L67" s="84" t="b">
        <v>0</v>
      </c>
    </row>
    <row r="68" spans="1:12" ht="15">
      <c r="A68" s="84" t="s">
        <v>2026</v>
      </c>
      <c r="B68" s="84" t="s">
        <v>1678</v>
      </c>
      <c r="C68" s="84">
        <v>3</v>
      </c>
      <c r="D68" s="118">
        <v>0.003497404852815985</v>
      </c>
      <c r="E68" s="118">
        <v>1.7813963051967907</v>
      </c>
      <c r="F68" s="84" t="s">
        <v>2168</v>
      </c>
      <c r="G68" s="84" t="b">
        <v>0</v>
      </c>
      <c r="H68" s="84" t="b">
        <v>0</v>
      </c>
      <c r="I68" s="84" t="b">
        <v>0</v>
      </c>
      <c r="J68" s="84" t="b">
        <v>0</v>
      </c>
      <c r="K68" s="84" t="b">
        <v>0</v>
      </c>
      <c r="L68" s="84" t="b">
        <v>0</v>
      </c>
    </row>
    <row r="69" spans="1:12" ht="15">
      <c r="A69" s="84" t="s">
        <v>250</v>
      </c>
      <c r="B69" s="84" t="s">
        <v>316</v>
      </c>
      <c r="C69" s="84">
        <v>3</v>
      </c>
      <c r="D69" s="118">
        <v>0.003497404852815985</v>
      </c>
      <c r="E69" s="118">
        <v>2.4803663095328097</v>
      </c>
      <c r="F69" s="84" t="s">
        <v>2168</v>
      </c>
      <c r="G69" s="84" t="b">
        <v>0</v>
      </c>
      <c r="H69" s="84" t="b">
        <v>0</v>
      </c>
      <c r="I69" s="84" t="b">
        <v>0</v>
      </c>
      <c r="J69" s="84" t="b">
        <v>0</v>
      </c>
      <c r="K69" s="84" t="b">
        <v>0</v>
      </c>
      <c r="L69" s="84" t="b">
        <v>0</v>
      </c>
    </row>
    <row r="70" spans="1:12" ht="15">
      <c r="A70" s="84" t="s">
        <v>313</v>
      </c>
      <c r="B70" s="84" t="s">
        <v>239</v>
      </c>
      <c r="C70" s="84">
        <v>3</v>
      </c>
      <c r="D70" s="118">
        <v>0.003497404852815985</v>
      </c>
      <c r="E70" s="118">
        <v>1.5509473838185168</v>
      </c>
      <c r="F70" s="84" t="s">
        <v>2168</v>
      </c>
      <c r="G70" s="84" t="b">
        <v>0</v>
      </c>
      <c r="H70" s="84" t="b">
        <v>0</v>
      </c>
      <c r="I70" s="84" t="b">
        <v>0</v>
      </c>
      <c r="J70" s="84" t="b">
        <v>0</v>
      </c>
      <c r="K70" s="84" t="b">
        <v>0</v>
      </c>
      <c r="L70" s="84" t="b">
        <v>0</v>
      </c>
    </row>
    <row r="71" spans="1:12" ht="15">
      <c r="A71" s="84" t="s">
        <v>237</v>
      </c>
      <c r="B71" s="84" t="s">
        <v>238</v>
      </c>
      <c r="C71" s="84">
        <v>3</v>
      </c>
      <c r="D71" s="118">
        <v>0.003497404852815985</v>
      </c>
      <c r="E71" s="118">
        <v>1.4260086472102167</v>
      </c>
      <c r="F71" s="84" t="s">
        <v>2168</v>
      </c>
      <c r="G71" s="84" t="b">
        <v>0</v>
      </c>
      <c r="H71" s="84" t="b">
        <v>0</v>
      </c>
      <c r="I71" s="84" t="b">
        <v>0</v>
      </c>
      <c r="J71" s="84" t="b">
        <v>0</v>
      </c>
      <c r="K71" s="84" t="b">
        <v>0</v>
      </c>
      <c r="L71" s="84" t="b">
        <v>0</v>
      </c>
    </row>
    <row r="72" spans="1:12" ht="15">
      <c r="A72" s="84" t="s">
        <v>2010</v>
      </c>
      <c r="B72" s="84" t="s">
        <v>2029</v>
      </c>
      <c r="C72" s="84">
        <v>3</v>
      </c>
      <c r="D72" s="118">
        <v>0.003497404852815985</v>
      </c>
      <c r="E72" s="118">
        <v>2.4803663095328097</v>
      </c>
      <c r="F72" s="84" t="s">
        <v>2168</v>
      </c>
      <c r="G72" s="84" t="b">
        <v>0</v>
      </c>
      <c r="H72" s="84" t="b">
        <v>0</v>
      </c>
      <c r="I72" s="84" t="b">
        <v>0</v>
      </c>
      <c r="J72" s="84" t="b">
        <v>0</v>
      </c>
      <c r="K72" s="84" t="b">
        <v>1</v>
      </c>
      <c r="L72" s="84" t="b">
        <v>0</v>
      </c>
    </row>
    <row r="73" spans="1:12" ht="15">
      <c r="A73" s="84" t="s">
        <v>248</v>
      </c>
      <c r="B73" s="84" t="s">
        <v>1691</v>
      </c>
      <c r="C73" s="84">
        <v>3</v>
      </c>
      <c r="D73" s="118">
        <v>0.003497404852815985</v>
      </c>
      <c r="E73" s="118">
        <v>2.6053050461411096</v>
      </c>
      <c r="F73" s="84" t="s">
        <v>2168</v>
      </c>
      <c r="G73" s="84" t="b">
        <v>0</v>
      </c>
      <c r="H73" s="84" t="b">
        <v>0</v>
      </c>
      <c r="I73" s="84" t="b">
        <v>0</v>
      </c>
      <c r="J73" s="84" t="b">
        <v>0</v>
      </c>
      <c r="K73" s="84" t="b">
        <v>0</v>
      </c>
      <c r="L73" s="84" t="b">
        <v>0</v>
      </c>
    </row>
    <row r="74" spans="1:12" ht="15">
      <c r="A74" s="84" t="s">
        <v>1690</v>
      </c>
      <c r="B74" s="84" t="s">
        <v>2030</v>
      </c>
      <c r="C74" s="84">
        <v>3</v>
      </c>
      <c r="D74" s="118">
        <v>0.003497404852815985</v>
      </c>
      <c r="E74" s="118">
        <v>2.383456296524753</v>
      </c>
      <c r="F74" s="84" t="s">
        <v>2168</v>
      </c>
      <c r="G74" s="84" t="b">
        <v>1</v>
      </c>
      <c r="H74" s="84" t="b">
        <v>0</v>
      </c>
      <c r="I74" s="84" t="b">
        <v>0</v>
      </c>
      <c r="J74" s="84" t="b">
        <v>0</v>
      </c>
      <c r="K74" s="84" t="b">
        <v>0</v>
      </c>
      <c r="L74" s="84" t="b">
        <v>0</v>
      </c>
    </row>
    <row r="75" spans="1:12" ht="15">
      <c r="A75" s="84" t="s">
        <v>2031</v>
      </c>
      <c r="B75" s="84" t="s">
        <v>2032</v>
      </c>
      <c r="C75" s="84">
        <v>3</v>
      </c>
      <c r="D75" s="118">
        <v>0.003497404852815985</v>
      </c>
      <c r="E75" s="118">
        <v>2.6053050461411096</v>
      </c>
      <c r="F75" s="84" t="s">
        <v>2168</v>
      </c>
      <c r="G75" s="84" t="b">
        <v>0</v>
      </c>
      <c r="H75" s="84" t="b">
        <v>0</v>
      </c>
      <c r="I75" s="84" t="b">
        <v>0</v>
      </c>
      <c r="J75" s="84" t="b">
        <v>1</v>
      </c>
      <c r="K75" s="84" t="b">
        <v>0</v>
      </c>
      <c r="L75" s="84" t="b">
        <v>0</v>
      </c>
    </row>
    <row r="76" spans="1:12" ht="15">
      <c r="A76" s="84" t="s">
        <v>2032</v>
      </c>
      <c r="B76" s="84" t="s">
        <v>2033</v>
      </c>
      <c r="C76" s="84">
        <v>3</v>
      </c>
      <c r="D76" s="118">
        <v>0.003497404852815985</v>
      </c>
      <c r="E76" s="118">
        <v>2.6053050461411096</v>
      </c>
      <c r="F76" s="84" t="s">
        <v>2168</v>
      </c>
      <c r="G76" s="84" t="b">
        <v>1</v>
      </c>
      <c r="H76" s="84" t="b">
        <v>0</v>
      </c>
      <c r="I76" s="84" t="b">
        <v>0</v>
      </c>
      <c r="J76" s="84" t="b">
        <v>0</v>
      </c>
      <c r="K76" s="84" t="b">
        <v>0</v>
      </c>
      <c r="L76" s="84" t="b">
        <v>0</v>
      </c>
    </row>
    <row r="77" spans="1:12" ht="15">
      <c r="A77" s="84" t="s">
        <v>2033</v>
      </c>
      <c r="B77" s="84" t="s">
        <v>1985</v>
      </c>
      <c r="C77" s="84">
        <v>3</v>
      </c>
      <c r="D77" s="118">
        <v>0.003497404852815985</v>
      </c>
      <c r="E77" s="118">
        <v>2.237328260846515</v>
      </c>
      <c r="F77" s="84" t="s">
        <v>2168</v>
      </c>
      <c r="G77" s="84" t="b">
        <v>0</v>
      </c>
      <c r="H77" s="84" t="b">
        <v>0</v>
      </c>
      <c r="I77" s="84" t="b">
        <v>0</v>
      </c>
      <c r="J77" s="84" t="b">
        <v>0</v>
      </c>
      <c r="K77" s="84" t="b">
        <v>0</v>
      </c>
      <c r="L77" s="84" t="b">
        <v>0</v>
      </c>
    </row>
    <row r="78" spans="1:12" ht="15">
      <c r="A78" s="84" t="s">
        <v>1985</v>
      </c>
      <c r="B78" s="84" t="s">
        <v>2034</v>
      </c>
      <c r="C78" s="84">
        <v>3</v>
      </c>
      <c r="D78" s="118">
        <v>0.003497404852815985</v>
      </c>
      <c r="E78" s="118">
        <v>2.1793363138688284</v>
      </c>
      <c r="F78" s="84" t="s">
        <v>2168</v>
      </c>
      <c r="G78" s="84" t="b">
        <v>0</v>
      </c>
      <c r="H78" s="84" t="b">
        <v>0</v>
      </c>
      <c r="I78" s="84" t="b">
        <v>0</v>
      </c>
      <c r="J78" s="84" t="b">
        <v>1</v>
      </c>
      <c r="K78" s="84" t="b">
        <v>0</v>
      </c>
      <c r="L78" s="84" t="b">
        <v>0</v>
      </c>
    </row>
    <row r="79" spans="1:12" ht="15">
      <c r="A79" s="84" t="s">
        <v>2034</v>
      </c>
      <c r="B79" s="84" t="s">
        <v>2035</v>
      </c>
      <c r="C79" s="84">
        <v>3</v>
      </c>
      <c r="D79" s="118">
        <v>0.003497404852815985</v>
      </c>
      <c r="E79" s="118">
        <v>2.6053050461411096</v>
      </c>
      <c r="F79" s="84" t="s">
        <v>2168</v>
      </c>
      <c r="G79" s="84" t="b">
        <v>1</v>
      </c>
      <c r="H79" s="84" t="b">
        <v>0</v>
      </c>
      <c r="I79" s="84" t="b">
        <v>0</v>
      </c>
      <c r="J79" s="84" t="b">
        <v>0</v>
      </c>
      <c r="K79" s="84" t="b">
        <v>0</v>
      </c>
      <c r="L79" s="84" t="b">
        <v>0</v>
      </c>
    </row>
    <row r="80" spans="1:12" ht="15">
      <c r="A80" s="84" t="s">
        <v>2035</v>
      </c>
      <c r="B80" s="84" t="s">
        <v>1994</v>
      </c>
      <c r="C80" s="84">
        <v>3</v>
      </c>
      <c r="D80" s="118">
        <v>0.003497404852815985</v>
      </c>
      <c r="E80" s="118">
        <v>2.3042750504771283</v>
      </c>
      <c r="F80" s="84" t="s">
        <v>2168</v>
      </c>
      <c r="G80" s="84" t="b">
        <v>0</v>
      </c>
      <c r="H80" s="84" t="b">
        <v>0</v>
      </c>
      <c r="I80" s="84" t="b">
        <v>0</v>
      </c>
      <c r="J80" s="84" t="b">
        <v>0</v>
      </c>
      <c r="K80" s="84" t="b">
        <v>0</v>
      </c>
      <c r="L80" s="84" t="b">
        <v>0</v>
      </c>
    </row>
    <row r="81" spans="1:12" ht="15">
      <c r="A81" s="84" t="s">
        <v>1994</v>
      </c>
      <c r="B81" s="84" t="s">
        <v>2036</v>
      </c>
      <c r="C81" s="84">
        <v>3</v>
      </c>
      <c r="D81" s="118">
        <v>0.003497404852815985</v>
      </c>
      <c r="E81" s="118">
        <v>2.6053050461411096</v>
      </c>
      <c r="F81" s="84" t="s">
        <v>2168</v>
      </c>
      <c r="G81" s="84" t="b">
        <v>0</v>
      </c>
      <c r="H81" s="84" t="b">
        <v>0</v>
      </c>
      <c r="I81" s="84" t="b">
        <v>0</v>
      </c>
      <c r="J81" s="84" t="b">
        <v>0</v>
      </c>
      <c r="K81" s="84" t="b">
        <v>0</v>
      </c>
      <c r="L81" s="84" t="b">
        <v>0</v>
      </c>
    </row>
    <row r="82" spans="1:12" ht="15">
      <c r="A82" s="84" t="s">
        <v>2036</v>
      </c>
      <c r="B82" s="84" t="s">
        <v>2012</v>
      </c>
      <c r="C82" s="84">
        <v>3</v>
      </c>
      <c r="D82" s="118">
        <v>0.003497404852815985</v>
      </c>
      <c r="E82" s="118">
        <v>2.4803663095328097</v>
      </c>
      <c r="F82" s="84" t="s">
        <v>2168</v>
      </c>
      <c r="G82" s="84" t="b">
        <v>0</v>
      </c>
      <c r="H82" s="84" t="b">
        <v>0</v>
      </c>
      <c r="I82" s="84" t="b">
        <v>0</v>
      </c>
      <c r="J82" s="84" t="b">
        <v>0</v>
      </c>
      <c r="K82" s="84" t="b">
        <v>0</v>
      </c>
      <c r="L82" s="84" t="b">
        <v>0</v>
      </c>
    </row>
    <row r="83" spans="1:12" ht="15">
      <c r="A83" s="84" t="s">
        <v>2012</v>
      </c>
      <c r="B83" s="84" t="s">
        <v>1721</v>
      </c>
      <c r="C83" s="84">
        <v>3</v>
      </c>
      <c r="D83" s="118">
        <v>0.003497404852815985</v>
      </c>
      <c r="E83" s="118">
        <v>2.1793363138688284</v>
      </c>
      <c r="F83" s="84" t="s">
        <v>2168</v>
      </c>
      <c r="G83" s="84" t="b">
        <v>0</v>
      </c>
      <c r="H83" s="84" t="b">
        <v>0</v>
      </c>
      <c r="I83" s="84" t="b">
        <v>0</v>
      </c>
      <c r="J83" s="84" t="b">
        <v>0</v>
      </c>
      <c r="K83" s="84" t="b">
        <v>0</v>
      </c>
      <c r="L83" s="84" t="b">
        <v>0</v>
      </c>
    </row>
    <row r="84" spans="1:12" ht="15">
      <c r="A84" s="84" t="s">
        <v>1721</v>
      </c>
      <c r="B84" s="84" t="s">
        <v>2037</v>
      </c>
      <c r="C84" s="84">
        <v>3</v>
      </c>
      <c r="D84" s="118">
        <v>0.003497404852815985</v>
      </c>
      <c r="E84" s="118">
        <v>2.3042750504771283</v>
      </c>
      <c r="F84" s="84" t="s">
        <v>2168</v>
      </c>
      <c r="G84" s="84" t="b">
        <v>0</v>
      </c>
      <c r="H84" s="84" t="b">
        <v>0</v>
      </c>
      <c r="I84" s="84" t="b">
        <v>0</v>
      </c>
      <c r="J84" s="84" t="b">
        <v>0</v>
      </c>
      <c r="K84" s="84" t="b">
        <v>0</v>
      </c>
      <c r="L84" s="84" t="b">
        <v>0</v>
      </c>
    </row>
    <row r="85" spans="1:12" ht="15">
      <c r="A85" s="84" t="s">
        <v>2037</v>
      </c>
      <c r="B85" s="84" t="s">
        <v>2038</v>
      </c>
      <c r="C85" s="84">
        <v>3</v>
      </c>
      <c r="D85" s="118">
        <v>0.003497404852815985</v>
      </c>
      <c r="E85" s="118">
        <v>2.6053050461411096</v>
      </c>
      <c r="F85" s="84" t="s">
        <v>2168</v>
      </c>
      <c r="G85" s="84" t="b">
        <v>0</v>
      </c>
      <c r="H85" s="84" t="b">
        <v>0</v>
      </c>
      <c r="I85" s="84" t="b">
        <v>0</v>
      </c>
      <c r="J85" s="84" t="b">
        <v>0</v>
      </c>
      <c r="K85" s="84" t="b">
        <v>0</v>
      </c>
      <c r="L85" s="84" t="b">
        <v>0</v>
      </c>
    </row>
    <row r="86" spans="1:12" ht="15">
      <c r="A86" s="84" t="s">
        <v>1677</v>
      </c>
      <c r="B86" s="84" t="s">
        <v>1999</v>
      </c>
      <c r="C86" s="84">
        <v>3</v>
      </c>
      <c r="D86" s="118">
        <v>0.003497404852815985</v>
      </c>
      <c r="E86" s="118">
        <v>1.4803663095328095</v>
      </c>
      <c r="F86" s="84" t="s">
        <v>2168</v>
      </c>
      <c r="G86" s="84" t="b">
        <v>0</v>
      </c>
      <c r="H86" s="84" t="b">
        <v>0</v>
      </c>
      <c r="I86" s="84" t="b">
        <v>0</v>
      </c>
      <c r="J86" s="84" t="b">
        <v>0</v>
      </c>
      <c r="K86" s="84" t="b">
        <v>0</v>
      </c>
      <c r="L86" s="84" t="b">
        <v>0</v>
      </c>
    </row>
    <row r="87" spans="1:12" ht="15">
      <c r="A87" s="84" t="s">
        <v>2014</v>
      </c>
      <c r="B87" s="84" t="s">
        <v>244</v>
      </c>
      <c r="C87" s="84">
        <v>3</v>
      </c>
      <c r="D87" s="118">
        <v>0.003497404852815985</v>
      </c>
      <c r="E87" s="118">
        <v>2.1793363138688284</v>
      </c>
      <c r="F87" s="84" t="s">
        <v>2168</v>
      </c>
      <c r="G87" s="84" t="b">
        <v>1</v>
      </c>
      <c r="H87" s="84" t="b">
        <v>0</v>
      </c>
      <c r="I87" s="84" t="b">
        <v>0</v>
      </c>
      <c r="J87" s="84" t="b">
        <v>0</v>
      </c>
      <c r="K87" s="84" t="b">
        <v>0</v>
      </c>
      <c r="L87" s="84" t="b">
        <v>0</v>
      </c>
    </row>
    <row r="88" spans="1:12" ht="15">
      <c r="A88" s="84" t="s">
        <v>244</v>
      </c>
      <c r="B88" s="84" t="s">
        <v>2000</v>
      </c>
      <c r="C88" s="84">
        <v>3</v>
      </c>
      <c r="D88" s="118">
        <v>0.003497404852815985</v>
      </c>
      <c r="E88" s="118">
        <v>1.9574875642524718</v>
      </c>
      <c r="F88" s="84" t="s">
        <v>2168</v>
      </c>
      <c r="G88" s="84" t="b">
        <v>0</v>
      </c>
      <c r="H88" s="84" t="b">
        <v>0</v>
      </c>
      <c r="I88" s="84" t="b">
        <v>0</v>
      </c>
      <c r="J88" s="84" t="b">
        <v>0</v>
      </c>
      <c r="K88" s="84" t="b">
        <v>0</v>
      </c>
      <c r="L88" s="84" t="b">
        <v>0</v>
      </c>
    </row>
    <row r="89" spans="1:12" ht="15">
      <c r="A89" s="84" t="s">
        <v>2000</v>
      </c>
      <c r="B89" s="84" t="s">
        <v>1991</v>
      </c>
      <c r="C89" s="84">
        <v>3</v>
      </c>
      <c r="D89" s="118">
        <v>0.003497404852815985</v>
      </c>
      <c r="E89" s="118">
        <v>2.112389524238215</v>
      </c>
      <c r="F89" s="84" t="s">
        <v>2168</v>
      </c>
      <c r="G89" s="84" t="b">
        <v>0</v>
      </c>
      <c r="H89" s="84" t="b">
        <v>0</v>
      </c>
      <c r="I89" s="84" t="b">
        <v>0</v>
      </c>
      <c r="J89" s="84" t="b">
        <v>0</v>
      </c>
      <c r="K89" s="84" t="b">
        <v>0</v>
      </c>
      <c r="L89" s="84" t="b">
        <v>0</v>
      </c>
    </row>
    <row r="90" spans="1:12" ht="15">
      <c r="A90" s="84" t="s">
        <v>1991</v>
      </c>
      <c r="B90" s="84" t="s">
        <v>2041</v>
      </c>
      <c r="C90" s="84">
        <v>3</v>
      </c>
      <c r="D90" s="118">
        <v>0.003497404852815985</v>
      </c>
      <c r="E90" s="118">
        <v>2.237328260846515</v>
      </c>
      <c r="F90" s="84" t="s">
        <v>2168</v>
      </c>
      <c r="G90" s="84" t="b">
        <v>0</v>
      </c>
      <c r="H90" s="84" t="b">
        <v>0</v>
      </c>
      <c r="I90" s="84" t="b">
        <v>0</v>
      </c>
      <c r="J90" s="84" t="b">
        <v>0</v>
      </c>
      <c r="K90" s="84" t="b">
        <v>0</v>
      </c>
      <c r="L90" s="84" t="b">
        <v>0</v>
      </c>
    </row>
    <row r="91" spans="1:12" ht="15">
      <c r="A91" s="84" t="s">
        <v>2041</v>
      </c>
      <c r="B91" s="84" t="s">
        <v>238</v>
      </c>
      <c r="C91" s="84">
        <v>3</v>
      </c>
      <c r="D91" s="118">
        <v>0.003497404852815985</v>
      </c>
      <c r="E91" s="118">
        <v>1.5509473838185168</v>
      </c>
      <c r="F91" s="84" t="s">
        <v>2168</v>
      </c>
      <c r="G91" s="84" t="b">
        <v>0</v>
      </c>
      <c r="H91" s="84" t="b">
        <v>0</v>
      </c>
      <c r="I91" s="84" t="b">
        <v>0</v>
      </c>
      <c r="J91" s="84" t="b">
        <v>0</v>
      </c>
      <c r="K91" s="84" t="b">
        <v>0</v>
      </c>
      <c r="L91" s="84" t="b">
        <v>0</v>
      </c>
    </row>
    <row r="92" spans="1:12" ht="15">
      <c r="A92" s="84" t="s">
        <v>238</v>
      </c>
      <c r="B92" s="84" t="s">
        <v>2001</v>
      </c>
      <c r="C92" s="84">
        <v>3</v>
      </c>
      <c r="D92" s="118">
        <v>0.003497404852815985</v>
      </c>
      <c r="E92" s="118">
        <v>1.237328260846515</v>
      </c>
      <c r="F92" s="84" t="s">
        <v>2168</v>
      </c>
      <c r="G92" s="84" t="b">
        <v>0</v>
      </c>
      <c r="H92" s="84" t="b">
        <v>0</v>
      </c>
      <c r="I92" s="84" t="b">
        <v>0</v>
      </c>
      <c r="J92" s="84" t="b">
        <v>0</v>
      </c>
      <c r="K92" s="84" t="b">
        <v>0</v>
      </c>
      <c r="L92" s="84" t="b">
        <v>0</v>
      </c>
    </row>
    <row r="93" spans="1:12" ht="15">
      <c r="A93" s="84" t="s">
        <v>1977</v>
      </c>
      <c r="B93" s="84" t="s">
        <v>1987</v>
      </c>
      <c r="C93" s="84">
        <v>3</v>
      </c>
      <c r="D93" s="118">
        <v>0.003497404852815985</v>
      </c>
      <c r="E93" s="118">
        <v>1.5425142162816539</v>
      </c>
      <c r="F93" s="84" t="s">
        <v>2168</v>
      </c>
      <c r="G93" s="84" t="b">
        <v>0</v>
      </c>
      <c r="H93" s="84" t="b">
        <v>0</v>
      </c>
      <c r="I93" s="84" t="b">
        <v>0</v>
      </c>
      <c r="J93" s="84" t="b">
        <v>1</v>
      </c>
      <c r="K93" s="84" t="b">
        <v>0</v>
      </c>
      <c r="L93" s="84" t="b">
        <v>0</v>
      </c>
    </row>
    <row r="94" spans="1:12" ht="15">
      <c r="A94" s="84" t="s">
        <v>1679</v>
      </c>
      <c r="B94" s="84" t="s">
        <v>1986</v>
      </c>
      <c r="C94" s="84">
        <v>3</v>
      </c>
      <c r="D94" s="118">
        <v>0.003497404852815985</v>
      </c>
      <c r="E94" s="118">
        <v>1.4260086472102167</v>
      </c>
      <c r="F94" s="84" t="s">
        <v>2168</v>
      </c>
      <c r="G94" s="84" t="b">
        <v>0</v>
      </c>
      <c r="H94" s="84" t="b">
        <v>0</v>
      </c>
      <c r="I94" s="84" t="b">
        <v>0</v>
      </c>
      <c r="J94" s="84" t="b">
        <v>0</v>
      </c>
      <c r="K94" s="84" t="b">
        <v>0</v>
      </c>
      <c r="L94" s="84" t="b">
        <v>0</v>
      </c>
    </row>
    <row r="95" spans="1:12" ht="15">
      <c r="A95" s="84" t="s">
        <v>1985</v>
      </c>
      <c r="B95" s="84" t="s">
        <v>1994</v>
      </c>
      <c r="C95" s="84">
        <v>3</v>
      </c>
      <c r="D95" s="118">
        <v>0.003497404852815985</v>
      </c>
      <c r="E95" s="118">
        <v>1.8783063182048472</v>
      </c>
      <c r="F95" s="84" t="s">
        <v>2168</v>
      </c>
      <c r="G95" s="84" t="b">
        <v>0</v>
      </c>
      <c r="H95" s="84" t="b">
        <v>0</v>
      </c>
      <c r="I95" s="84" t="b">
        <v>0</v>
      </c>
      <c r="J95" s="84" t="b">
        <v>0</v>
      </c>
      <c r="K95" s="84" t="b">
        <v>0</v>
      </c>
      <c r="L95" s="84" t="b">
        <v>0</v>
      </c>
    </row>
    <row r="96" spans="1:12" ht="15">
      <c r="A96" s="84" t="s">
        <v>239</v>
      </c>
      <c r="B96" s="84" t="s">
        <v>2002</v>
      </c>
      <c r="C96" s="84">
        <v>3</v>
      </c>
      <c r="D96" s="118">
        <v>0.003497404852815985</v>
      </c>
      <c r="E96" s="118">
        <v>1.3342382738545715</v>
      </c>
      <c r="F96" s="84" t="s">
        <v>2168</v>
      </c>
      <c r="G96" s="84" t="b">
        <v>0</v>
      </c>
      <c r="H96" s="84" t="b">
        <v>0</v>
      </c>
      <c r="I96" s="84" t="b">
        <v>0</v>
      </c>
      <c r="J96" s="84" t="b">
        <v>0</v>
      </c>
      <c r="K96" s="84" t="b">
        <v>0</v>
      </c>
      <c r="L96" s="84" t="b">
        <v>0</v>
      </c>
    </row>
    <row r="97" spans="1:12" ht="15">
      <c r="A97" s="84" t="s">
        <v>1695</v>
      </c>
      <c r="B97" s="84" t="s">
        <v>1696</v>
      </c>
      <c r="C97" s="84">
        <v>3</v>
      </c>
      <c r="D97" s="118">
        <v>0.003497404852815985</v>
      </c>
      <c r="E97" s="118">
        <v>2.6053050461411096</v>
      </c>
      <c r="F97" s="84" t="s">
        <v>2168</v>
      </c>
      <c r="G97" s="84" t="b">
        <v>0</v>
      </c>
      <c r="H97" s="84" t="b">
        <v>0</v>
      </c>
      <c r="I97" s="84" t="b">
        <v>0</v>
      </c>
      <c r="J97" s="84" t="b">
        <v>0</v>
      </c>
      <c r="K97" s="84" t="b">
        <v>0</v>
      </c>
      <c r="L97" s="84" t="b">
        <v>0</v>
      </c>
    </row>
    <row r="98" spans="1:12" ht="15">
      <c r="A98" s="84" t="s">
        <v>1696</v>
      </c>
      <c r="B98" s="84" t="s">
        <v>1697</v>
      </c>
      <c r="C98" s="84">
        <v>3</v>
      </c>
      <c r="D98" s="118">
        <v>0.003497404852815985</v>
      </c>
      <c r="E98" s="118">
        <v>2.4803663095328097</v>
      </c>
      <c r="F98" s="84" t="s">
        <v>2168</v>
      </c>
      <c r="G98" s="84" t="b">
        <v>0</v>
      </c>
      <c r="H98" s="84" t="b">
        <v>0</v>
      </c>
      <c r="I98" s="84" t="b">
        <v>0</v>
      </c>
      <c r="J98" s="84" t="b">
        <v>0</v>
      </c>
      <c r="K98" s="84" t="b">
        <v>0</v>
      </c>
      <c r="L98" s="84" t="b">
        <v>0</v>
      </c>
    </row>
    <row r="99" spans="1:12" ht="15">
      <c r="A99" s="84" t="s">
        <v>1697</v>
      </c>
      <c r="B99" s="84" t="s">
        <v>1698</v>
      </c>
      <c r="C99" s="84">
        <v>3</v>
      </c>
      <c r="D99" s="118">
        <v>0.003497404852815985</v>
      </c>
      <c r="E99" s="118">
        <v>2.6053050461411096</v>
      </c>
      <c r="F99" s="84" t="s">
        <v>2168</v>
      </c>
      <c r="G99" s="84" t="b">
        <v>0</v>
      </c>
      <c r="H99" s="84" t="b">
        <v>0</v>
      </c>
      <c r="I99" s="84" t="b">
        <v>0</v>
      </c>
      <c r="J99" s="84" t="b">
        <v>0</v>
      </c>
      <c r="K99" s="84" t="b">
        <v>0</v>
      </c>
      <c r="L99" s="84" t="b">
        <v>0</v>
      </c>
    </row>
    <row r="100" spans="1:12" ht="15">
      <c r="A100" s="84" t="s">
        <v>1698</v>
      </c>
      <c r="B100" s="84" t="s">
        <v>1699</v>
      </c>
      <c r="C100" s="84">
        <v>3</v>
      </c>
      <c r="D100" s="118">
        <v>0.003497404852815985</v>
      </c>
      <c r="E100" s="118">
        <v>2.6053050461411096</v>
      </c>
      <c r="F100" s="84" t="s">
        <v>2168</v>
      </c>
      <c r="G100" s="84" t="b">
        <v>0</v>
      </c>
      <c r="H100" s="84" t="b">
        <v>0</v>
      </c>
      <c r="I100" s="84" t="b">
        <v>0</v>
      </c>
      <c r="J100" s="84" t="b">
        <v>0</v>
      </c>
      <c r="K100" s="84" t="b">
        <v>0</v>
      </c>
      <c r="L100" s="84" t="b">
        <v>0</v>
      </c>
    </row>
    <row r="101" spans="1:12" ht="15">
      <c r="A101" s="84" t="s">
        <v>1699</v>
      </c>
      <c r="B101" s="84" t="s">
        <v>1700</v>
      </c>
      <c r="C101" s="84">
        <v>3</v>
      </c>
      <c r="D101" s="118">
        <v>0.003497404852815985</v>
      </c>
      <c r="E101" s="118">
        <v>2.6053050461411096</v>
      </c>
      <c r="F101" s="84" t="s">
        <v>2168</v>
      </c>
      <c r="G101" s="84" t="b">
        <v>0</v>
      </c>
      <c r="H101" s="84" t="b">
        <v>0</v>
      </c>
      <c r="I101" s="84" t="b">
        <v>0</v>
      </c>
      <c r="J101" s="84" t="b">
        <v>0</v>
      </c>
      <c r="K101" s="84" t="b">
        <v>0</v>
      </c>
      <c r="L101" s="84" t="b">
        <v>0</v>
      </c>
    </row>
    <row r="102" spans="1:12" ht="15">
      <c r="A102" s="84" t="s">
        <v>1700</v>
      </c>
      <c r="B102" s="84" t="s">
        <v>1701</v>
      </c>
      <c r="C102" s="84">
        <v>3</v>
      </c>
      <c r="D102" s="118">
        <v>0.003497404852815985</v>
      </c>
      <c r="E102" s="118">
        <v>2.4803663095328097</v>
      </c>
      <c r="F102" s="84" t="s">
        <v>2168</v>
      </c>
      <c r="G102" s="84" t="b">
        <v>0</v>
      </c>
      <c r="H102" s="84" t="b">
        <v>0</v>
      </c>
      <c r="I102" s="84" t="b">
        <v>0</v>
      </c>
      <c r="J102" s="84" t="b">
        <v>0</v>
      </c>
      <c r="K102" s="84" t="b">
        <v>0</v>
      </c>
      <c r="L102" s="84" t="b">
        <v>0</v>
      </c>
    </row>
    <row r="103" spans="1:12" ht="15">
      <c r="A103" s="84" t="s">
        <v>1701</v>
      </c>
      <c r="B103" s="84" t="s">
        <v>286</v>
      </c>
      <c r="C103" s="84">
        <v>3</v>
      </c>
      <c r="D103" s="118">
        <v>0.003497404852815985</v>
      </c>
      <c r="E103" s="118">
        <v>2.6053050461411096</v>
      </c>
      <c r="F103" s="84" t="s">
        <v>2168</v>
      </c>
      <c r="G103" s="84" t="b">
        <v>0</v>
      </c>
      <c r="H103" s="84" t="b">
        <v>0</v>
      </c>
      <c r="I103" s="84" t="b">
        <v>0</v>
      </c>
      <c r="J103" s="84" t="b">
        <v>0</v>
      </c>
      <c r="K103" s="84" t="b">
        <v>0</v>
      </c>
      <c r="L103" s="84" t="b">
        <v>0</v>
      </c>
    </row>
    <row r="104" spans="1:12" ht="15">
      <c r="A104" s="84" t="s">
        <v>286</v>
      </c>
      <c r="B104" s="84" t="s">
        <v>285</v>
      </c>
      <c r="C104" s="84">
        <v>3</v>
      </c>
      <c r="D104" s="118">
        <v>0.003497404852815985</v>
      </c>
      <c r="E104" s="118">
        <v>2.6053050461411096</v>
      </c>
      <c r="F104" s="84" t="s">
        <v>2168</v>
      </c>
      <c r="G104" s="84" t="b">
        <v>0</v>
      </c>
      <c r="H104" s="84" t="b">
        <v>0</v>
      </c>
      <c r="I104" s="84" t="b">
        <v>0</v>
      </c>
      <c r="J104" s="84" t="b">
        <v>0</v>
      </c>
      <c r="K104" s="84" t="b">
        <v>0</v>
      </c>
      <c r="L104" s="84" t="b">
        <v>0</v>
      </c>
    </row>
    <row r="105" spans="1:12" ht="15">
      <c r="A105" s="84" t="s">
        <v>244</v>
      </c>
      <c r="B105" s="84" t="s">
        <v>2047</v>
      </c>
      <c r="C105" s="84">
        <v>3</v>
      </c>
      <c r="D105" s="118">
        <v>0.003497404852815985</v>
      </c>
      <c r="E105" s="118">
        <v>2.1793363138688284</v>
      </c>
      <c r="F105" s="84" t="s">
        <v>2168</v>
      </c>
      <c r="G105" s="84" t="b">
        <v>0</v>
      </c>
      <c r="H105" s="84" t="b">
        <v>0</v>
      </c>
      <c r="I105" s="84" t="b">
        <v>0</v>
      </c>
      <c r="J105" s="84" t="b">
        <v>0</v>
      </c>
      <c r="K105" s="84" t="b">
        <v>0</v>
      </c>
      <c r="L105" s="84" t="b">
        <v>0</v>
      </c>
    </row>
    <row r="106" spans="1:12" ht="15">
      <c r="A106" s="84" t="s">
        <v>2047</v>
      </c>
      <c r="B106" s="84" t="s">
        <v>2048</v>
      </c>
      <c r="C106" s="84">
        <v>3</v>
      </c>
      <c r="D106" s="118">
        <v>0.003497404852815985</v>
      </c>
      <c r="E106" s="118">
        <v>2.6053050461411096</v>
      </c>
      <c r="F106" s="84" t="s">
        <v>2168</v>
      </c>
      <c r="G106" s="84" t="b">
        <v>0</v>
      </c>
      <c r="H106" s="84" t="b">
        <v>0</v>
      </c>
      <c r="I106" s="84" t="b">
        <v>0</v>
      </c>
      <c r="J106" s="84" t="b">
        <v>0</v>
      </c>
      <c r="K106" s="84" t="b">
        <v>0</v>
      </c>
      <c r="L106" s="84" t="b">
        <v>0</v>
      </c>
    </row>
    <row r="107" spans="1:12" ht="15">
      <c r="A107" s="84" t="s">
        <v>2048</v>
      </c>
      <c r="B107" s="84" t="s">
        <v>2049</v>
      </c>
      <c r="C107" s="84">
        <v>3</v>
      </c>
      <c r="D107" s="118">
        <v>0.003497404852815985</v>
      </c>
      <c r="E107" s="118">
        <v>2.6053050461411096</v>
      </c>
      <c r="F107" s="84" t="s">
        <v>2168</v>
      </c>
      <c r="G107" s="84" t="b">
        <v>0</v>
      </c>
      <c r="H107" s="84" t="b">
        <v>0</v>
      </c>
      <c r="I107" s="84" t="b">
        <v>0</v>
      </c>
      <c r="J107" s="84" t="b">
        <v>0</v>
      </c>
      <c r="K107" s="84" t="b">
        <v>0</v>
      </c>
      <c r="L107" s="84" t="b">
        <v>0</v>
      </c>
    </row>
    <row r="108" spans="1:12" ht="15">
      <c r="A108" s="84" t="s">
        <v>2049</v>
      </c>
      <c r="B108" s="84" t="s">
        <v>2022</v>
      </c>
      <c r="C108" s="84">
        <v>3</v>
      </c>
      <c r="D108" s="118">
        <v>0.003497404852815985</v>
      </c>
      <c r="E108" s="118">
        <v>2.4803663095328097</v>
      </c>
      <c r="F108" s="84" t="s">
        <v>2168</v>
      </c>
      <c r="G108" s="84" t="b">
        <v>0</v>
      </c>
      <c r="H108" s="84" t="b">
        <v>0</v>
      </c>
      <c r="I108" s="84" t="b">
        <v>0</v>
      </c>
      <c r="J108" s="84" t="b">
        <v>0</v>
      </c>
      <c r="K108" s="84" t="b">
        <v>0</v>
      </c>
      <c r="L108" s="84" t="b">
        <v>0</v>
      </c>
    </row>
    <row r="109" spans="1:12" ht="15">
      <c r="A109" s="84" t="s">
        <v>2022</v>
      </c>
      <c r="B109" s="84" t="s">
        <v>2050</v>
      </c>
      <c r="C109" s="84">
        <v>3</v>
      </c>
      <c r="D109" s="118">
        <v>0.003497404852815985</v>
      </c>
      <c r="E109" s="118">
        <v>2.6053050461411096</v>
      </c>
      <c r="F109" s="84" t="s">
        <v>2168</v>
      </c>
      <c r="G109" s="84" t="b">
        <v>0</v>
      </c>
      <c r="H109" s="84" t="b">
        <v>0</v>
      </c>
      <c r="I109" s="84" t="b">
        <v>0</v>
      </c>
      <c r="J109" s="84" t="b">
        <v>0</v>
      </c>
      <c r="K109" s="84" t="b">
        <v>0</v>
      </c>
      <c r="L109" s="84" t="b">
        <v>0</v>
      </c>
    </row>
    <row r="110" spans="1:12" ht="15">
      <c r="A110" s="84" t="s">
        <v>2050</v>
      </c>
      <c r="B110" s="84" t="s">
        <v>1681</v>
      </c>
      <c r="C110" s="84">
        <v>3</v>
      </c>
      <c r="D110" s="118">
        <v>0.003497404852815985</v>
      </c>
      <c r="E110" s="118">
        <v>1.9063350418050906</v>
      </c>
      <c r="F110" s="84" t="s">
        <v>2168</v>
      </c>
      <c r="G110" s="84" t="b">
        <v>0</v>
      </c>
      <c r="H110" s="84" t="b">
        <v>0</v>
      </c>
      <c r="I110" s="84" t="b">
        <v>0</v>
      </c>
      <c r="J110" s="84" t="b">
        <v>0</v>
      </c>
      <c r="K110" s="84" t="b">
        <v>0</v>
      </c>
      <c r="L110" s="84" t="b">
        <v>0</v>
      </c>
    </row>
    <row r="111" spans="1:12" ht="15">
      <c r="A111" s="84" t="s">
        <v>1983</v>
      </c>
      <c r="B111" s="84" t="s">
        <v>2051</v>
      </c>
      <c r="C111" s="84">
        <v>3</v>
      </c>
      <c r="D111" s="118">
        <v>0.003497404852815985</v>
      </c>
      <c r="E111" s="118">
        <v>2.1793363138688284</v>
      </c>
      <c r="F111" s="84" t="s">
        <v>2168</v>
      </c>
      <c r="G111" s="84" t="b">
        <v>0</v>
      </c>
      <c r="H111" s="84" t="b">
        <v>0</v>
      </c>
      <c r="I111" s="84" t="b">
        <v>0</v>
      </c>
      <c r="J111" s="84" t="b">
        <v>0</v>
      </c>
      <c r="K111" s="84" t="b">
        <v>0</v>
      </c>
      <c r="L111" s="84" t="b">
        <v>0</v>
      </c>
    </row>
    <row r="112" spans="1:12" ht="15">
      <c r="A112" s="84" t="s">
        <v>2051</v>
      </c>
      <c r="B112" s="84" t="s">
        <v>2052</v>
      </c>
      <c r="C112" s="84">
        <v>3</v>
      </c>
      <c r="D112" s="118">
        <v>0.003497404852815985</v>
      </c>
      <c r="E112" s="118">
        <v>2.6053050461411096</v>
      </c>
      <c r="F112" s="84" t="s">
        <v>2168</v>
      </c>
      <c r="G112" s="84" t="b">
        <v>0</v>
      </c>
      <c r="H112" s="84" t="b">
        <v>0</v>
      </c>
      <c r="I112" s="84" t="b">
        <v>0</v>
      </c>
      <c r="J112" s="84" t="b">
        <v>0</v>
      </c>
      <c r="K112" s="84" t="b">
        <v>0</v>
      </c>
      <c r="L112" s="84" t="b">
        <v>0</v>
      </c>
    </row>
    <row r="113" spans="1:12" ht="15">
      <c r="A113" s="84" t="s">
        <v>2052</v>
      </c>
      <c r="B113" s="84" t="s">
        <v>1991</v>
      </c>
      <c r="C113" s="84">
        <v>3</v>
      </c>
      <c r="D113" s="118">
        <v>0.003497404852815985</v>
      </c>
      <c r="E113" s="118">
        <v>2.237328260846515</v>
      </c>
      <c r="F113" s="84" t="s">
        <v>2168</v>
      </c>
      <c r="G113" s="84" t="b">
        <v>0</v>
      </c>
      <c r="H113" s="84" t="b">
        <v>0</v>
      </c>
      <c r="I113" s="84" t="b">
        <v>0</v>
      </c>
      <c r="J113" s="84" t="b">
        <v>0</v>
      </c>
      <c r="K113" s="84" t="b">
        <v>0</v>
      </c>
      <c r="L113" s="84" t="b">
        <v>0</v>
      </c>
    </row>
    <row r="114" spans="1:12" ht="15">
      <c r="A114" s="84" t="s">
        <v>1991</v>
      </c>
      <c r="B114" s="84" t="s">
        <v>2053</v>
      </c>
      <c r="C114" s="84">
        <v>3</v>
      </c>
      <c r="D114" s="118">
        <v>0.003497404852815985</v>
      </c>
      <c r="E114" s="118">
        <v>2.237328260846515</v>
      </c>
      <c r="F114" s="84" t="s">
        <v>2168</v>
      </c>
      <c r="G114" s="84" t="b">
        <v>0</v>
      </c>
      <c r="H114" s="84" t="b">
        <v>0</v>
      </c>
      <c r="I114" s="84" t="b">
        <v>0</v>
      </c>
      <c r="J114" s="84" t="b">
        <v>0</v>
      </c>
      <c r="K114" s="84" t="b">
        <v>0</v>
      </c>
      <c r="L114" s="84" t="b">
        <v>0</v>
      </c>
    </row>
    <row r="115" spans="1:12" ht="15">
      <c r="A115" s="84" t="s">
        <v>2053</v>
      </c>
      <c r="B115" s="84" t="s">
        <v>2054</v>
      </c>
      <c r="C115" s="84">
        <v>3</v>
      </c>
      <c r="D115" s="118">
        <v>0.003497404852815985</v>
      </c>
      <c r="E115" s="118">
        <v>2.6053050461411096</v>
      </c>
      <c r="F115" s="84" t="s">
        <v>2168</v>
      </c>
      <c r="G115" s="84" t="b">
        <v>0</v>
      </c>
      <c r="H115" s="84" t="b">
        <v>0</v>
      </c>
      <c r="I115" s="84" t="b">
        <v>0</v>
      </c>
      <c r="J115" s="84" t="b">
        <v>1</v>
      </c>
      <c r="K115" s="84" t="b">
        <v>0</v>
      </c>
      <c r="L115" s="84" t="b">
        <v>0</v>
      </c>
    </row>
    <row r="116" spans="1:12" ht="15">
      <c r="A116" s="84" t="s">
        <v>2054</v>
      </c>
      <c r="B116" s="84" t="s">
        <v>1984</v>
      </c>
      <c r="C116" s="84">
        <v>3</v>
      </c>
      <c r="D116" s="118">
        <v>0.003497404852815985</v>
      </c>
      <c r="E116" s="118">
        <v>2.1793363138688284</v>
      </c>
      <c r="F116" s="84" t="s">
        <v>2168</v>
      </c>
      <c r="G116" s="84" t="b">
        <v>1</v>
      </c>
      <c r="H116" s="84" t="b">
        <v>0</v>
      </c>
      <c r="I116" s="84" t="b">
        <v>0</v>
      </c>
      <c r="J116" s="84" t="b">
        <v>0</v>
      </c>
      <c r="K116" s="84" t="b">
        <v>0</v>
      </c>
      <c r="L116" s="84" t="b">
        <v>0</v>
      </c>
    </row>
    <row r="117" spans="1:12" ht="15">
      <c r="A117" s="84" t="s">
        <v>1717</v>
      </c>
      <c r="B117" s="84" t="s">
        <v>319</v>
      </c>
      <c r="C117" s="84">
        <v>2</v>
      </c>
      <c r="D117" s="118">
        <v>0.0026004448520895594</v>
      </c>
      <c r="E117" s="118">
        <v>2.2073650374690716</v>
      </c>
      <c r="F117" s="84" t="s">
        <v>2168</v>
      </c>
      <c r="G117" s="84" t="b">
        <v>0</v>
      </c>
      <c r="H117" s="84" t="b">
        <v>0</v>
      </c>
      <c r="I117" s="84" t="b">
        <v>0</v>
      </c>
      <c r="J117" s="84" t="b">
        <v>0</v>
      </c>
      <c r="K117" s="84" t="b">
        <v>0</v>
      </c>
      <c r="L117" s="84" t="b">
        <v>0</v>
      </c>
    </row>
    <row r="118" spans="1:12" ht="15">
      <c r="A118" s="84" t="s">
        <v>319</v>
      </c>
      <c r="B118" s="84" t="s">
        <v>2003</v>
      </c>
      <c r="C118" s="84">
        <v>2</v>
      </c>
      <c r="D118" s="118">
        <v>0.0026004448520895594</v>
      </c>
      <c r="E118" s="118">
        <v>2.2073650374690716</v>
      </c>
      <c r="F118" s="84" t="s">
        <v>2168</v>
      </c>
      <c r="G118" s="84" t="b">
        <v>0</v>
      </c>
      <c r="H118" s="84" t="b">
        <v>0</v>
      </c>
      <c r="I118" s="84" t="b">
        <v>0</v>
      </c>
      <c r="J118" s="84" t="b">
        <v>0</v>
      </c>
      <c r="K118" s="84" t="b">
        <v>0</v>
      </c>
      <c r="L118" s="84" t="b">
        <v>0</v>
      </c>
    </row>
    <row r="119" spans="1:12" ht="15">
      <c r="A119" s="84" t="s">
        <v>2003</v>
      </c>
      <c r="B119" s="84" t="s">
        <v>2058</v>
      </c>
      <c r="C119" s="84">
        <v>2</v>
      </c>
      <c r="D119" s="118">
        <v>0.0026004448520895594</v>
      </c>
      <c r="E119" s="118">
        <v>2.4803663095328097</v>
      </c>
      <c r="F119" s="84" t="s">
        <v>2168</v>
      </c>
      <c r="G119" s="84" t="b">
        <v>0</v>
      </c>
      <c r="H119" s="84" t="b">
        <v>0</v>
      </c>
      <c r="I119" s="84" t="b">
        <v>0</v>
      </c>
      <c r="J119" s="84" t="b">
        <v>0</v>
      </c>
      <c r="K119" s="84" t="b">
        <v>0</v>
      </c>
      <c r="L119" s="84" t="b">
        <v>0</v>
      </c>
    </row>
    <row r="120" spans="1:12" ht="15">
      <c r="A120" s="84" t="s">
        <v>2058</v>
      </c>
      <c r="B120" s="84" t="s">
        <v>1718</v>
      </c>
      <c r="C120" s="84">
        <v>2</v>
      </c>
      <c r="D120" s="118">
        <v>0.0026004448520895594</v>
      </c>
      <c r="E120" s="118">
        <v>2.6053050461411096</v>
      </c>
      <c r="F120" s="84" t="s">
        <v>2168</v>
      </c>
      <c r="G120" s="84" t="b">
        <v>0</v>
      </c>
      <c r="H120" s="84" t="b">
        <v>0</v>
      </c>
      <c r="I120" s="84" t="b">
        <v>0</v>
      </c>
      <c r="J120" s="84" t="b">
        <v>0</v>
      </c>
      <c r="K120" s="84" t="b">
        <v>0</v>
      </c>
      <c r="L120" s="84" t="b">
        <v>0</v>
      </c>
    </row>
    <row r="121" spans="1:12" ht="15">
      <c r="A121" s="84" t="s">
        <v>1721</v>
      </c>
      <c r="B121" s="84" t="s">
        <v>2024</v>
      </c>
      <c r="C121" s="84">
        <v>2</v>
      </c>
      <c r="D121" s="118">
        <v>0.0026004448520895594</v>
      </c>
      <c r="E121" s="118">
        <v>2.128183791421447</v>
      </c>
      <c r="F121" s="84" t="s">
        <v>2168</v>
      </c>
      <c r="G121" s="84" t="b">
        <v>0</v>
      </c>
      <c r="H121" s="84" t="b">
        <v>0</v>
      </c>
      <c r="I121" s="84" t="b">
        <v>0</v>
      </c>
      <c r="J121" s="84" t="b">
        <v>0</v>
      </c>
      <c r="K121" s="84" t="b">
        <v>0</v>
      </c>
      <c r="L121" s="84" t="b">
        <v>0</v>
      </c>
    </row>
    <row r="122" spans="1:12" ht="15">
      <c r="A122" s="84" t="s">
        <v>2024</v>
      </c>
      <c r="B122" s="84" t="s">
        <v>2059</v>
      </c>
      <c r="C122" s="84">
        <v>2</v>
      </c>
      <c r="D122" s="118">
        <v>0.0026004448520895594</v>
      </c>
      <c r="E122" s="118">
        <v>2.6053050461411096</v>
      </c>
      <c r="F122" s="84" t="s">
        <v>2168</v>
      </c>
      <c r="G122" s="84" t="b">
        <v>0</v>
      </c>
      <c r="H122" s="84" t="b">
        <v>0</v>
      </c>
      <c r="I122" s="84" t="b">
        <v>0</v>
      </c>
      <c r="J122" s="84" t="b">
        <v>0</v>
      </c>
      <c r="K122" s="84" t="b">
        <v>0</v>
      </c>
      <c r="L122" s="84" t="b">
        <v>0</v>
      </c>
    </row>
    <row r="123" spans="1:12" ht="15">
      <c r="A123" s="84" t="s">
        <v>2059</v>
      </c>
      <c r="B123" s="84" t="s">
        <v>2004</v>
      </c>
      <c r="C123" s="84">
        <v>2</v>
      </c>
      <c r="D123" s="118">
        <v>0.0026004448520895594</v>
      </c>
      <c r="E123" s="118">
        <v>2.4803663095328097</v>
      </c>
      <c r="F123" s="84" t="s">
        <v>2168</v>
      </c>
      <c r="G123" s="84" t="b">
        <v>0</v>
      </c>
      <c r="H123" s="84" t="b">
        <v>0</v>
      </c>
      <c r="I123" s="84" t="b">
        <v>0</v>
      </c>
      <c r="J123" s="84" t="b">
        <v>1</v>
      </c>
      <c r="K123" s="84" t="b">
        <v>0</v>
      </c>
      <c r="L123" s="84" t="b">
        <v>0</v>
      </c>
    </row>
    <row r="124" spans="1:12" ht="15">
      <c r="A124" s="84" t="s">
        <v>2060</v>
      </c>
      <c r="B124" s="84" t="s">
        <v>2005</v>
      </c>
      <c r="C124" s="84">
        <v>2</v>
      </c>
      <c r="D124" s="118">
        <v>0.0026004448520895594</v>
      </c>
      <c r="E124" s="118">
        <v>2.4803663095328097</v>
      </c>
      <c r="F124" s="84" t="s">
        <v>2168</v>
      </c>
      <c r="G124" s="84" t="b">
        <v>0</v>
      </c>
      <c r="H124" s="84" t="b">
        <v>0</v>
      </c>
      <c r="I124" s="84" t="b">
        <v>0</v>
      </c>
      <c r="J124" s="84" t="b">
        <v>0</v>
      </c>
      <c r="K124" s="84" t="b">
        <v>0</v>
      </c>
      <c r="L124" s="84" t="b">
        <v>0</v>
      </c>
    </row>
    <row r="125" spans="1:12" ht="15">
      <c r="A125" s="84" t="s">
        <v>314</v>
      </c>
      <c r="B125" s="84" t="s">
        <v>313</v>
      </c>
      <c r="C125" s="84">
        <v>2</v>
      </c>
      <c r="D125" s="118">
        <v>0.0026004448520895594</v>
      </c>
      <c r="E125" s="118">
        <v>2.3042750504771283</v>
      </c>
      <c r="F125" s="84" t="s">
        <v>2168</v>
      </c>
      <c r="G125" s="84" t="b">
        <v>0</v>
      </c>
      <c r="H125" s="84" t="b">
        <v>0</v>
      </c>
      <c r="I125" s="84" t="b">
        <v>0</v>
      </c>
      <c r="J125" s="84" t="b">
        <v>0</v>
      </c>
      <c r="K125" s="84" t="b">
        <v>0</v>
      </c>
      <c r="L125" s="84" t="b">
        <v>0</v>
      </c>
    </row>
    <row r="126" spans="1:12" ht="15">
      <c r="A126" s="84" t="s">
        <v>314</v>
      </c>
      <c r="B126" s="84" t="s">
        <v>1723</v>
      </c>
      <c r="C126" s="84">
        <v>2</v>
      </c>
      <c r="D126" s="118">
        <v>0.0026004448520895594</v>
      </c>
      <c r="E126" s="118">
        <v>2.4803663095328097</v>
      </c>
      <c r="F126" s="84" t="s">
        <v>2168</v>
      </c>
      <c r="G126" s="84" t="b">
        <v>0</v>
      </c>
      <c r="H126" s="84" t="b">
        <v>0</v>
      </c>
      <c r="I126" s="84" t="b">
        <v>0</v>
      </c>
      <c r="J126" s="84" t="b">
        <v>0</v>
      </c>
      <c r="K126" s="84" t="b">
        <v>0</v>
      </c>
      <c r="L126" s="84" t="b">
        <v>0</v>
      </c>
    </row>
    <row r="127" spans="1:12" ht="15">
      <c r="A127" s="84" t="s">
        <v>1723</v>
      </c>
      <c r="B127" s="84" t="s">
        <v>1724</v>
      </c>
      <c r="C127" s="84">
        <v>2</v>
      </c>
      <c r="D127" s="118">
        <v>0.0026004448520895594</v>
      </c>
      <c r="E127" s="118">
        <v>2.7813963051967905</v>
      </c>
      <c r="F127" s="84" t="s">
        <v>2168</v>
      </c>
      <c r="G127" s="84" t="b">
        <v>0</v>
      </c>
      <c r="H127" s="84" t="b">
        <v>0</v>
      </c>
      <c r="I127" s="84" t="b">
        <v>0</v>
      </c>
      <c r="J127" s="84" t="b">
        <v>0</v>
      </c>
      <c r="K127" s="84" t="b">
        <v>0</v>
      </c>
      <c r="L127" s="84" t="b">
        <v>0</v>
      </c>
    </row>
    <row r="128" spans="1:12" ht="15">
      <c r="A128" s="84" t="s">
        <v>1724</v>
      </c>
      <c r="B128" s="84" t="s">
        <v>1725</v>
      </c>
      <c r="C128" s="84">
        <v>2</v>
      </c>
      <c r="D128" s="118">
        <v>0.0026004448520895594</v>
      </c>
      <c r="E128" s="118">
        <v>2.7813963051967905</v>
      </c>
      <c r="F128" s="84" t="s">
        <v>2168</v>
      </c>
      <c r="G128" s="84" t="b">
        <v>0</v>
      </c>
      <c r="H128" s="84" t="b">
        <v>0</v>
      </c>
      <c r="I128" s="84" t="b">
        <v>0</v>
      </c>
      <c r="J128" s="84" t="b">
        <v>0</v>
      </c>
      <c r="K128" s="84" t="b">
        <v>0</v>
      </c>
      <c r="L128" s="84" t="b">
        <v>0</v>
      </c>
    </row>
    <row r="129" spans="1:12" ht="15">
      <c r="A129" s="84" t="s">
        <v>1725</v>
      </c>
      <c r="B129" s="84" t="s">
        <v>1726</v>
      </c>
      <c r="C129" s="84">
        <v>2</v>
      </c>
      <c r="D129" s="118">
        <v>0.0026004448520895594</v>
      </c>
      <c r="E129" s="118">
        <v>2.383456296524753</v>
      </c>
      <c r="F129" s="84" t="s">
        <v>2168</v>
      </c>
      <c r="G129" s="84" t="b">
        <v>0</v>
      </c>
      <c r="H129" s="84" t="b">
        <v>0</v>
      </c>
      <c r="I129" s="84" t="b">
        <v>0</v>
      </c>
      <c r="J129" s="84" t="b">
        <v>0</v>
      </c>
      <c r="K129" s="84" t="b">
        <v>0</v>
      </c>
      <c r="L129" s="84" t="b">
        <v>0</v>
      </c>
    </row>
    <row r="130" spans="1:12" ht="15">
      <c r="A130" s="84" t="s">
        <v>1726</v>
      </c>
      <c r="B130" s="84" t="s">
        <v>2062</v>
      </c>
      <c r="C130" s="84">
        <v>2</v>
      </c>
      <c r="D130" s="118">
        <v>0.0026004448520895594</v>
      </c>
      <c r="E130" s="118">
        <v>2.3042750504771283</v>
      </c>
      <c r="F130" s="84" t="s">
        <v>2168</v>
      </c>
      <c r="G130" s="84" t="b">
        <v>0</v>
      </c>
      <c r="H130" s="84" t="b">
        <v>0</v>
      </c>
      <c r="I130" s="84" t="b">
        <v>0</v>
      </c>
      <c r="J130" s="84" t="b">
        <v>0</v>
      </c>
      <c r="K130" s="84" t="b">
        <v>0</v>
      </c>
      <c r="L130" s="84" t="b">
        <v>0</v>
      </c>
    </row>
    <row r="131" spans="1:12" ht="15">
      <c r="A131" s="84" t="s">
        <v>2062</v>
      </c>
      <c r="B131" s="84" t="s">
        <v>2063</v>
      </c>
      <c r="C131" s="84">
        <v>2</v>
      </c>
      <c r="D131" s="118">
        <v>0.0026004448520895594</v>
      </c>
      <c r="E131" s="118">
        <v>2.7813963051967905</v>
      </c>
      <c r="F131" s="84" t="s">
        <v>2168</v>
      </c>
      <c r="G131" s="84" t="b">
        <v>0</v>
      </c>
      <c r="H131" s="84" t="b">
        <v>0</v>
      </c>
      <c r="I131" s="84" t="b">
        <v>0</v>
      </c>
      <c r="J131" s="84" t="b">
        <v>0</v>
      </c>
      <c r="K131" s="84" t="b">
        <v>0</v>
      </c>
      <c r="L131" s="84" t="b">
        <v>0</v>
      </c>
    </row>
    <row r="132" spans="1:12" ht="15">
      <c r="A132" s="84" t="s">
        <v>2063</v>
      </c>
      <c r="B132" s="84" t="s">
        <v>2064</v>
      </c>
      <c r="C132" s="84">
        <v>2</v>
      </c>
      <c r="D132" s="118">
        <v>0.0026004448520895594</v>
      </c>
      <c r="E132" s="118">
        <v>2.7813963051967905</v>
      </c>
      <c r="F132" s="84" t="s">
        <v>2168</v>
      </c>
      <c r="G132" s="84" t="b">
        <v>0</v>
      </c>
      <c r="H132" s="84" t="b">
        <v>0</v>
      </c>
      <c r="I132" s="84" t="b">
        <v>0</v>
      </c>
      <c r="J132" s="84" t="b">
        <v>0</v>
      </c>
      <c r="K132" s="84" t="b">
        <v>0</v>
      </c>
      <c r="L132" s="84" t="b">
        <v>0</v>
      </c>
    </row>
    <row r="133" spans="1:12" ht="15">
      <c r="A133" s="84" t="s">
        <v>2064</v>
      </c>
      <c r="B133" s="84" t="s">
        <v>2065</v>
      </c>
      <c r="C133" s="84">
        <v>2</v>
      </c>
      <c r="D133" s="118">
        <v>0.0026004448520895594</v>
      </c>
      <c r="E133" s="118">
        <v>2.7813963051967905</v>
      </c>
      <c r="F133" s="84" t="s">
        <v>2168</v>
      </c>
      <c r="G133" s="84" t="b">
        <v>0</v>
      </c>
      <c r="H133" s="84" t="b">
        <v>0</v>
      </c>
      <c r="I133" s="84" t="b">
        <v>0</v>
      </c>
      <c r="J133" s="84" t="b">
        <v>0</v>
      </c>
      <c r="K133" s="84" t="b">
        <v>0</v>
      </c>
      <c r="L133" s="84" t="b">
        <v>0</v>
      </c>
    </row>
    <row r="134" spans="1:12" ht="15">
      <c r="A134" s="84" t="s">
        <v>2066</v>
      </c>
      <c r="B134" s="84" t="s">
        <v>1996</v>
      </c>
      <c r="C134" s="84">
        <v>2</v>
      </c>
      <c r="D134" s="118">
        <v>0.0026004448520895594</v>
      </c>
      <c r="E134" s="118">
        <v>2.383456296524753</v>
      </c>
      <c r="F134" s="84" t="s">
        <v>2168</v>
      </c>
      <c r="G134" s="84" t="b">
        <v>1</v>
      </c>
      <c r="H134" s="84" t="b">
        <v>0</v>
      </c>
      <c r="I134" s="84" t="b">
        <v>0</v>
      </c>
      <c r="J134" s="84" t="b">
        <v>1</v>
      </c>
      <c r="K134" s="84" t="b">
        <v>0</v>
      </c>
      <c r="L134" s="84" t="b">
        <v>0</v>
      </c>
    </row>
    <row r="135" spans="1:12" ht="15">
      <c r="A135" s="84" t="s">
        <v>1996</v>
      </c>
      <c r="B135" s="84" t="s">
        <v>312</v>
      </c>
      <c r="C135" s="84">
        <v>2</v>
      </c>
      <c r="D135" s="118">
        <v>0.0026004448520895594</v>
      </c>
      <c r="E135" s="118">
        <v>2.6053050461411096</v>
      </c>
      <c r="F135" s="84" t="s">
        <v>2168</v>
      </c>
      <c r="G135" s="84" t="b">
        <v>1</v>
      </c>
      <c r="H135" s="84" t="b">
        <v>0</v>
      </c>
      <c r="I135" s="84" t="b">
        <v>0</v>
      </c>
      <c r="J135" s="84" t="b">
        <v>0</v>
      </c>
      <c r="K135" s="84" t="b">
        <v>0</v>
      </c>
      <c r="L135" s="84" t="b">
        <v>0</v>
      </c>
    </row>
    <row r="136" spans="1:12" ht="15">
      <c r="A136" s="84" t="s">
        <v>312</v>
      </c>
      <c r="B136" s="84" t="s">
        <v>311</v>
      </c>
      <c r="C136" s="84">
        <v>2</v>
      </c>
      <c r="D136" s="118">
        <v>0.0026004448520895594</v>
      </c>
      <c r="E136" s="118">
        <v>2.7813963051967905</v>
      </c>
      <c r="F136" s="84" t="s">
        <v>2168</v>
      </c>
      <c r="G136" s="84" t="b">
        <v>0</v>
      </c>
      <c r="H136" s="84" t="b">
        <v>0</v>
      </c>
      <c r="I136" s="84" t="b">
        <v>0</v>
      </c>
      <c r="J136" s="84" t="b">
        <v>0</v>
      </c>
      <c r="K136" s="84" t="b">
        <v>0</v>
      </c>
      <c r="L136" s="84" t="b">
        <v>0</v>
      </c>
    </row>
    <row r="137" spans="1:12" ht="15">
      <c r="A137" s="84" t="s">
        <v>311</v>
      </c>
      <c r="B137" s="84" t="s">
        <v>2067</v>
      </c>
      <c r="C137" s="84">
        <v>2</v>
      </c>
      <c r="D137" s="118">
        <v>0.0026004448520895594</v>
      </c>
      <c r="E137" s="118">
        <v>2.7813963051967905</v>
      </c>
      <c r="F137" s="84" t="s">
        <v>2168</v>
      </c>
      <c r="G137" s="84" t="b">
        <v>0</v>
      </c>
      <c r="H137" s="84" t="b">
        <v>0</v>
      </c>
      <c r="I137" s="84" t="b">
        <v>0</v>
      </c>
      <c r="J137" s="84" t="b">
        <v>0</v>
      </c>
      <c r="K137" s="84" t="b">
        <v>0</v>
      </c>
      <c r="L137" s="84" t="b">
        <v>0</v>
      </c>
    </row>
    <row r="138" spans="1:12" ht="15">
      <c r="A138" s="84" t="s">
        <v>2067</v>
      </c>
      <c r="B138" s="84" t="s">
        <v>2068</v>
      </c>
      <c r="C138" s="84">
        <v>2</v>
      </c>
      <c r="D138" s="118">
        <v>0.0026004448520895594</v>
      </c>
      <c r="E138" s="118">
        <v>2.7813963051967905</v>
      </c>
      <c r="F138" s="84" t="s">
        <v>2168</v>
      </c>
      <c r="G138" s="84" t="b">
        <v>0</v>
      </c>
      <c r="H138" s="84" t="b">
        <v>0</v>
      </c>
      <c r="I138" s="84" t="b">
        <v>0</v>
      </c>
      <c r="J138" s="84" t="b">
        <v>0</v>
      </c>
      <c r="K138" s="84" t="b">
        <v>0</v>
      </c>
      <c r="L138" s="84" t="b">
        <v>0</v>
      </c>
    </row>
    <row r="139" spans="1:12" ht="15">
      <c r="A139" s="84" t="s">
        <v>2068</v>
      </c>
      <c r="B139" s="84" t="s">
        <v>2069</v>
      </c>
      <c r="C139" s="84">
        <v>2</v>
      </c>
      <c r="D139" s="118">
        <v>0.0026004448520895594</v>
      </c>
      <c r="E139" s="118">
        <v>2.7813963051967905</v>
      </c>
      <c r="F139" s="84" t="s">
        <v>2168</v>
      </c>
      <c r="G139" s="84" t="b">
        <v>0</v>
      </c>
      <c r="H139" s="84" t="b">
        <v>0</v>
      </c>
      <c r="I139" s="84" t="b">
        <v>0</v>
      </c>
      <c r="J139" s="84" t="b">
        <v>0</v>
      </c>
      <c r="K139" s="84" t="b">
        <v>0</v>
      </c>
      <c r="L139" s="84" t="b">
        <v>0</v>
      </c>
    </row>
    <row r="140" spans="1:12" ht="15">
      <c r="A140" s="84" t="s">
        <v>2069</v>
      </c>
      <c r="B140" s="84" t="s">
        <v>2011</v>
      </c>
      <c r="C140" s="84">
        <v>2</v>
      </c>
      <c r="D140" s="118">
        <v>0.0026004448520895594</v>
      </c>
      <c r="E140" s="118">
        <v>2.4803663095328097</v>
      </c>
      <c r="F140" s="84" t="s">
        <v>2168</v>
      </c>
      <c r="G140" s="84" t="b">
        <v>0</v>
      </c>
      <c r="H140" s="84" t="b">
        <v>0</v>
      </c>
      <c r="I140" s="84" t="b">
        <v>0</v>
      </c>
      <c r="J140" s="84" t="b">
        <v>0</v>
      </c>
      <c r="K140" s="84" t="b">
        <v>0</v>
      </c>
      <c r="L140" s="84" t="b">
        <v>0</v>
      </c>
    </row>
    <row r="141" spans="1:12" ht="15">
      <c r="A141" s="84" t="s">
        <v>1684</v>
      </c>
      <c r="B141" s="84" t="s">
        <v>1997</v>
      </c>
      <c r="C141" s="84">
        <v>2</v>
      </c>
      <c r="D141" s="118">
        <v>0.0026004448520895594</v>
      </c>
      <c r="E141" s="118">
        <v>1.5705429398818975</v>
      </c>
      <c r="F141" s="84" t="s">
        <v>2168</v>
      </c>
      <c r="G141" s="84" t="b">
        <v>0</v>
      </c>
      <c r="H141" s="84" t="b">
        <v>0</v>
      </c>
      <c r="I141" s="84" t="b">
        <v>0</v>
      </c>
      <c r="J141" s="84" t="b">
        <v>0</v>
      </c>
      <c r="K141" s="84" t="b">
        <v>0</v>
      </c>
      <c r="L141" s="84" t="b">
        <v>0</v>
      </c>
    </row>
    <row r="142" spans="1:12" ht="15">
      <c r="A142" s="84" t="s">
        <v>2003</v>
      </c>
      <c r="B142" s="84" t="s">
        <v>2070</v>
      </c>
      <c r="C142" s="84">
        <v>2</v>
      </c>
      <c r="D142" s="118">
        <v>0.0026004448520895594</v>
      </c>
      <c r="E142" s="118">
        <v>2.4803663095328097</v>
      </c>
      <c r="F142" s="84" t="s">
        <v>2168</v>
      </c>
      <c r="G142" s="84" t="b">
        <v>0</v>
      </c>
      <c r="H142" s="84" t="b">
        <v>0</v>
      </c>
      <c r="I142" s="84" t="b">
        <v>0</v>
      </c>
      <c r="J142" s="84" t="b">
        <v>0</v>
      </c>
      <c r="K142" s="84" t="b">
        <v>0</v>
      </c>
      <c r="L142" s="84" t="b">
        <v>0</v>
      </c>
    </row>
    <row r="143" spans="1:12" ht="15">
      <c r="A143" s="84" t="s">
        <v>2070</v>
      </c>
      <c r="B143" s="84" t="s">
        <v>2071</v>
      </c>
      <c r="C143" s="84">
        <v>2</v>
      </c>
      <c r="D143" s="118">
        <v>0.0026004448520895594</v>
      </c>
      <c r="E143" s="118">
        <v>2.7813963051967905</v>
      </c>
      <c r="F143" s="84" t="s">
        <v>2168</v>
      </c>
      <c r="G143" s="84" t="b">
        <v>0</v>
      </c>
      <c r="H143" s="84" t="b">
        <v>0</v>
      </c>
      <c r="I143" s="84" t="b">
        <v>0</v>
      </c>
      <c r="J143" s="84" t="b">
        <v>0</v>
      </c>
      <c r="K143" s="84" t="b">
        <v>0</v>
      </c>
      <c r="L143" s="84" t="b">
        <v>0</v>
      </c>
    </row>
    <row r="144" spans="1:12" ht="15">
      <c r="A144" s="84" t="s">
        <v>2071</v>
      </c>
      <c r="B144" s="84" t="s">
        <v>2072</v>
      </c>
      <c r="C144" s="84">
        <v>2</v>
      </c>
      <c r="D144" s="118">
        <v>0.0026004448520895594</v>
      </c>
      <c r="E144" s="118">
        <v>2.7813963051967905</v>
      </c>
      <c r="F144" s="84" t="s">
        <v>2168</v>
      </c>
      <c r="G144" s="84" t="b">
        <v>0</v>
      </c>
      <c r="H144" s="84" t="b">
        <v>0</v>
      </c>
      <c r="I144" s="84" t="b">
        <v>0</v>
      </c>
      <c r="J144" s="84" t="b">
        <v>0</v>
      </c>
      <c r="K144" s="84" t="b">
        <v>0</v>
      </c>
      <c r="L144" s="84" t="b">
        <v>0</v>
      </c>
    </row>
    <row r="145" spans="1:12" ht="15">
      <c r="A145" s="84" t="s">
        <v>2072</v>
      </c>
      <c r="B145" s="84" t="s">
        <v>1684</v>
      </c>
      <c r="C145" s="84">
        <v>2</v>
      </c>
      <c r="D145" s="118">
        <v>0.0026004448520895594</v>
      </c>
      <c r="E145" s="118">
        <v>1.9362982651825338</v>
      </c>
      <c r="F145" s="84" t="s">
        <v>2168</v>
      </c>
      <c r="G145" s="84" t="b">
        <v>0</v>
      </c>
      <c r="H145" s="84" t="b">
        <v>0</v>
      </c>
      <c r="I145" s="84" t="b">
        <v>0</v>
      </c>
      <c r="J145" s="84" t="b">
        <v>0</v>
      </c>
      <c r="K145" s="84" t="b">
        <v>0</v>
      </c>
      <c r="L145" s="84" t="b">
        <v>0</v>
      </c>
    </row>
    <row r="146" spans="1:12" ht="15">
      <c r="A146" s="84" t="s">
        <v>1684</v>
      </c>
      <c r="B146" s="84" t="s">
        <v>2073</v>
      </c>
      <c r="C146" s="84">
        <v>2</v>
      </c>
      <c r="D146" s="118">
        <v>0.0026004448520895594</v>
      </c>
      <c r="E146" s="118">
        <v>1.968482948553935</v>
      </c>
      <c r="F146" s="84" t="s">
        <v>2168</v>
      </c>
      <c r="G146" s="84" t="b">
        <v>0</v>
      </c>
      <c r="H146" s="84" t="b">
        <v>0</v>
      </c>
      <c r="I146" s="84" t="b">
        <v>0</v>
      </c>
      <c r="J146" s="84" t="b">
        <v>0</v>
      </c>
      <c r="K146" s="84" t="b">
        <v>0</v>
      </c>
      <c r="L146" s="84" t="b">
        <v>0</v>
      </c>
    </row>
    <row r="147" spans="1:12" ht="15">
      <c r="A147" s="84" t="s">
        <v>2073</v>
      </c>
      <c r="B147" s="84" t="s">
        <v>2074</v>
      </c>
      <c r="C147" s="84">
        <v>2</v>
      </c>
      <c r="D147" s="118">
        <v>0.0026004448520895594</v>
      </c>
      <c r="E147" s="118">
        <v>2.7813963051967905</v>
      </c>
      <c r="F147" s="84" t="s">
        <v>2168</v>
      </c>
      <c r="G147" s="84" t="b">
        <v>0</v>
      </c>
      <c r="H147" s="84" t="b">
        <v>0</v>
      </c>
      <c r="I147" s="84" t="b">
        <v>0</v>
      </c>
      <c r="J147" s="84" t="b">
        <v>0</v>
      </c>
      <c r="K147" s="84" t="b">
        <v>0</v>
      </c>
      <c r="L147" s="84" t="b">
        <v>0</v>
      </c>
    </row>
    <row r="148" spans="1:12" ht="15">
      <c r="A148" s="84" t="s">
        <v>2074</v>
      </c>
      <c r="B148" s="84" t="s">
        <v>238</v>
      </c>
      <c r="C148" s="84">
        <v>2</v>
      </c>
      <c r="D148" s="118">
        <v>0.0026004448520895594</v>
      </c>
      <c r="E148" s="118">
        <v>1.5509473838185168</v>
      </c>
      <c r="F148" s="84" t="s">
        <v>2168</v>
      </c>
      <c r="G148" s="84" t="b">
        <v>0</v>
      </c>
      <c r="H148" s="84" t="b">
        <v>0</v>
      </c>
      <c r="I148" s="84" t="b">
        <v>0</v>
      </c>
      <c r="J148" s="84" t="b">
        <v>0</v>
      </c>
      <c r="K148" s="84" t="b">
        <v>0</v>
      </c>
      <c r="L148" s="84" t="b">
        <v>0</v>
      </c>
    </row>
    <row r="149" spans="1:12" ht="15">
      <c r="A149" s="84" t="s">
        <v>1679</v>
      </c>
      <c r="B149" s="84" t="s">
        <v>1998</v>
      </c>
      <c r="C149" s="84">
        <v>2</v>
      </c>
      <c r="D149" s="118">
        <v>0.0026004448520895594</v>
      </c>
      <c r="E149" s="118">
        <v>1.4540373708104604</v>
      </c>
      <c r="F149" s="84" t="s">
        <v>2168</v>
      </c>
      <c r="G149" s="84" t="b">
        <v>0</v>
      </c>
      <c r="H149" s="84" t="b">
        <v>0</v>
      </c>
      <c r="I149" s="84" t="b">
        <v>0</v>
      </c>
      <c r="J149" s="84" t="b">
        <v>0</v>
      </c>
      <c r="K149" s="84" t="b">
        <v>0</v>
      </c>
      <c r="L149" s="84" t="b">
        <v>0</v>
      </c>
    </row>
    <row r="150" spans="1:12" ht="15">
      <c r="A150" s="84" t="s">
        <v>1998</v>
      </c>
      <c r="B150" s="84" t="s">
        <v>2075</v>
      </c>
      <c r="C150" s="84">
        <v>2</v>
      </c>
      <c r="D150" s="118">
        <v>0.0026004448520895594</v>
      </c>
      <c r="E150" s="118">
        <v>2.383456296524753</v>
      </c>
      <c r="F150" s="84" t="s">
        <v>2168</v>
      </c>
      <c r="G150" s="84" t="b">
        <v>0</v>
      </c>
      <c r="H150" s="84" t="b">
        <v>0</v>
      </c>
      <c r="I150" s="84" t="b">
        <v>0</v>
      </c>
      <c r="J150" s="84" t="b">
        <v>0</v>
      </c>
      <c r="K150" s="84" t="b">
        <v>0</v>
      </c>
      <c r="L150" s="84" t="b">
        <v>0</v>
      </c>
    </row>
    <row r="151" spans="1:12" ht="15">
      <c r="A151" s="84" t="s">
        <v>245</v>
      </c>
      <c r="B151" s="84" t="s">
        <v>2031</v>
      </c>
      <c r="C151" s="84">
        <v>2</v>
      </c>
      <c r="D151" s="118">
        <v>0.0026004448520895594</v>
      </c>
      <c r="E151" s="118">
        <v>2.7813963051967905</v>
      </c>
      <c r="F151" s="84" t="s">
        <v>2168</v>
      </c>
      <c r="G151" s="84" t="b">
        <v>0</v>
      </c>
      <c r="H151" s="84" t="b">
        <v>0</v>
      </c>
      <c r="I151" s="84" t="b">
        <v>0</v>
      </c>
      <c r="J151" s="84" t="b">
        <v>0</v>
      </c>
      <c r="K151" s="84" t="b">
        <v>0</v>
      </c>
      <c r="L151" s="84" t="b">
        <v>0</v>
      </c>
    </row>
    <row r="152" spans="1:12" ht="15">
      <c r="A152" s="84" t="s">
        <v>2038</v>
      </c>
      <c r="B152" s="84" t="s">
        <v>2076</v>
      </c>
      <c r="C152" s="84">
        <v>2</v>
      </c>
      <c r="D152" s="118">
        <v>0.0026004448520895594</v>
      </c>
      <c r="E152" s="118">
        <v>2.6053050461411096</v>
      </c>
      <c r="F152" s="84" t="s">
        <v>2168</v>
      </c>
      <c r="G152" s="84" t="b">
        <v>0</v>
      </c>
      <c r="H152" s="84" t="b">
        <v>0</v>
      </c>
      <c r="I152" s="84" t="b">
        <v>0</v>
      </c>
      <c r="J152" s="84" t="b">
        <v>0</v>
      </c>
      <c r="K152" s="84" t="b">
        <v>0</v>
      </c>
      <c r="L152" s="84" t="b">
        <v>0</v>
      </c>
    </row>
    <row r="153" spans="1:12" ht="15">
      <c r="A153" s="84" t="s">
        <v>1678</v>
      </c>
      <c r="B153" s="84" t="s">
        <v>2078</v>
      </c>
      <c r="C153" s="84">
        <v>2</v>
      </c>
      <c r="D153" s="118">
        <v>0.0026004448520895594</v>
      </c>
      <c r="E153" s="118">
        <v>1.8519773794824979</v>
      </c>
      <c r="F153" s="84" t="s">
        <v>2168</v>
      </c>
      <c r="G153" s="84" t="b">
        <v>0</v>
      </c>
      <c r="H153" s="84" t="b">
        <v>0</v>
      </c>
      <c r="I153" s="84" t="b">
        <v>0</v>
      </c>
      <c r="J153" s="84" t="b">
        <v>0</v>
      </c>
      <c r="K153" s="84" t="b">
        <v>0</v>
      </c>
      <c r="L153" s="84" t="b">
        <v>0</v>
      </c>
    </row>
    <row r="154" spans="1:12" ht="15">
      <c r="A154" s="84" t="s">
        <v>2078</v>
      </c>
      <c r="B154" s="84" t="s">
        <v>2079</v>
      </c>
      <c r="C154" s="84">
        <v>2</v>
      </c>
      <c r="D154" s="118">
        <v>0.0026004448520895594</v>
      </c>
      <c r="E154" s="118">
        <v>2.7813963051967905</v>
      </c>
      <c r="F154" s="84" t="s">
        <v>2168</v>
      </c>
      <c r="G154" s="84" t="b">
        <v>0</v>
      </c>
      <c r="H154" s="84" t="b">
        <v>0</v>
      </c>
      <c r="I154" s="84" t="b">
        <v>0</v>
      </c>
      <c r="J154" s="84" t="b">
        <v>0</v>
      </c>
      <c r="K154" s="84" t="b">
        <v>0</v>
      </c>
      <c r="L154" s="84" t="b">
        <v>0</v>
      </c>
    </row>
    <row r="155" spans="1:12" ht="15">
      <c r="A155" s="84" t="s">
        <v>2079</v>
      </c>
      <c r="B155" s="84" t="s">
        <v>2040</v>
      </c>
      <c r="C155" s="84">
        <v>2</v>
      </c>
      <c r="D155" s="118">
        <v>0.0026004448520895594</v>
      </c>
      <c r="E155" s="118">
        <v>2.6053050461411096</v>
      </c>
      <c r="F155" s="84" t="s">
        <v>2168</v>
      </c>
      <c r="G155" s="84" t="b">
        <v>0</v>
      </c>
      <c r="H155" s="84" t="b">
        <v>0</v>
      </c>
      <c r="I155" s="84" t="b">
        <v>0</v>
      </c>
      <c r="J155" s="84" t="b">
        <v>0</v>
      </c>
      <c r="K155" s="84" t="b">
        <v>0</v>
      </c>
      <c r="L155" s="84" t="b">
        <v>0</v>
      </c>
    </row>
    <row r="156" spans="1:12" ht="15">
      <c r="A156" s="84" t="s">
        <v>2040</v>
      </c>
      <c r="B156" s="84" t="s">
        <v>2080</v>
      </c>
      <c r="C156" s="84">
        <v>2</v>
      </c>
      <c r="D156" s="118">
        <v>0.0026004448520895594</v>
      </c>
      <c r="E156" s="118">
        <v>2.7813963051967905</v>
      </c>
      <c r="F156" s="84" t="s">
        <v>2168</v>
      </c>
      <c r="G156" s="84" t="b">
        <v>0</v>
      </c>
      <c r="H156" s="84" t="b">
        <v>0</v>
      </c>
      <c r="I156" s="84" t="b">
        <v>0</v>
      </c>
      <c r="J156" s="84" t="b">
        <v>0</v>
      </c>
      <c r="K156" s="84" t="b">
        <v>0</v>
      </c>
      <c r="L156" s="84" t="b">
        <v>0</v>
      </c>
    </row>
    <row r="157" spans="1:12" ht="15">
      <c r="A157" s="84" t="s">
        <v>2080</v>
      </c>
      <c r="B157" s="84" t="s">
        <v>2081</v>
      </c>
      <c r="C157" s="84">
        <v>2</v>
      </c>
      <c r="D157" s="118">
        <v>0.0026004448520895594</v>
      </c>
      <c r="E157" s="118">
        <v>2.7813963051967905</v>
      </c>
      <c r="F157" s="84" t="s">
        <v>2168</v>
      </c>
      <c r="G157" s="84" t="b">
        <v>0</v>
      </c>
      <c r="H157" s="84" t="b">
        <v>0</v>
      </c>
      <c r="I157" s="84" t="b">
        <v>0</v>
      </c>
      <c r="J157" s="84" t="b">
        <v>0</v>
      </c>
      <c r="K157" s="84" t="b">
        <v>0</v>
      </c>
      <c r="L157" s="84" t="b">
        <v>0</v>
      </c>
    </row>
    <row r="158" spans="1:12" ht="15">
      <c r="A158" s="84" t="s">
        <v>2081</v>
      </c>
      <c r="B158" s="84" t="s">
        <v>2082</v>
      </c>
      <c r="C158" s="84">
        <v>2</v>
      </c>
      <c r="D158" s="118">
        <v>0.0026004448520895594</v>
      </c>
      <c r="E158" s="118">
        <v>2.7813963051967905</v>
      </c>
      <c r="F158" s="84" t="s">
        <v>2168</v>
      </c>
      <c r="G158" s="84" t="b">
        <v>0</v>
      </c>
      <c r="H158" s="84" t="b">
        <v>0</v>
      </c>
      <c r="I158" s="84" t="b">
        <v>0</v>
      </c>
      <c r="J158" s="84" t="b">
        <v>0</v>
      </c>
      <c r="K158" s="84" t="b">
        <v>0</v>
      </c>
      <c r="L158" s="84" t="b">
        <v>0</v>
      </c>
    </row>
    <row r="159" spans="1:12" ht="15">
      <c r="A159" s="84" t="s">
        <v>2082</v>
      </c>
      <c r="B159" s="84" t="s">
        <v>2083</v>
      </c>
      <c r="C159" s="84">
        <v>2</v>
      </c>
      <c r="D159" s="118">
        <v>0.0026004448520895594</v>
      </c>
      <c r="E159" s="118">
        <v>2.7813963051967905</v>
      </c>
      <c r="F159" s="84" t="s">
        <v>2168</v>
      </c>
      <c r="G159" s="84" t="b">
        <v>0</v>
      </c>
      <c r="H159" s="84" t="b">
        <v>0</v>
      </c>
      <c r="I159" s="84" t="b">
        <v>0</v>
      </c>
      <c r="J159" s="84" t="b">
        <v>0</v>
      </c>
      <c r="K159" s="84" t="b">
        <v>0</v>
      </c>
      <c r="L159" s="84" t="b">
        <v>0</v>
      </c>
    </row>
    <row r="160" spans="1:12" ht="15">
      <c r="A160" s="84" t="s">
        <v>2083</v>
      </c>
      <c r="B160" s="84" t="s">
        <v>2084</v>
      </c>
      <c r="C160" s="84">
        <v>2</v>
      </c>
      <c r="D160" s="118">
        <v>0.0026004448520895594</v>
      </c>
      <c r="E160" s="118">
        <v>2.7813963051967905</v>
      </c>
      <c r="F160" s="84" t="s">
        <v>2168</v>
      </c>
      <c r="G160" s="84" t="b">
        <v>0</v>
      </c>
      <c r="H160" s="84" t="b">
        <v>0</v>
      </c>
      <c r="I160" s="84" t="b">
        <v>0</v>
      </c>
      <c r="J160" s="84" t="b">
        <v>1</v>
      </c>
      <c r="K160" s="84" t="b">
        <v>0</v>
      </c>
      <c r="L160" s="84" t="b">
        <v>0</v>
      </c>
    </row>
    <row r="161" spans="1:12" ht="15">
      <c r="A161" s="84" t="s">
        <v>2084</v>
      </c>
      <c r="B161" s="84" t="s">
        <v>1683</v>
      </c>
      <c r="C161" s="84">
        <v>2</v>
      </c>
      <c r="D161" s="118">
        <v>0.0026004448520895594</v>
      </c>
      <c r="E161" s="118">
        <v>1.9362982651825338</v>
      </c>
      <c r="F161" s="84" t="s">
        <v>2168</v>
      </c>
      <c r="G161" s="84" t="b">
        <v>1</v>
      </c>
      <c r="H161" s="84" t="b">
        <v>0</v>
      </c>
      <c r="I161" s="84" t="b">
        <v>0</v>
      </c>
      <c r="J161" s="84" t="b">
        <v>0</v>
      </c>
      <c r="K161" s="84" t="b">
        <v>0</v>
      </c>
      <c r="L161" s="84" t="b">
        <v>0</v>
      </c>
    </row>
    <row r="162" spans="1:12" ht="15">
      <c r="A162" s="84" t="s">
        <v>1683</v>
      </c>
      <c r="B162" s="84" t="s">
        <v>2085</v>
      </c>
      <c r="C162" s="84">
        <v>2</v>
      </c>
      <c r="D162" s="118">
        <v>0.0026004448520895594</v>
      </c>
      <c r="E162" s="118">
        <v>1.968482948553935</v>
      </c>
      <c r="F162" s="84" t="s">
        <v>2168</v>
      </c>
      <c r="G162" s="84" t="b">
        <v>0</v>
      </c>
      <c r="H162" s="84" t="b">
        <v>0</v>
      </c>
      <c r="I162" s="84" t="b">
        <v>0</v>
      </c>
      <c r="J162" s="84" t="b">
        <v>0</v>
      </c>
      <c r="K162" s="84" t="b">
        <v>0</v>
      </c>
      <c r="L162" s="84" t="b">
        <v>0</v>
      </c>
    </row>
    <row r="163" spans="1:12" ht="15">
      <c r="A163" s="84" t="s">
        <v>2085</v>
      </c>
      <c r="B163" s="84" t="s">
        <v>1998</v>
      </c>
      <c r="C163" s="84">
        <v>2</v>
      </c>
      <c r="D163" s="118">
        <v>0.0026004448520895594</v>
      </c>
      <c r="E163" s="118">
        <v>2.383456296524753</v>
      </c>
      <c r="F163" s="84" t="s">
        <v>2168</v>
      </c>
      <c r="G163" s="84" t="b">
        <v>0</v>
      </c>
      <c r="H163" s="84" t="b">
        <v>0</v>
      </c>
      <c r="I163" s="84" t="b">
        <v>0</v>
      </c>
      <c r="J163" s="84" t="b">
        <v>0</v>
      </c>
      <c r="K163" s="84" t="b">
        <v>0</v>
      </c>
      <c r="L163" s="84" t="b">
        <v>0</v>
      </c>
    </row>
    <row r="164" spans="1:12" ht="15">
      <c r="A164" s="84" t="s">
        <v>1998</v>
      </c>
      <c r="B164" s="84" t="s">
        <v>2086</v>
      </c>
      <c r="C164" s="84">
        <v>2</v>
      </c>
      <c r="D164" s="118">
        <v>0.0026004448520895594</v>
      </c>
      <c r="E164" s="118">
        <v>2.383456296524753</v>
      </c>
      <c r="F164" s="84" t="s">
        <v>2168</v>
      </c>
      <c r="G164" s="84" t="b">
        <v>0</v>
      </c>
      <c r="H164" s="84" t="b">
        <v>0</v>
      </c>
      <c r="I164" s="84" t="b">
        <v>0</v>
      </c>
      <c r="J164" s="84" t="b">
        <v>0</v>
      </c>
      <c r="K164" s="84" t="b">
        <v>0</v>
      </c>
      <c r="L164" s="84" t="b">
        <v>0</v>
      </c>
    </row>
    <row r="165" spans="1:12" ht="15">
      <c r="A165" s="84" t="s">
        <v>2087</v>
      </c>
      <c r="B165" s="84" t="s">
        <v>2088</v>
      </c>
      <c r="C165" s="84">
        <v>2</v>
      </c>
      <c r="D165" s="118">
        <v>0.0026004448520895594</v>
      </c>
      <c r="E165" s="118">
        <v>2.7813963051967905</v>
      </c>
      <c r="F165" s="84" t="s">
        <v>2168</v>
      </c>
      <c r="G165" s="84" t="b">
        <v>1</v>
      </c>
      <c r="H165" s="84" t="b">
        <v>0</v>
      </c>
      <c r="I165" s="84" t="b">
        <v>0</v>
      </c>
      <c r="J165" s="84" t="b">
        <v>0</v>
      </c>
      <c r="K165" s="84" t="b">
        <v>0</v>
      </c>
      <c r="L165" s="84" t="b">
        <v>0</v>
      </c>
    </row>
    <row r="166" spans="1:12" ht="15">
      <c r="A166" s="84" t="s">
        <v>239</v>
      </c>
      <c r="B166" s="84" t="s">
        <v>2014</v>
      </c>
      <c r="C166" s="84">
        <v>2</v>
      </c>
      <c r="D166" s="118">
        <v>0.0026004448520895594</v>
      </c>
      <c r="E166" s="118">
        <v>1.4591770104628714</v>
      </c>
      <c r="F166" s="84" t="s">
        <v>2168</v>
      </c>
      <c r="G166" s="84" t="b">
        <v>0</v>
      </c>
      <c r="H166" s="84" t="b">
        <v>0</v>
      </c>
      <c r="I166" s="84" t="b">
        <v>0</v>
      </c>
      <c r="J166" s="84" t="b">
        <v>1</v>
      </c>
      <c r="K166" s="84" t="b">
        <v>0</v>
      </c>
      <c r="L166" s="84" t="b">
        <v>0</v>
      </c>
    </row>
    <row r="167" spans="1:12" ht="15">
      <c r="A167" s="84" t="s">
        <v>1985</v>
      </c>
      <c r="B167" s="84" t="s">
        <v>2089</v>
      </c>
      <c r="C167" s="84">
        <v>2</v>
      </c>
      <c r="D167" s="118">
        <v>0.0026004448520895594</v>
      </c>
      <c r="E167" s="118">
        <v>2.1793363138688284</v>
      </c>
      <c r="F167" s="84" t="s">
        <v>2168</v>
      </c>
      <c r="G167" s="84" t="b">
        <v>0</v>
      </c>
      <c r="H167" s="84" t="b">
        <v>0</v>
      </c>
      <c r="I167" s="84" t="b">
        <v>0</v>
      </c>
      <c r="J167" s="84" t="b">
        <v>0</v>
      </c>
      <c r="K167" s="84" t="b">
        <v>0</v>
      </c>
      <c r="L167" s="84" t="b">
        <v>0</v>
      </c>
    </row>
    <row r="168" spans="1:12" ht="15">
      <c r="A168" s="84" t="s">
        <v>2089</v>
      </c>
      <c r="B168" s="84" t="s">
        <v>310</v>
      </c>
      <c r="C168" s="84">
        <v>2</v>
      </c>
      <c r="D168" s="118">
        <v>0.0026004448520895594</v>
      </c>
      <c r="E168" s="118">
        <v>2.7813963051967905</v>
      </c>
      <c r="F168" s="84" t="s">
        <v>2168</v>
      </c>
      <c r="G168" s="84" t="b">
        <v>0</v>
      </c>
      <c r="H168" s="84" t="b">
        <v>0</v>
      </c>
      <c r="I168" s="84" t="b">
        <v>0</v>
      </c>
      <c r="J168" s="84" t="b">
        <v>0</v>
      </c>
      <c r="K168" s="84" t="b">
        <v>0</v>
      </c>
      <c r="L168" s="84" t="b">
        <v>0</v>
      </c>
    </row>
    <row r="169" spans="1:12" ht="15">
      <c r="A169" s="84" t="s">
        <v>310</v>
      </c>
      <c r="B169" s="84" t="s">
        <v>2090</v>
      </c>
      <c r="C169" s="84">
        <v>2</v>
      </c>
      <c r="D169" s="118">
        <v>0.0026004448520895594</v>
      </c>
      <c r="E169" s="118">
        <v>2.7813963051967905</v>
      </c>
      <c r="F169" s="84" t="s">
        <v>2168</v>
      </c>
      <c r="G169" s="84" t="b">
        <v>0</v>
      </c>
      <c r="H169" s="84" t="b">
        <v>0</v>
      </c>
      <c r="I169" s="84" t="b">
        <v>0</v>
      </c>
      <c r="J169" s="84" t="b">
        <v>0</v>
      </c>
      <c r="K169" s="84" t="b">
        <v>0</v>
      </c>
      <c r="L169" s="84" t="b">
        <v>0</v>
      </c>
    </row>
    <row r="170" spans="1:12" ht="15">
      <c r="A170" s="84" t="s">
        <v>2090</v>
      </c>
      <c r="B170" s="84" t="s">
        <v>2091</v>
      </c>
      <c r="C170" s="84">
        <v>2</v>
      </c>
      <c r="D170" s="118">
        <v>0.0026004448520895594</v>
      </c>
      <c r="E170" s="118">
        <v>2.7813963051967905</v>
      </c>
      <c r="F170" s="84" t="s">
        <v>2168</v>
      </c>
      <c r="G170" s="84" t="b">
        <v>0</v>
      </c>
      <c r="H170" s="84" t="b">
        <v>0</v>
      </c>
      <c r="I170" s="84" t="b">
        <v>0</v>
      </c>
      <c r="J170" s="84" t="b">
        <v>0</v>
      </c>
      <c r="K170" s="84" t="b">
        <v>1</v>
      </c>
      <c r="L170" s="84" t="b">
        <v>0</v>
      </c>
    </row>
    <row r="171" spans="1:12" ht="15">
      <c r="A171" s="84" t="s">
        <v>2091</v>
      </c>
      <c r="B171" s="84" t="s">
        <v>2092</v>
      </c>
      <c r="C171" s="84">
        <v>2</v>
      </c>
      <c r="D171" s="118">
        <v>0.0026004448520895594</v>
      </c>
      <c r="E171" s="118">
        <v>2.7813963051967905</v>
      </c>
      <c r="F171" s="84" t="s">
        <v>2168</v>
      </c>
      <c r="G171" s="84" t="b">
        <v>0</v>
      </c>
      <c r="H171" s="84" t="b">
        <v>1</v>
      </c>
      <c r="I171" s="84" t="b">
        <v>0</v>
      </c>
      <c r="J171" s="84" t="b">
        <v>1</v>
      </c>
      <c r="K171" s="84" t="b">
        <v>0</v>
      </c>
      <c r="L171" s="84" t="b">
        <v>0</v>
      </c>
    </row>
    <row r="172" spans="1:12" ht="15">
      <c r="A172" s="84" t="s">
        <v>2092</v>
      </c>
      <c r="B172" s="84" t="s">
        <v>2093</v>
      </c>
      <c r="C172" s="84">
        <v>2</v>
      </c>
      <c r="D172" s="118">
        <v>0.0026004448520895594</v>
      </c>
      <c r="E172" s="118">
        <v>2.7813963051967905</v>
      </c>
      <c r="F172" s="84" t="s">
        <v>2168</v>
      </c>
      <c r="G172" s="84" t="b">
        <v>1</v>
      </c>
      <c r="H172" s="84" t="b">
        <v>0</v>
      </c>
      <c r="I172" s="84" t="b">
        <v>0</v>
      </c>
      <c r="J172" s="84" t="b">
        <v>0</v>
      </c>
      <c r="K172" s="84" t="b">
        <v>0</v>
      </c>
      <c r="L172" s="84" t="b">
        <v>0</v>
      </c>
    </row>
    <row r="173" spans="1:12" ht="15">
      <c r="A173" s="84" t="s">
        <v>2093</v>
      </c>
      <c r="B173" s="84" t="s">
        <v>309</v>
      </c>
      <c r="C173" s="84">
        <v>2</v>
      </c>
      <c r="D173" s="118">
        <v>0.0026004448520895594</v>
      </c>
      <c r="E173" s="118">
        <v>2.7813963051967905</v>
      </c>
      <c r="F173" s="84" t="s">
        <v>2168</v>
      </c>
      <c r="G173" s="84" t="b">
        <v>0</v>
      </c>
      <c r="H173" s="84" t="b">
        <v>0</v>
      </c>
      <c r="I173" s="84" t="b">
        <v>0</v>
      </c>
      <c r="J173" s="84" t="b">
        <v>0</v>
      </c>
      <c r="K173" s="84" t="b">
        <v>0</v>
      </c>
      <c r="L173" s="84" t="b">
        <v>0</v>
      </c>
    </row>
    <row r="174" spans="1:12" ht="15">
      <c r="A174" s="84" t="s">
        <v>309</v>
      </c>
      <c r="B174" s="84" t="s">
        <v>2042</v>
      </c>
      <c r="C174" s="84">
        <v>2</v>
      </c>
      <c r="D174" s="118">
        <v>0.0026004448520895594</v>
      </c>
      <c r="E174" s="118">
        <v>2.6053050461411096</v>
      </c>
      <c r="F174" s="84" t="s">
        <v>2168</v>
      </c>
      <c r="G174" s="84" t="b">
        <v>0</v>
      </c>
      <c r="H174" s="84" t="b">
        <v>0</v>
      </c>
      <c r="I174" s="84" t="b">
        <v>0</v>
      </c>
      <c r="J174" s="84" t="b">
        <v>0</v>
      </c>
      <c r="K174" s="84" t="b">
        <v>0</v>
      </c>
      <c r="L174" s="84" t="b">
        <v>0</v>
      </c>
    </row>
    <row r="175" spans="1:12" ht="15">
      <c r="A175" s="84" t="s">
        <v>2042</v>
      </c>
      <c r="B175" s="84" t="s">
        <v>2094</v>
      </c>
      <c r="C175" s="84">
        <v>2</v>
      </c>
      <c r="D175" s="118">
        <v>0.0026004448520895594</v>
      </c>
      <c r="E175" s="118">
        <v>2.6053050461411096</v>
      </c>
      <c r="F175" s="84" t="s">
        <v>2168</v>
      </c>
      <c r="G175" s="84" t="b">
        <v>0</v>
      </c>
      <c r="H175" s="84" t="b">
        <v>0</v>
      </c>
      <c r="I175" s="84" t="b">
        <v>0</v>
      </c>
      <c r="J175" s="84" t="b">
        <v>0</v>
      </c>
      <c r="K175" s="84" t="b">
        <v>0</v>
      </c>
      <c r="L175" s="84" t="b">
        <v>0</v>
      </c>
    </row>
    <row r="176" spans="1:12" ht="15">
      <c r="A176" s="84" t="s">
        <v>2094</v>
      </c>
      <c r="B176" s="84" t="s">
        <v>2095</v>
      </c>
      <c r="C176" s="84">
        <v>2</v>
      </c>
      <c r="D176" s="118">
        <v>0.0026004448520895594</v>
      </c>
      <c r="E176" s="118">
        <v>2.7813963051967905</v>
      </c>
      <c r="F176" s="84" t="s">
        <v>2168</v>
      </c>
      <c r="G176" s="84" t="b">
        <v>0</v>
      </c>
      <c r="H176" s="84" t="b">
        <v>0</v>
      </c>
      <c r="I176" s="84" t="b">
        <v>0</v>
      </c>
      <c r="J176" s="84" t="b">
        <v>0</v>
      </c>
      <c r="K176" s="84" t="b">
        <v>0</v>
      </c>
      <c r="L176" s="84" t="b">
        <v>0</v>
      </c>
    </row>
    <row r="177" spans="1:12" ht="15">
      <c r="A177" s="84" t="s">
        <v>2095</v>
      </c>
      <c r="B177" s="84" t="s">
        <v>2096</v>
      </c>
      <c r="C177" s="84">
        <v>2</v>
      </c>
      <c r="D177" s="118">
        <v>0.0026004448520895594</v>
      </c>
      <c r="E177" s="118">
        <v>2.7813963051967905</v>
      </c>
      <c r="F177" s="84" t="s">
        <v>2168</v>
      </c>
      <c r="G177" s="84" t="b">
        <v>0</v>
      </c>
      <c r="H177" s="84" t="b">
        <v>0</v>
      </c>
      <c r="I177" s="84" t="b">
        <v>0</v>
      </c>
      <c r="J177" s="84" t="b">
        <v>0</v>
      </c>
      <c r="K177" s="84" t="b">
        <v>0</v>
      </c>
      <c r="L177" s="84" t="b">
        <v>0</v>
      </c>
    </row>
    <row r="178" spans="1:12" ht="15">
      <c r="A178" s="84" t="s">
        <v>2096</v>
      </c>
      <c r="B178" s="84" t="s">
        <v>308</v>
      </c>
      <c r="C178" s="84">
        <v>2</v>
      </c>
      <c r="D178" s="118">
        <v>0.0026004448520895594</v>
      </c>
      <c r="E178" s="118">
        <v>2.7813963051967905</v>
      </c>
      <c r="F178" s="84" t="s">
        <v>2168</v>
      </c>
      <c r="G178" s="84" t="b">
        <v>0</v>
      </c>
      <c r="H178" s="84" t="b">
        <v>0</v>
      </c>
      <c r="I178" s="84" t="b">
        <v>0</v>
      </c>
      <c r="J178" s="84" t="b">
        <v>0</v>
      </c>
      <c r="K178" s="84" t="b">
        <v>0</v>
      </c>
      <c r="L178" s="84" t="b">
        <v>0</v>
      </c>
    </row>
    <row r="179" spans="1:12" ht="15">
      <c r="A179" s="84" t="s">
        <v>2098</v>
      </c>
      <c r="B179" s="84" t="s">
        <v>2099</v>
      </c>
      <c r="C179" s="84">
        <v>2</v>
      </c>
      <c r="D179" s="118">
        <v>0.0026004448520895594</v>
      </c>
      <c r="E179" s="118">
        <v>2.7813963051967905</v>
      </c>
      <c r="F179" s="84" t="s">
        <v>2168</v>
      </c>
      <c r="G179" s="84" t="b">
        <v>1</v>
      </c>
      <c r="H179" s="84" t="b">
        <v>0</v>
      </c>
      <c r="I179" s="84" t="b">
        <v>0</v>
      </c>
      <c r="J179" s="84" t="b">
        <v>0</v>
      </c>
      <c r="K179" s="84" t="b">
        <v>0</v>
      </c>
      <c r="L179" s="84" t="b">
        <v>0</v>
      </c>
    </row>
    <row r="180" spans="1:12" ht="15">
      <c r="A180" s="84" t="s">
        <v>2099</v>
      </c>
      <c r="B180" s="84" t="s">
        <v>2100</v>
      </c>
      <c r="C180" s="84">
        <v>2</v>
      </c>
      <c r="D180" s="118">
        <v>0.0026004448520895594</v>
      </c>
      <c r="E180" s="118">
        <v>2.7813963051967905</v>
      </c>
      <c r="F180" s="84" t="s">
        <v>2168</v>
      </c>
      <c r="G180" s="84" t="b">
        <v>0</v>
      </c>
      <c r="H180" s="84" t="b">
        <v>0</v>
      </c>
      <c r="I180" s="84" t="b">
        <v>0</v>
      </c>
      <c r="J180" s="84" t="b">
        <v>0</v>
      </c>
      <c r="K180" s="84" t="b">
        <v>0</v>
      </c>
      <c r="L180" s="84" t="b">
        <v>0</v>
      </c>
    </row>
    <row r="181" spans="1:12" ht="15">
      <c r="A181" s="84" t="s">
        <v>2100</v>
      </c>
      <c r="B181" s="84" t="s">
        <v>2101</v>
      </c>
      <c r="C181" s="84">
        <v>2</v>
      </c>
      <c r="D181" s="118">
        <v>0.0026004448520895594</v>
      </c>
      <c r="E181" s="118">
        <v>2.7813963051967905</v>
      </c>
      <c r="F181" s="84" t="s">
        <v>2168</v>
      </c>
      <c r="G181" s="84" t="b">
        <v>0</v>
      </c>
      <c r="H181" s="84" t="b">
        <v>0</v>
      </c>
      <c r="I181" s="84" t="b">
        <v>0</v>
      </c>
      <c r="J181" s="84" t="b">
        <v>0</v>
      </c>
      <c r="K181" s="84" t="b">
        <v>0</v>
      </c>
      <c r="L181" s="84" t="b">
        <v>0</v>
      </c>
    </row>
    <row r="182" spans="1:12" ht="15">
      <c r="A182" s="84" t="s">
        <v>2101</v>
      </c>
      <c r="B182" s="84" t="s">
        <v>238</v>
      </c>
      <c r="C182" s="84">
        <v>2</v>
      </c>
      <c r="D182" s="118">
        <v>0.0026004448520895594</v>
      </c>
      <c r="E182" s="118">
        <v>1.5509473838185168</v>
      </c>
      <c r="F182" s="84" t="s">
        <v>2168</v>
      </c>
      <c r="G182" s="84" t="b">
        <v>0</v>
      </c>
      <c r="H182" s="84" t="b">
        <v>0</v>
      </c>
      <c r="I182" s="84" t="b">
        <v>0</v>
      </c>
      <c r="J182" s="84" t="b">
        <v>0</v>
      </c>
      <c r="K182" s="84" t="b">
        <v>0</v>
      </c>
      <c r="L182" s="84" t="b">
        <v>0</v>
      </c>
    </row>
    <row r="183" spans="1:12" ht="15">
      <c r="A183" s="84" t="s">
        <v>2028</v>
      </c>
      <c r="B183" s="84" t="s">
        <v>2039</v>
      </c>
      <c r="C183" s="84">
        <v>2</v>
      </c>
      <c r="D183" s="118">
        <v>0.0026004448520895594</v>
      </c>
      <c r="E183" s="118">
        <v>2.4292137870854282</v>
      </c>
      <c r="F183" s="84" t="s">
        <v>2168</v>
      </c>
      <c r="G183" s="84" t="b">
        <v>0</v>
      </c>
      <c r="H183" s="84" t="b">
        <v>0</v>
      </c>
      <c r="I183" s="84" t="b">
        <v>0</v>
      </c>
      <c r="J183" s="84" t="b">
        <v>0</v>
      </c>
      <c r="K183" s="84" t="b">
        <v>0</v>
      </c>
      <c r="L183" s="84" t="b">
        <v>0</v>
      </c>
    </row>
    <row r="184" spans="1:12" ht="15">
      <c r="A184" s="84" t="s">
        <v>2039</v>
      </c>
      <c r="B184" s="84" t="s">
        <v>2102</v>
      </c>
      <c r="C184" s="84">
        <v>2</v>
      </c>
      <c r="D184" s="118">
        <v>0.0026004448520895594</v>
      </c>
      <c r="E184" s="118">
        <v>2.6053050461411096</v>
      </c>
      <c r="F184" s="84" t="s">
        <v>2168</v>
      </c>
      <c r="G184" s="84" t="b">
        <v>0</v>
      </c>
      <c r="H184" s="84" t="b">
        <v>0</v>
      </c>
      <c r="I184" s="84" t="b">
        <v>0</v>
      </c>
      <c r="J184" s="84" t="b">
        <v>0</v>
      </c>
      <c r="K184" s="84" t="b">
        <v>0</v>
      </c>
      <c r="L184" s="84" t="b">
        <v>0</v>
      </c>
    </row>
    <row r="185" spans="1:12" ht="15">
      <c r="A185" s="84" t="s">
        <v>2102</v>
      </c>
      <c r="B185" s="84" t="s">
        <v>2103</v>
      </c>
      <c r="C185" s="84">
        <v>2</v>
      </c>
      <c r="D185" s="118">
        <v>0.0026004448520895594</v>
      </c>
      <c r="E185" s="118">
        <v>2.7813963051967905</v>
      </c>
      <c r="F185" s="84" t="s">
        <v>2168</v>
      </c>
      <c r="G185" s="84" t="b">
        <v>0</v>
      </c>
      <c r="H185" s="84" t="b">
        <v>0</v>
      </c>
      <c r="I185" s="84" t="b">
        <v>0</v>
      </c>
      <c r="J185" s="84" t="b">
        <v>0</v>
      </c>
      <c r="K185" s="84" t="b">
        <v>0</v>
      </c>
      <c r="L185" s="84" t="b">
        <v>0</v>
      </c>
    </row>
    <row r="186" spans="1:12" ht="15">
      <c r="A186" s="84" t="s">
        <v>2103</v>
      </c>
      <c r="B186" s="84" t="s">
        <v>2104</v>
      </c>
      <c r="C186" s="84">
        <v>2</v>
      </c>
      <c r="D186" s="118">
        <v>0.0026004448520895594</v>
      </c>
      <c r="E186" s="118">
        <v>2.7813963051967905</v>
      </c>
      <c r="F186" s="84" t="s">
        <v>2168</v>
      </c>
      <c r="G186" s="84" t="b">
        <v>0</v>
      </c>
      <c r="H186" s="84" t="b">
        <v>0</v>
      </c>
      <c r="I186" s="84" t="b">
        <v>0</v>
      </c>
      <c r="J186" s="84" t="b">
        <v>0</v>
      </c>
      <c r="K186" s="84" t="b">
        <v>0</v>
      </c>
      <c r="L186" s="84" t="b">
        <v>0</v>
      </c>
    </row>
    <row r="187" spans="1:12" ht="15">
      <c r="A187" s="84" t="s">
        <v>2104</v>
      </c>
      <c r="B187" s="84" t="s">
        <v>2105</v>
      </c>
      <c r="C187" s="84">
        <v>2</v>
      </c>
      <c r="D187" s="118">
        <v>0.0026004448520895594</v>
      </c>
      <c r="E187" s="118">
        <v>2.7813963051967905</v>
      </c>
      <c r="F187" s="84" t="s">
        <v>2168</v>
      </c>
      <c r="G187" s="84" t="b">
        <v>0</v>
      </c>
      <c r="H187" s="84" t="b">
        <v>0</v>
      </c>
      <c r="I187" s="84" t="b">
        <v>0</v>
      </c>
      <c r="J187" s="84" t="b">
        <v>0</v>
      </c>
      <c r="K187" s="84" t="b">
        <v>0</v>
      </c>
      <c r="L187" s="84" t="b">
        <v>0</v>
      </c>
    </row>
    <row r="188" spans="1:12" ht="15">
      <c r="A188" s="84" t="s">
        <v>2105</v>
      </c>
      <c r="B188" s="84" t="s">
        <v>2106</v>
      </c>
      <c r="C188" s="84">
        <v>2</v>
      </c>
      <c r="D188" s="118">
        <v>0.0026004448520895594</v>
      </c>
      <c r="E188" s="118">
        <v>2.7813963051967905</v>
      </c>
      <c r="F188" s="84" t="s">
        <v>2168</v>
      </c>
      <c r="G188" s="84" t="b">
        <v>0</v>
      </c>
      <c r="H188" s="84" t="b">
        <v>0</v>
      </c>
      <c r="I188" s="84" t="b">
        <v>0</v>
      </c>
      <c r="J188" s="84" t="b">
        <v>0</v>
      </c>
      <c r="K188" s="84" t="b">
        <v>0</v>
      </c>
      <c r="L188" s="84" t="b">
        <v>0</v>
      </c>
    </row>
    <row r="189" spans="1:12" ht="15">
      <c r="A189" s="84" t="s">
        <v>2106</v>
      </c>
      <c r="B189" s="84" t="s">
        <v>2107</v>
      </c>
      <c r="C189" s="84">
        <v>2</v>
      </c>
      <c r="D189" s="118">
        <v>0.0026004448520895594</v>
      </c>
      <c r="E189" s="118">
        <v>2.7813963051967905</v>
      </c>
      <c r="F189" s="84" t="s">
        <v>2168</v>
      </c>
      <c r="G189" s="84" t="b">
        <v>0</v>
      </c>
      <c r="H189" s="84" t="b">
        <v>0</v>
      </c>
      <c r="I189" s="84" t="b">
        <v>0</v>
      </c>
      <c r="J189" s="84" t="b">
        <v>0</v>
      </c>
      <c r="K189" s="84" t="b">
        <v>0</v>
      </c>
      <c r="L189" s="84" t="b">
        <v>0</v>
      </c>
    </row>
    <row r="190" spans="1:12" ht="15">
      <c r="A190" s="84" t="s">
        <v>2107</v>
      </c>
      <c r="B190" s="84" t="s">
        <v>2108</v>
      </c>
      <c r="C190" s="84">
        <v>2</v>
      </c>
      <c r="D190" s="118">
        <v>0.0026004448520895594</v>
      </c>
      <c r="E190" s="118">
        <v>2.7813963051967905</v>
      </c>
      <c r="F190" s="84" t="s">
        <v>2168</v>
      </c>
      <c r="G190" s="84" t="b">
        <v>0</v>
      </c>
      <c r="H190" s="84" t="b">
        <v>0</v>
      </c>
      <c r="I190" s="84" t="b">
        <v>0</v>
      </c>
      <c r="J190" s="84" t="b">
        <v>0</v>
      </c>
      <c r="K190" s="84" t="b">
        <v>0</v>
      </c>
      <c r="L190" s="84" t="b">
        <v>0</v>
      </c>
    </row>
    <row r="191" spans="1:12" ht="15">
      <c r="A191" s="84" t="s">
        <v>2108</v>
      </c>
      <c r="B191" s="84" t="s">
        <v>2027</v>
      </c>
      <c r="C191" s="84">
        <v>2</v>
      </c>
      <c r="D191" s="118">
        <v>0.0026004448520895594</v>
      </c>
      <c r="E191" s="118">
        <v>2.6053050461411096</v>
      </c>
      <c r="F191" s="84" t="s">
        <v>2168</v>
      </c>
      <c r="G191" s="84" t="b">
        <v>0</v>
      </c>
      <c r="H191" s="84" t="b">
        <v>0</v>
      </c>
      <c r="I191" s="84" t="b">
        <v>0</v>
      </c>
      <c r="J191" s="84" t="b">
        <v>1</v>
      </c>
      <c r="K191" s="84" t="b">
        <v>0</v>
      </c>
      <c r="L191" s="84" t="b">
        <v>0</v>
      </c>
    </row>
    <row r="192" spans="1:12" ht="15">
      <c r="A192" s="84" t="s">
        <v>2027</v>
      </c>
      <c r="B192" s="84" t="s">
        <v>2109</v>
      </c>
      <c r="C192" s="84">
        <v>2</v>
      </c>
      <c r="D192" s="118">
        <v>0.0026004448520895594</v>
      </c>
      <c r="E192" s="118">
        <v>2.6053050461411096</v>
      </c>
      <c r="F192" s="84" t="s">
        <v>2168</v>
      </c>
      <c r="G192" s="84" t="b">
        <v>1</v>
      </c>
      <c r="H192" s="84" t="b">
        <v>0</v>
      </c>
      <c r="I192" s="84" t="b">
        <v>0</v>
      </c>
      <c r="J192" s="84" t="b">
        <v>0</v>
      </c>
      <c r="K192" s="84" t="b">
        <v>0</v>
      </c>
      <c r="L192" s="84" t="b">
        <v>0</v>
      </c>
    </row>
    <row r="193" spans="1:12" ht="15">
      <c r="A193" s="84" t="s">
        <v>2109</v>
      </c>
      <c r="B193" s="84" t="s">
        <v>2110</v>
      </c>
      <c r="C193" s="84">
        <v>2</v>
      </c>
      <c r="D193" s="118">
        <v>0.0026004448520895594</v>
      </c>
      <c r="E193" s="118">
        <v>2.7813963051967905</v>
      </c>
      <c r="F193" s="84" t="s">
        <v>2168</v>
      </c>
      <c r="G193" s="84" t="b">
        <v>0</v>
      </c>
      <c r="H193" s="84" t="b">
        <v>0</v>
      </c>
      <c r="I193" s="84" t="b">
        <v>0</v>
      </c>
      <c r="J193" s="84" t="b">
        <v>0</v>
      </c>
      <c r="K193" s="84" t="b">
        <v>1</v>
      </c>
      <c r="L193" s="84" t="b">
        <v>0</v>
      </c>
    </row>
    <row r="194" spans="1:12" ht="15">
      <c r="A194" s="84" t="s">
        <v>2110</v>
      </c>
      <c r="B194" s="84" t="s">
        <v>1684</v>
      </c>
      <c r="C194" s="84">
        <v>2</v>
      </c>
      <c r="D194" s="118">
        <v>0.0026004448520895594</v>
      </c>
      <c r="E194" s="118">
        <v>1.9362982651825338</v>
      </c>
      <c r="F194" s="84" t="s">
        <v>2168</v>
      </c>
      <c r="G194" s="84" t="b">
        <v>0</v>
      </c>
      <c r="H194" s="84" t="b">
        <v>1</v>
      </c>
      <c r="I194" s="84" t="b">
        <v>0</v>
      </c>
      <c r="J194" s="84" t="b">
        <v>0</v>
      </c>
      <c r="K194" s="84" t="b">
        <v>0</v>
      </c>
      <c r="L194" s="84" t="b">
        <v>0</v>
      </c>
    </row>
    <row r="195" spans="1:12" ht="15">
      <c r="A195" s="84" t="s">
        <v>1684</v>
      </c>
      <c r="B195" s="84" t="s">
        <v>2111</v>
      </c>
      <c r="C195" s="84">
        <v>2</v>
      </c>
      <c r="D195" s="118">
        <v>0.0026004448520895594</v>
      </c>
      <c r="E195" s="118">
        <v>1.968482948553935</v>
      </c>
      <c r="F195" s="84" t="s">
        <v>2168</v>
      </c>
      <c r="G195" s="84" t="b">
        <v>0</v>
      </c>
      <c r="H195" s="84" t="b">
        <v>0</v>
      </c>
      <c r="I195" s="84" t="b">
        <v>0</v>
      </c>
      <c r="J195" s="84" t="b">
        <v>0</v>
      </c>
      <c r="K195" s="84" t="b">
        <v>0</v>
      </c>
      <c r="L195" s="84" t="b">
        <v>0</v>
      </c>
    </row>
    <row r="196" spans="1:12" ht="15">
      <c r="A196" s="84" t="s">
        <v>2115</v>
      </c>
      <c r="B196" s="84" t="s">
        <v>2116</v>
      </c>
      <c r="C196" s="84">
        <v>2</v>
      </c>
      <c r="D196" s="118">
        <v>0.0026004448520895594</v>
      </c>
      <c r="E196" s="118">
        <v>2.7813963051967905</v>
      </c>
      <c r="F196" s="84" t="s">
        <v>2168</v>
      </c>
      <c r="G196" s="84" t="b">
        <v>0</v>
      </c>
      <c r="H196" s="84" t="b">
        <v>0</v>
      </c>
      <c r="I196" s="84" t="b">
        <v>0</v>
      </c>
      <c r="J196" s="84" t="b">
        <v>0</v>
      </c>
      <c r="K196" s="84" t="b">
        <v>0</v>
      </c>
      <c r="L196" s="84" t="b">
        <v>0</v>
      </c>
    </row>
    <row r="197" spans="1:12" ht="15">
      <c r="A197" s="84" t="s">
        <v>2116</v>
      </c>
      <c r="B197" s="84" t="s">
        <v>2117</v>
      </c>
      <c r="C197" s="84">
        <v>2</v>
      </c>
      <c r="D197" s="118">
        <v>0.0026004448520895594</v>
      </c>
      <c r="E197" s="118">
        <v>2.7813963051967905</v>
      </c>
      <c r="F197" s="84" t="s">
        <v>2168</v>
      </c>
      <c r="G197" s="84" t="b">
        <v>0</v>
      </c>
      <c r="H197" s="84" t="b">
        <v>0</v>
      </c>
      <c r="I197" s="84" t="b">
        <v>0</v>
      </c>
      <c r="J197" s="84" t="b">
        <v>1</v>
      </c>
      <c r="K197" s="84" t="b">
        <v>0</v>
      </c>
      <c r="L197" s="84" t="b">
        <v>0</v>
      </c>
    </row>
    <row r="198" spans="1:12" ht="15">
      <c r="A198" s="84" t="s">
        <v>2117</v>
      </c>
      <c r="B198" s="84" t="s">
        <v>2043</v>
      </c>
      <c r="C198" s="84">
        <v>2</v>
      </c>
      <c r="D198" s="118">
        <v>0.0026004448520895594</v>
      </c>
      <c r="E198" s="118">
        <v>2.7813963051967905</v>
      </c>
      <c r="F198" s="84" t="s">
        <v>2168</v>
      </c>
      <c r="G198" s="84" t="b">
        <v>1</v>
      </c>
      <c r="H198" s="84" t="b">
        <v>0</v>
      </c>
      <c r="I198" s="84" t="b">
        <v>0</v>
      </c>
      <c r="J198" s="84" t="b">
        <v>0</v>
      </c>
      <c r="K198" s="84" t="b">
        <v>0</v>
      </c>
      <c r="L198" s="84" t="b">
        <v>0</v>
      </c>
    </row>
    <row r="199" spans="1:12" ht="15">
      <c r="A199" s="84" t="s">
        <v>2043</v>
      </c>
      <c r="B199" s="84" t="s">
        <v>2118</v>
      </c>
      <c r="C199" s="84">
        <v>2</v>
      </c>
      <c r="D199" s="118">
        <v>0.0026004448520895594</v>
      </c>
      <c r="E199" s="118">
        <v>2.6053050461411096</v>
      </c>
      <c r="F199" s="84" t="s">
        <v>2168</v>
      </c>
      <c r="G199" s="84" t="b">
        <v>0</v>
      </c>
      <c r="H199" s="84" t="b">
        <v>0</v>
      </c>
      <c r="I199" s="84" t="b">
        <v>0</v>
      </c>
      <c r="J199" s="84" t="b">
        <v>0</v>
      </c>
      <c r="K199" s="84" t="b">
        <v>0</v>
      </c>
      <c r="L199" s="84" t="b">
        <v>0</v>
      </c>
    </row>
    <row r="200" spans="1:12" ht="15">
      <c r="A200" s="84" t="s">
        <v>2118</v>
      </c>
      <c r="B200" s="84" t="s">
        <v>307</v>
      </c>
      <c r="C200" s="84">
        <v>2</v>
      </c>
      <c r="D200" s="118">
        <v>0.0026004448520895594</v>
      </c>
      <c r="E200" s="118">
        <v>2.7813963051967905</v>
      </c>
      <c r="F200" s="84" t="s">
        <v>2168</v>
      </c>
      <c r="G200" s="84" t="b">
        <v>0</v>
      </c>
      <c r="H200" s="84" t="b">
        <v>0</v>
      </c>
      <c r="I200" s="84" t="b">
        <v>0</v>
      </c>
      <c r="J200" s="84" t="b">
        <v>0</v>
      </c>
      <c r="K200" s="84" t="b">
        <v>0</v>
      </c>
      <c r="L200" s="84" t="b">
        <v>0</v>
      </c>
    </row>
    <row r="201" spans="1:12" ht="15">
      <c r="A201" s="84" t="s">
        <v>307</v>
      </c>
      <c r="B201" s="84" t="s">
        <v>306</v>
      </c>
      <c r="C201" s="84">
        <v>2</v>
      </c>
      <c r="D201" s="118">
        <v>0.0026004448520895594</v>
      </c>
      <c r="E201" s="118">
        <v>2.7813963051967905</v>
      </c>
      <c r="F201" s="84" t="s">
        <v>2168</v>
      </c>
      <c r="G201" s="84" t="b">
        <v>0</v>
      </c>
      <c r="H201" s="84" t="b">
        <v>0</v>
      </c>
      <c r="I201" s="84" t="b">
        <v>0</v>
      </c>
      <c r="J201" s="84" t="b">
        <v>0</v>
      </c>
      <c r="K201" s="84" t="b">
        <v>0</v>
      </c>
      <c r="L201" s="84" t="b">
        <v>0</v>
      </c>
    </row>
    <row r="202" spans="1:12" ht="15">
      <c r="A202" s="84" t="s">
        <v>306</v>
      </c>
      <c r="B202" s="84" t="s">
        <v>305</v>
      </c>
      <c r="C202" s="84">
        <v>2</v>
      </c>
      <c r="D202" s="118">
        <v>0.0026004448520895594</v>
      </c>
      <c r="E202" s="118">
        <v>2.7813963051967905</v>
      </c>
      <c r="F202" s="84" t="s">
        <v>2168</v>
      </c>
      <c r="G202" s="84" t="b">
        <v>0</v>
      </c>
      <c r="H202" s="84" t="b">
        <v>0</v>
      </c>
      <c r="I202" s="84" t="b">
        <v>0</v>
      </c>
      <c r="J202" s="84" t="b">
        <v>0</v>
      </c>
      <c r="K202" s="84" t="b">
        <v>0</v>
      </c>
      <c r="L202" s="84" t="b">
        <v>0</v>
      </c>
    </row>
    <row r="203" spans="1:12" ht="15">
      <c r="A203" s="84" t="s">
        <v>305</v>
      </c>
      <c r="B203" s="84" t="s">
        <v>2119</v>
      </c>
      <c r="C203" s="84">
        <v>2</v>
      </c>
      <c r="D203" s="118">
        <v>0.0026004448520895594</v>
      </c>
      <c r="E203" s="118">
        <v>2.7813963051967905</v>
      </c>
      <c r="F203" s="84" t="s">
        <v>2168</v>
      </c>
      <c r="G203" s="84" t="b">
        <v>0</v>
      </c>
      <c r="H203" s="84" t="b">
        <v>0</v>
      </c>
      <c r="I203" s="84" t="b">
        <v>0</v>
      </c>
      <c r="J203" s="84" t="b">
        <v>0</v>
      </c>
      <c r="K203" s="84" t="b">
        <v>0</v>
      </c>
      <c r="L203" s="84" t="b">
        <v>0</v>
      </c>
    </row>
    <row r="204" spans="1:12" ht="15">
      <c r="A204" s="84" t="s">
        <v>2121</v>
      </c>
      <c r="B204" s="84" t="s">
        <v>2122</v>
      </c>
      <c r="C204" s="84">
        <v>2</v>
      </c>
      <c r="D204" s="118">
        <v>0.0026004448520895594</v>
      </c>
      <c r="E204" s="118">
        <v>2.7813963051967905</v>
      </c>
      <c r="F204" s="84" t="s">
        <v>2168</v>
      </c>
      <c r="G204" s="84" t="b">
        <v>0</v>
      </c>
      <c r="H204" s="84" t="b">
        <v>0</v>
      </c>
      <c r="I204" s="84" t="b">
        <v>0</v>
      </c>
      <c r="J204" s="84" t="b">
        <v>0</v>
      </c>
      <c r="K204" s="84" t="b">
        <v>0</v>
      </c>
      <c r="L204" s="84" t="b">
        <v>0</v>
      </c>
    </row>
    <row r="205" spans="1:12" ht="15">
      <c r="A205" s="84" t="s">
        <v>2122</v>
      </c>
      <c r="B205" s="84" t="s">
        <v>1993</v>
      </c>
      <c r="C205" s="84">
        <v>2</v>
      </c>
      <c r="D205" s="118">
        <v>0.0026004448520895594</v>
      </c>
      <c r="E205" s="118">
        <v>2.3042750504771283</v>
      </c>
      <c r="F205" s="84" t="s">
        <v>2168</v>
      </c>
      <c r="G205" s="84" t="b">
        <v>0</v>
      </c>
      <c r="H205" s="84" t="b">
        <v>0</v>
      </c>
      <c r="I205" s="84" t="b">
        <v>0</v>
      </c>
      <c r="J205" s="84" t="b">
        <v>0</v>
      </c>
      <c r="K205" s="84" t="b">
        <v>0</v>
      </c>
      <c r="L205" s="84" t="b">
        <v>0</v>
      </c>
    </row>
    <row r="206" spans="1:12" ht="15">
      <c r="A206" s="84" t="s">
        <v>1993</v>
      </c>
      <c r="B206" s="84" t="s">
        <v>2123</v>
      </c>
      <c r="C206" s="84">
        <v>2</v>
      </c>
      <c r="D206" s="118">
        <v>0.0026004448520895594</v>
      </c>
      <c r="E206" s="118">
        <v>2.3042750504771283</v>
      </c>
      <c r="F206" s="84" t="s">
        <v>2168</v>
      </c>
      <c r="G206" s="84" t="b">
        <v>0</v>
      </c>
      <c r="H206" s="84" t="b">
        <v>0</v>
      </c>
      <c r="I206" s="84" t="b">
        <v>0</v>
      </c>
      <c r="J206" s="84" t="b">
        <v>0</v>
      </c>
      <c r="K206" s="84" t="b">
        <v>0</v>
      </c>
      <c r="L206" s="84" t="b">
        <v>0</v>
      </c>
    </row>
    <row r="207" spans="1:12" ht="15">
      <c r="A207" s="84" t="s">
        <v>2123</v>
      </c>
      <c r="B207" s="84" t="s">
        <v>2016</v>
      </c>
      <c r="C207" s="84">
        <v>2</v>
      </c>
      <c r="D207" s="118">
        <v>0.0026004448520895594</v>
      </c>
      <c r="E207" s="118">
        <v>2.4803663095328097</v>
      </c>
      <c r="F207" s="84" t="s">
        <v>2168</v>
      </c>
      <c r="G207" s="84" t="b">
        <v>0</v>
      </c>
      <c r="H207" s="84" t="b">
        <v>0</v>
      </c>
      <c r="I207" s="84" t="b">
        <v>0</v>
      </c>
      <c r="J207" s="84" t="b">
        <v>0</v>
      </c>
      <c r="K207" s="84" t="b">
        <v>0</v>
      </c>
      <c r="L207" s="84" t="b">
        <v>0</v>
      </c>
    </row>
    <row r="208" spans="1:12" ht="15">
      <c r="A208" s="84" t="s">
        <v>2016</v>
      </c>
      <c r="B208" s="84" t="s">
        <v>2124</v>
      </c>
      <c r="C208" s="84">
        <v>2</v>
      </c>
      <c r="D208" s="118">
        <v>0.0026004448520895594</v>
      </c>
      <c r="E208" s="118">
        <v>2.4803663095328097</v>
      </c>
      <c r="F208" s="84" t="s">
        <v>2168</v>
      </c>
      <c r="G208" s="84" t="b">
        <v>0</v>
      </c>
      <c r="H208" s="84" t="b">
        <v>0</v>
      </c>
      <c r="I208" s="84" t="b">
        <v>0</v>
      </c>
      <c r="J208" s="84" t="b">
        <v>0</v>
      </c>
      <c r="K208" s="84" t="b">
        <v>0</v>
      </c>
      <c r="L208" s="84" t="b">
        <v>0</v>
      </c>
    </row>
    <row r="209" spans="1:12" ht="15">
      <c r="A209" s="84" t="s">
        <v>2124</v>
      </c>
      <c r="B209" s="84" t="s">
        <v>2125</v>
      </c>
      <c r="C209" s="84">
        <v>2</v>
      </c>
      <c r="D209" s="118">
        <v>0.0026004448520895594</v>
      </c>
      <c r="E209" s="118">
        <v>2.7813963051967905</v>
      </c>
      <c r="F209" s="84" t="s">
        <v>2168</v>
      </c>
      <c r="G209" s="84" t="b">
        <v>0</v>
      </c>
      <c r="H209" s="84" t="b">
        <v>0</v>
      </c>
      <c r="I209" s="84" t="b">
        <v>0</v>
      </c>
      <c r="J209" s="84" t="b">
        <v>0</v>
      </c>
      <c r="K209" s="84" t="b">
        <v>0</v>
      </c>
      <c r="L209" s="84" t="b">
        <v>0</v>
      </c>
    </row>
    <row r="210" spans="1:12" ht="15">
      <c r="A210" s="84" t="s">
        <v>2125</v>
      </c>
      <c r="B210" s="84" t="s">
        <v>2016</v>
      </c>
      <c r="C210" s="84">
        <v>2</v>
      </c>
      <c r="D210" s="118">
        <v>0.0026004448520895594</v>
      </c>
      <c r="E210" s="118">
        <v>2.4803663095328097</v>
      </c>
      <c r="F210" s="84" t="s">
        <v>2168</v>
      </c>
      <c r="G210" s="84" t="b">
        <v>0</v>
      </c>
      <c r="H210" s="84" t="b">
        <v>0</v>
      </c>
      <c r="I210" s="84" t="b">
        <v>0</v>
      </c>
      <c r="J210" s="84" t="b">
        <v>0</v>
      </c>
      <c r="K210" s="84" t="b">
        <v>0</v>
      </c>
      <c r="L210" s="84" t="b">
        <v>0</v>
      </c>
    </row>
    <row r="211" spans="1:12" ht="15">
      <c r="A211" s="84" t="s">
        <v>2016</v>
      </c>
      <c r="B211" s="84" t="s">
        <v>2126</v>
      </c>
      <c r="C211" s="84">
        <v>2</v>
      </c>
      <c r="D211" s="118">
        <v>0.0026004448520895594</v>
      </c>
      <c r="E211" s="118">
        <v>2.4803663095328097</v>
      </c>
      <c r="F211" s="84" t="s">
        <v>2168</v>
      </c>
      <c r="G211" s="84" t="b">
        <v>0</v>
      </c>
      <c r="H211" s="84" t="b">
        <v>0</v>
      </c>
      <c r="I211" s="84" t="b">
        <v>0</v>
      </c>
      <c r="J211" s="84" t="b">
        <v>0</v>
      </c>
      <c r="K211" s="84" t="b">
        <v>0</v>
      </c>
      <c r="L211" s="84" t="b">
        <v>0</v>
      </c>
    </row>
    <row r="212" spans="1:12" ht="15">
      <c r="A212" s="84" t="s">
        <v>2126</v>
      </c>
      <c r="B212" s="84" t="s">
        <v>2127</v>
      </c>
      <c r="C212" s="84">
        <v>2</v>
      </c>
      <c r="D212" s="118">
        <v>0.0026004448520895594</v>
      </c>
      <c r="E212" s="118">
        <v>2.7813963051967905</v>
      </c>
      <c r="F212" s="84" t="s">
        <v>2168</v>
      </c>
      <c r="G212" s="84" t="b">
        <v>0</v>
      </c>
      <c r="H212" s="84" t="b">
        <v>0</v>
      </c>
      <c r="I212" s="84" t="b">
        <v>0</v>
      </c>
      <c r="J212" s="84" t="b">
        <v>0</v>
      </c>
      <c r="K212" s="84" t="b">
        <v>0</v>
      </c>
      <c r="L212" s="84" t="b">
        <v>0</v>
      </c>
    </row>
    <row r="213" spans="1:12" ht="15">
      <c r="A213" s="84" t="s">
        <v>2127</v>
      </c>
      <c r="B213" s="84" t="s">
        <v>2011</v>
      </c>
      <c r="C213" s="84">
        <v>2</v>
      </c>
      <c r="D213" s="118">
        <v>0.0026004448520895594</v>
      </c>
      <c r="E213" s="118">
        <v>2.4803663095328097</v>
      </c>
      <c r="F213" s="84" t="s">
        <v>2168</v>
      </c>
      <c r="G213" s="84" t="b">
        <v>0</v>
      </c>
      <c r="H213" s="84" t="b">
        <v>0</v>
      </c>
      <c r="I213" s="84" t="b">
        <v>0</v>
      </c>
      <c r="J213" s="84" t="b">
        <v>0</v>
      </c>
      <c r="K213" s="84" t="b">
        <v>0</v>
      </c>
      <c r="L213" s="84" t="b">
        <v>0</v>
      </c>
    </row>
    <row r="214" spans="1:12" ht="15">
      <c r="A214" s="84" t="s">
        <v>1684</v>
      </c>
      <c r="B214" s="84" t="s">
        <v>238</v>
      </c>
      <c r="C214" s="84">
        <v>2</v>
      </c>
      <c r="D214" s="118">
        <v>0.0026004448520895594</v>
      </c>
      <c r="E214" s="118">
        <v>0.7380340271756611</v>
      </c>
      <c r="F214" s="84" t="s">
        <v>2168</v>
      </c>
      <c r="G214" s="84" t="b">
        <v>0</v>
      </c>
      <c r="H214" s="84" t="b">
        <v>0</v>
      </c>
      <c r="I214" s="84" t="b">
        <v>0</v>
      </c>
      <c r="J214" s="84" t="b">
        <v>0</v>
      </c>
      <c r="K214" s="84" t="b">
        <v>0</v>
      </c>
      <c r="L214" s="84" t="b">
        <v>0</v>
      </c>
    </row>
    <row r="215" spans="1:12" ht="15">
      <c r="A215" s="84" t="s">
        <v>238</v>
      </c>
      <c r="B215" s="84" t="s">
        <v>1984</v>
      </c>
      <c r="C215" s="84">
        <v>2</v>
      </c>
      <c r="D215" s="118">
        <v>0.0026004448520895594</v>
      </c>
      <c r="E215" s="118">
        <v>0.857117019134909</v>
      </c>
      <c r="F215" s="84" t="s">
        <v>2168</v>
      </c>
      <c r="G215" s="84" t="b">
        <v>0</v>
      </c>
      <c r="H215" s="84" t="b">
        <v>0</v>
      </c>
      <c r="I215" s="84" t="b">
        <v>0</v>
      </c>
      <c r="J215" s="84" t="b">
        <v>0</v>
      </c>
      <c r="K215" s="84" t="b">
        <v>0</v>
      </c>
      <c r="L215" s="84" t="b">
        <v>0</v>
      </c>
    </row>
    <row r="216" spans="1:12" ht="15">
      <c r="A216" s="84" t="s">
        <v>2128</v>
      </c>
      <c r="B216" s="84" t="s">
        <v>2129</v>
      </c>
      <c r="C216" s="84">
        <v>2</v>
      </c>
      <c r="D216" s="118">
        <v>0.0026004448520895594</v>
      </c>
      <c r="E216" s="118">
        <v>2.7813963051967905</v>
      </c>
      <c r="F216" s="84" t="s">
        <v>2168</v>
      </c>
      <c r="G216" s="84" t="b">
        <v>0</v>
      </c>
      <c r="H216" s="84" t="b">
        <v>0</v>
      </c>
      <c r="I216" s="84" t="b">
        <v>0</v>
      </c>
      <c r="J216" s="84" t="b">
        <v>0</v>
      </c>
      <c r="K216" s="84" t="b">
        <v>0</v>
      </c>
      <c r="L216" s="84" t="b">
        <v>0</v>
      </c>
    </row>
    <row r="217" spans="1:12" ht="15">
      <c r="A217" s="84" t="s">
        <v>2129</v>
      </c>
      <c r="B217" s="84" t="s">
        <v>2130</v>
      </c>
      <c r="C217" s="84">
        <v>2</v>
      </c>
      <c r="D217" s="118">
        <v>0.0026004448520895594</v>
      </c>
      <c r="E217" s="118">
        <v>2.7813963051967905</v>
      </c>
      <c r="F217" s="84" t="s">
        <v>2168</v>
      </c>
      <c r="G217" s="84" t="b">
        <v>0</v>
      </c>
      <c r="H217" s="84" t="b">
        <v>0</v>
      </c>
      <c r="I217" s="84" t="b">
        <v>0</v>
      </c>
      <c r="J217" s="84" t="b">
        <v>0</v>
      </c>
      <c r="K217" s="84" t="b">
        <v>0</v>
      </c>
      <c r="L217" s="84" t="b">
        <v>0</v>
      </c>
    </row>
    <row r="218" spans="1:12" ht="15">
      <c r="A218" s="84" t="s">
        <v>2130</v>
      </c>
      <c r="B218" s="84" t="s">
        <v>2131</v>
      </c>
      <c r="C218" s="84">
        <v>2</v>
      </c>
      <c r="D218" s="118">
        <v>0.0026004448520895594</v>
      </c>
      <c r="E218" s="118">
        <v>2.7813963051967905</v>
      </c>
      <c r="F218" s="84" t="s">
        <v>2168</v>
      </c>
      <c r="G218" s="84" t="b">
        <v>0</v>
      </c>
      <c r="H218" s="84" t="b">
        <v>0</v>
      </c>
      <c r="I218" s="84" t="b">
        <v>0</v>
      </c>
      <c r="J218" s="84" t="b">
        <v>0</v>
      </c>
      <c r="K218" s="84" t="b">
        <v>1</v>
      </c>
      <c r="L218" s="84" t="b">
        <v>0</v>
      </c>
    </row>
    <row r="219" spans="1:12" ht="15">
      <c r="A219" s="84" t="s">
        <v>2131</v>
      </c>
      <c r="B219" s="84" t="s">
        <v>2132</v>
      </c>
      <c r="C219" s="84">
        <v>2</v>
      </c>
      <c r="D219" s="118">
        <v>0.0026004448520895594</v>
      </c>
      <c r="E219" s="118">
        <v>2.7813963051967905</v>
      </c>
      <c r="F219" s="84" t="s">
        <v>2168</v>
      </c>
      <c r="G219" s="84" t="b">
        <v>0</v>
      </c>
      <c r="H219" s="84" t="b">
        <v>1</v>
      </c>
      <c r="I219" s="84" t="b">
        <v>0</v>
      </c>
      <c r="J219" s="84" t="b">
        <v>0</v>
      </c>
      <c r="K219" s="84" t="b">
        <v>0</v>
      </c>
      <c r="L219" s="84" t="b">
        <v>0</v>
      </c>
    </row>
    <row r="220" spans="1:12" ht="15">
      <c r="A220" s="84" t="s">
        <v>2132</v>
      </c>
      <c r="B220" s="84" t="s">
        <v>2133</v>
      </c>
      <c r="C220" s="84">
        <v>2</v>
      </c>
      <c r="D220" s="118">
        <v>0.0026004448520895594</v>
      </c>
      <c r="E220" s="118">
        <v>2.7813963051967905</v>
      </c>
      <c r="F220" s="84" t="s">
        <v>2168</v>
      </c>
      <c r="G220" s="84" t="b">
        <v>0</v>
      </c>
      <c r="H220" s="84" t="b">
        <v>0</v>
      </c>
      <c r="I220" s="84" t="b">
        <v>0</v>
      </c>
      <c r="J220" s="84" t="b">
        <v>0</v>
      </c>
      <c r="K220" s="84" t="b">
        <v>0</v>
      </c>
      <c r="L220" s="84" t="b">
        <v>0</v>
      </c>
    </row>
    <row r="221" spans="1:12" ht="15">
      <c r="A221" s="84" t="s">
        <v>2133</v>
      </c>
      <c r="B221" s="84" t="s">
        <v>2134</v>
      </c>
      <c r="C221" s="84">
        <v>2</v>
      </c>
      <c r="D221" s="118">
        <v>0.0026004448520895594</v>
      </c>
      <c r="E221" s="118">
        <v>2.7813963051967905</v>
      </c>
      <c r="F221" s="84" t="s">
        <v>2168</v>
      </c>
      <c r="G221" s="84" t="b">
        <v>0</v>
      </c>
      <c r="H221" s="84" t="b">
        <v>0</v>
      </c>
      <c r="I221" s="84" t="b">
        <v>0</v>
      </c>
      <c r="J221" s="84" t="b">
        <v>0</v>
      </c>
      <c r="K221" s="84" t="b">
        <v>0</v>
      </c>
      <c r="L221" s="84" t="b">
        <v>0</v>
      </c>
    </row>
    <row r="222" spans="1:12" ht="15">
      <c r="A222" s="84" t="s">
        <v>2135</v>
      </c>
      <c r="B222" s="84" t="s">
        <v>2136</v>
      </c>
      <c r="C222" s="84">
        <v>2</v>
      </c>
      <c r="D222" s="118">
        <v>0.0026004448520895594</v>
      </c>
      <c r="E222" s="118">
        <v>2.7813963051967905</v>
      </c>
      <c r="F222" s="84" t="s">
        <v>2168</v>
      </c>
      <c r="G222" s="84" t="b">
        <v>0</v>
      </c>
      <c r="H222" s="84" t="b">
        <v>0</v>
      </c>
      <c r="I222" s="84" t="b">
        <v>0</v>
      </c>
      <c r="J222" s="84" t="b">
        <v>0</v>
      </c>
      <c r="K222" s="84" t="b">
        <v>0</v>
      </c>
      <c r="L222" s="84" t="b">
        <v>0</v>
      </c>
    </row>
    <row r="223" spans="1:12" ht="15">
      <c r="A223" s="84" t="s">
        <v>2136</v>
      </c>
      <c r="B223" s="84" t="s">
        <v>2137</v>
      </c>
      <c r="C223" s="84">
        <v>2</v>
      </c>
      <c r="D223" s="118">
        <v>0.0026004448520895594</v>
      </c>
      <c r="E223" s="118">
        <v>2.7813963051967905</v>
      </c>
      <c r="F223" s="84" t="s">
        <v>2168</v>
      </c>
      <c r="G223" s="84" t="b">
        <v>0</v>
      </c>
      <c r="H223" s="84" t="b">
        <v>0</v>
      </c>
      <c r="I223" s="84" t="b">
        <v>0</v>
      </c>
      <c r="J223" s="84" t="b">
        <v>0</v>
      </c>
      <c r="K223" s="84" t="b">
        <v>0</v>
      </c>
      <c r="L223" s="84" t="b">
        <v>0</v>
      </c>
    </row>
    <row r="224" spans="1:12" ht="15">
      <c r="A224" s="84" t="s">
        <v>2137</v>
      </c>
      <c r="B224" s="84" t="s">
        <v>2013</v>
      </c>
      <c r="C224" s="84">
        <v>2</v>
      </c>
      <c r="D224" s="118">
        <v>0.0026004448520895594</v>
      </c>
      <c r="E224" s="118">
        <v>2.4803663095328097</v>
      </c>
      <c r="F224" s="84" t="s">
        <v>2168</v>
      </c>
      <c r="G224" s="84" t="b">
        <v>0</v>
      </c>
      <c r="H224" s="84" t="b">
        <v>0</v>
      </c>
      <c r="I224" s="84" t="b">
        <v>0</v>
      </c>
      <c r="J224" s="84" t="b">
        <v>0</v>
      </c>
      <c r="K224" s="84" t="b">
        <v>0</v>
      </c>
      <c r="L224" s="84" t="b">
        <v>0</v>
      </c>
    </row>
    <row r="225" spans="1:12" ht="15">
      <c r="A225" s="84" t="s">
        <v>2013</v>
      </c>
      <c r="B225" s="84" t="s">
        <v>2138</v>
      </c>
      <c r="C225" s="84">
        <v>2</v>
      </c>
      <c r="D225" s="118">
        <v>0.0026004448520895594</v>
      </c>
      <c r="E225" s="118">
        <v>2.4803663095328097</v>
      </c>
      <c r="F225" s="84" t="s">
        <v>2168</v>
      </c>
      <c r="G225" s="84" t="b">
        <v>0</v>
      </c>
      <c r="H225" s="84" t="b">
        <v>0</v>
      </c>
      <c r="I225" s="84" t="b">
        <v>0</v>
      </c>
      <c r="J225" s="84" t="b">
        <v>0</v>
      </c>
      <c r="K225" s="84" t="b">
        <v>0</v>
      </c>
      <c r="L225" s="84" t="b">
        <v>0</v>
      </c>
    </row>
    <row r="226" spans="1:12" ht="15">
      <c r="A226" s="84" t="s">
        <v>2138</v>
      </c>
      <c r="B226" s="84" t="s">
        <v>1999</v>
      </c>
      <c r="C226" s="84">
        <v>2</v>
      </c>
      <c r="D226" s="118">
        <v>0.0026004448520895594</v>
      </c>
      <c r="E226" s="118">
        <v>2.383456296524753</v>
      </c>
      <c r="F226" s="84" t="s">
        <v>2168</v>
      </c>
      <c r="G226" s="84" t="b">
        <v>0</v>
      </c>
      <c r="H226" s="84" t="b">
        <v>0</v>
      </c>
      <c r="I226" s="84" t="b">
        <v>0</v>
      </c>
      <c r="J226" s="84" t="b">
        <v>0</v>
      </c>
      <c r="K226" s="84" t="b">
        <v>0</v>
      </c>
      <c r="L226" s="84" t="b">
        <v>0</v>
      </c>
    </row>
    <row r="227" spans="1:12" ht="15">
      <c r="A227" s="84" t="s">
        <v>1999</v>
      </c>
      <c r="B227" s="84" t="s">
        <v>2139</v>
      </c>
      <c r="C227" s="84">
        <v>2</v>
      </c>
      <c r="D227" s="118">
        <v>0.0026004448520895594</v>
      </c>
      <c r="E227" s="118">
        <v>2.383456296524753</v>
      </c>
      <c r="F227" s="84" t="s">
        <v>2168</v>
      </c>
      <c r="G227" s="84" t="b">
        <v>0</v>
      </c>
      <c r="H227" s="84" t="b">
        <v>0</v>
      </c>
      <c r="I227" s="84" t="b">
        <v>0</v>
      </c>
      <c r="J227" s="84" t="b">
        <v>0</v>
      </c>
      <c r="K227" s="84" t="b">
        <v>0</v>
      </c>
      <c r="L227" s="84" t="b">
        <v>0</v>
      </c>
    </row>
    <row r="228" spans="1:12" ht="15">
      <c r="A228" s="84" t="s">
        <v>2139</v>
      </c>
      <c r="B228" s="84" t="s">
        <v>1677</v>
      </c>
      <c r="C228" s="84">
        <v>2</v>
      </c>
      <c r="D228" s="118">
        <v>0.0026004448520895594</v>
      </c>
      <c r="E228" s="118">
        <v>1.7022150591491658</v>
      </c>
      <c r="F228" s="84" t="s">
        <v>2168</v>
      </c>
      <c r="G228" s="84" t="b">
        <v>0</v>
      </c>
      <c r="H228" s="84" t="b">
        <v>0</v>
      </c>
      <c r="I228" s="84" t="b">
        <v>0</v>
      </c>
      <c r="J228" s="84" t="b">
        <v>0</v>
      </c>
      <c r="K228" s="84" t="b">
        <v>0</v>
      </c>
      <c r="L228" s="84" t="b">
        <v>0</v>
      </c>
    </row>
    <row r="229" spans="1:12" ht="15">
      <c r="A229" s="84" t="s">
        <v>1679</v>
      </c>
      <c r="B229" s="84" t="s">
        <v>2140</v>
      </c>
      <c r="C229" s="84">
        <v>2</v>
      </c>
      <c r="D229" s="118">
        <v>0.0026004448520895594</v>
      </c>
      <c r="E229" s="118">
        <v>1.8519773794824979</v>
      </c>
      <c r="F229" s="84" t="s">
        <v>2168</v>
      </c>
      <c r="G229" s="84" t="b">
        <v>0</v>
      </c>
      <c r="H229" s="84" t="b">
        <v>0</v>
      </c>
      <c r="I229" s="84" t="b">
        <v>0</v>
      </c>
      <c r="J229" s="84" t="b">
        <v>0</v>
      </c>
      <c r="K229" s="84" t="b">
        <v>0</v>
      </c>
      <c r="L229" s="84" t="b">
        <v>0</v>
      </c>
    </row>
    <row r="230" spans="1:12" ht="15">
      <c r="A230" s="84" t="s">
        <v>2140</v>
      </c>
      <c r="B230" s="84" t="s">
        <v>2141</v>
      </c>
      <c r="C230" s="84">
        <v>2</v>
      </c>
      <c r="D230" s="118">
        <v>0.0026004448520895594</v>
      </c>
      <c r="E230" s="118">
        <v>2.7813963051967905</v>
      </c>
      <c r="F230" s="84" t="s">
        <v>2168</v>
      </c>
      <c r="G230" s="84" t="b">
        <v>0</v>
      </c>
      <c r="H230" s="84" t="b">
        <v>0</v>
      </c>
      <c r="I230" s="84" t="b">
        <v>0</v>
      </c>
      <c r="J230" s="84" t="b">
        <v>0</v>
      </c>
      <c r="K230" s="84" t="b">
        <v>0</v>
      </c>
      <c r="L230" s="84" t="b">
        <v>0</v>
      </c>
    </row>
    <row r="231" spans="1:12" ht="15">
      <c r="A231" s="84" t="s">
        <v>2142</v>
      </c>
      <c r="B231" s="84" t="s">
        <v>2143</v>
      </c>
      <c r="C231" s="84">
        <v>2</v>
      </c>
      <c r="D231" s="118">
        <v>0.0026004448520895594</v>
      </c>
      <c r="E231" s="118">
        <v>2.7813963051967905</v>
      </c>
      <c r="F231" s="84" t="s">
        <v>2168</v>
      </c>
      <c r="G231" s="84" t="b">
        <v>0</v>
      </c>
      <c r="H231" s="84" t="b">
        <v>0</v>
      </c>
      <c r="I231" s="84" t="b">
        <v>0</v>
      </c>
      <c r="J231" s="84" t="b">
        <v>0</v>
      </c>
      <c r="K231" s="84" t="b">
        <v>0</v>
      </c>
      <c r="L231" s="84" t="b">
        <v>0</v>
      </c>
    </row>
    <row r="232" spans="1:12" ht="15">
      <c r="A232" s="84" t="s">
        <v>2143</v>
      </c>
      <c r="B232" s="84" t="s">
        <v>2144</v>
      </c>
      <c r="C232" s="84">
        <v>2</v>
      </c>
      <c r="D232" s="118">
        <v>0.0026004448520895594</v>
      </c>
      <c r="E232" s="118">
        <v>2.7813963051967905</v>
      </c>
      <c r="F232" s="84" t="s">
        <v>2168</v>
      </c>
      <c r="G232" s="84" t="b">
        <v>0</v>
      </c>
      <c r="H232" s="84" t="b">
        <v>0</v>
      </c>
      <c r="I232" s="84" t="b">
        <v>0</v>
      </c>
      <c r="J232" s="84" t="b">
        <v>1</v>
      </c>
      <c r="K232" s="84" t="b">
        <v>0</v>
      </c>
      <c r="L232" s="84" t="b">
        <v>0</v>
      </c>
    </row>
    <row r="233" spans="1:12" ht="15">
      <c r="A233" s="84" t="s">
        <v>2144</v>
      </c>
      <c r="B233" s="84" t="s">
        <v>2145</v>
      </c>
      <c r="C233" s="84">
        <v>2</v>
      </c>
      <c r="D233" s="118">
        <v>0.0026004448520895594</v>
      </c>
      <c r="E233" s="118">
        <v>2.7813963051967905</v>
      </c>
      <c r="F233" s="84" t="s">
        <v>2168</v>
      </c>
      <c r="G233" s="84" t="b">
        <v>1</v>
      </c>
      <c r="H233" s="84" t="b">
        <v>0</v>
      </c>
      <c r="I233" s="84" t="b">
        <v>0</v>
      </c>
      <c r="J233" s="84" t="b">
        <v>0</v>
      </c>
      <c r="K233" s="84" t="b">
        <v>0</v>
      </c>
      <c r="L233" s="84" t="b">
        <v>0</v>
      </c>
    </row>
    <row r="234" spans="1:12" ht="15">
      <c r="A234" s="84" t="s">
        <v>2145</v>
      </c>
      <c r="B234" s="84" t="s">
        <v>238</v>
      </c>
      <c r="C234" s="84">
        <v>2</v>
      </c>
      <c r="D234" s="118">
        <v>0.0026004448520895594</v>
      </c>
      <c r="E234" s="118">
        <v>1.5509473838185168</v>
      </c>
      <c r="F234" s="84" t="s">
        <v>2168</v>
      </c>
      <c r="G234" s="84" t="b">
        <v>0</v>
      </c>
      <c r="H234" s="84" t="b">
        <v>0</v>
      </c>
      <c r="I234" s="84" t="b">
        <v>0</v>
      </c>
      <c r="J234" s="84" t="b">
        <v>0</v>
      </c>
      <c r="K234" s="84" t="b">
        <v>0</v>
      </c>
      <c r="L234" s="84" t="b">
        <v>0</v>
      </c>
    </row>
    <row r="235" spans="1:12" ht="15">
      <c r="A235" s="84" t="s">
        <v>1714</v>
      </c>
      <c r="B235" s="84" t="s">
        <v>2045</v>
      </c>
      <c r="C235" s="84">
        <v>2</v>
      </c>
      <c r="D235" s="118">
        <v>0.0026004448520895594</v>
      </c>
      <c r="E235" s="118">
        <v>2.2073650374690716</v>
      </c>
      <c r="F235" s="84" t="s">
        <v>2168</v>
      </c>
      <c r="G235" s="84" t="b">
        <v>0</v>
      </c>
      <c r="H235" s="84" t="b">
        <v>0</v>
      </c>
      <c r="I235" s="84" t="b">
        <v>0</v>
      </c>
      <c r="J235" s="84" t="b">
        <v>0</v>
      </c>
      <c r="K235" s="84" t="b">
        <v>0</v>
      </c>
      <c r="L235" s="84" t="b">
        <v>0</v>
      </c>
    </row>
    <row r="236" spans="1:12" ht="15">
      <c r="A236" s="84" t="s">
        <v>2045</v>
      </c>
      <c r="B236" s="84" t="s">
        <v>1986</v>
      </c>
      <c r="C236" s="84">
        <v>2</v>
      </c>
      <c r="D236" s="118">
        <v>0.0026004448520895594</v>
      </c>
      <c r="E236" s="118">
        <v>2.003245054813147</v>
      </c>
      <c r="F236" s="84" t="s">
        <v>2168</v>
      </c>
      <c r="G236" s="84" t="b">
        <v>0</v>
      </c>
      <c r="H236" s="84" t="b">
        <v>0</v>
      </c>
      <c r="I236" s="84" t="b">
        <v>0</v>
      </c>
      <c r="J236" s="84" t="b">
        <v>0</v>
      </c>
      <c r="K236" s="84" t="b">
        <v>0</v>
      </c>
      <c r="L236" s="84" t="b">
        <v>0</v>
      </c>
    </row>
    <row r="237" spans="1:12" ht="15">
      <c r="A237" s="84" t="s">
        <v>1679</v>
      </c>
      <c r="B237" s="84" t="s">
        <v>2146</v>
      </c>
      <c r="C237" s="84">
        <v>2</v>
      </c>
      <c r="D237" s="118">
        <v>0.0026004448520895594</v>
      </c>
      <c r="E237" s="118">
        <v>1.8519773794824979</v>
      </c>
      <c r="F237" s="84" t="s">
        <v>2168</v>
      </c>
      <c r="G237" s="84" t="b">
        <v>0</v>
      </c>
      <c r="H237" s="84" t="b">
        <v>0</v>
      </c>
      <c r="I237" s="84" t="b">
        <v>0</v>
      </c>
      <c r="J237" s="84" t="b">
        <v>0</v>
      </c>
      <c r="K237" s="84" t="b">
        <v>0</v>
      </c>
      <c r="L237" s="84" t="b">
        <v>0</v>
      </c>
    </row>
    <row r="238" spans="1:12" ht="15">
      <c r="A238" s="84" t="s">
        <v>2146</v>
      </c>
      <c r="B238" s="84" t="s">
        <v>2147</v>
      </c>
      <c r="C238" s="84">
        <v>2</v>
      </c>
      <c r="D238" s="118">
        <v>0.0026004448520895594</v>
      </c>
      <c r="E238" s="118">
        <v>2.7813963051967905</v>
      </c>
      <c r="F238" s="84" t="s">
        <v>2168</v>
      </c>
      <c r="G238" s="84" t="b">
        <v>0</v>
      </c>
      <c r="H238" s="84" t="b">
        <v>0</v>
      </c>
      <c r="I238" s="84" t="b">
        <v>0</v>
      </c>
      <c r="J238" s="84" t="b">
        <v>0</v>
      </c>
      <c r="K238" s="84" t="b">
        <v>0</v>
      </c>
      <c r="L238" s="84" t="b">
        <v>0</v>
      </c>
    </row>
    <row r="239" spans="1:12" ht="15">
      <c r="A239" s="84" t="s">
        <v>2147</v>
      </c>
      <c r="B239" s="84" t="s">
        <v>1992</v>
      </c>
      <c r="C239" s="84">
        <v>2</v>
      </c>
      <c r="D239" s="118">
        <v>0.0026004448520895594</v>
      </c>
      <c r="E239" s="118">
        <v>2.3042750504771283</v>
      </c>
      <c r="F239" s="84" t="s">
        <v>2168</v>
      </c>
      <c r="G239" s="84" t="b">
        <v>0</v>
      </c>
      <c r="H239" s="84" t="b">
        <v>0</v>
      </c>
      <c r="I239" s="84" t="b">
        <v>0</v>
      </c>
      <c r="J239" s="84" t="b">
        <v>0</v>
      </c>
      <c r="K239" s="84" t="b">
        <v>0</v>
      </c>
      <c r="L239" s="84" t="b">
        <v>0</v>
      </c>
    </row>
    <row r="240" spans="1:12" ht="15">
      <c r="A240" s="84" t="s">
        <v>1990</v>
      </c>
      <c r="B240" s="84" t="s">
        <v>1677</v>
      </c>
      <c r="C240" s="84">
        <v>2</v>
      </c>
      <c r="D240" s="118">
        <v>0.0026004448520895594</v>
      </c>
      <c r="E240" s="118">
        <v>1.1581470147988902</v>
      </c>
      <c r="F240" s="84" t="s">
        <v>2168</v>
      </c>
      <c r="G240" s="84" t="b">
        <v>0</v>
      </c>
      <c r="H240" s="84" t="b">
        <v>0</v>
      </c>
      <c r="I240" s="84" t="b">
        <v>0</v>
      </c>
      <c r="J240" s="84" t="b">
        <v>0</v>
      </c>
      <c r="K240" s="84" t="b">
        <v>0</v>
      </c>
      <c r="L240" s="84" t="b">
        <v>0</v>
      </c>
    </row>
    <row r="241" spans="1:12" ht="15">
      <c r="A241" s="84" t="s">
        <v>1999</v>
      </c>
      <c r="B241" s="84" t="s">
        <v>1986</v>
      </c>
      <c r="C241" s="84">
        <v>2</v>
      </c>
      <c r="D241" s="118">
        <v>0.0026004448520895594</v>
      </c>
      <c r="E241" s="118">
        <v>1.7813963051967907</v>
      </c>
      <c r="F241" s="84" t="s">
        <v>2168</v>
      </c>
      <c r="G241" s="84" t="b">
        <v>0</v>
      </c>
      <c r="H241" s="84" t="b">
        <v>0</v>
      </c>
      <c r="I241" s="84" t="b">
        <v>0</v>
      </c>
      <c r="J241" s="84" t="b">
        <v>0</v>
      </c>
      <c r="K241" s="84" t="b">
        <v>0</v>
      </c>
      <c r="L241" s="84" t="b">
        <v>0</v>
      </c>
    </row>
    <row r="242" spans="1:12" ht="15">
      <c r="A242" s="84" t="s">
        <v>1726</v>
      </c>
      <c r="B242" s="84" t="s">
        <v>1992</v>
      </c>
      <c r="C242" s="84">
        <v>2</v>
      </c>
      <c r="D242" s="118">
        <v>0.0026004448520895594</v>
      </c>
      <c r="E242" s="118">
        <v>1.827153795757466</v>
      </c>
      <c r="F242" s="84" t="s">
        <v>2168</v>
      </c>
      <c r="G242" s="84" t="b">
        <v>0</v>
      </c>
      <c r="H242" s="84" t="b">
        <v>0</v>
      </c>
      <c r="I242" s="84" t="b">
        <v>0</v>
      </c>
      <c r="J242" s="84" t="b">
        <v>0</v>
      </c>
      <c r="K242" s="84" t="b">
        <v>0</v>
      </c>
      <c r="L242" s="84" t="b">
        <v>0</v>
      </c>
    </row>
    <row r="243" spans="1:12" ht="15">
      <c r="A243" s="84" t="s">
        <v>1990</v>
      </c>
      <c r="B243" s="84" t="s">
        <v>2148</v>
      </c>
      <c r="C243" s="84">
        <v>2</v>
      </c>
      <c r="D243" s="118">
        <v>0.0026004448520895594</v>
      </c>
      <c r="E243" s="118">
        <v>2.2373282608465153</v>
      </c>
      <c r="F243" s="84" t="s">
        <v>2168</v>
      </c>
      <c r="G243" s="84" t="b">
        <v>0</v>
      </c>
      <c r="H243" s="84" t="b">
        <v>0</v>
      </c>
      <c r="I243" s="84" t="b">
        <v>0</v>
      </c>
      <c r="J243" s="84" t="b">
        <v>0</v>
      </c>
      <c r="K243" s="84" t="b">
        <v>0</v>
      </c>
      <c r="L243" s="84" t="b">
        <v>0</v>
      </c>
    </row>
    <row r="244" spans="1:12" ht="15">
      <c r="A244" s="84" t="s">
        <v>2148</v>
      </c>
      <c r="B244" s="84" t="s">
        <v>2149</v>
      </c>
      <c r="C244" s="84">
        <v>2</v>
      </c>
      <c r="D244" s="118">
        <v>0.0026004448520895594</v>
      </c>
      <c r="E244" s="118">
        <v>2.7813963051967905</v>
      </c>
      <c r="F244" s="84" t="s">
        <v>2168</v>
      </c>
      <c r="G244" s="84" t="b">
        <v>0</v>
      </c>
      <c r="H244" s="84" t="b">
        <v>0</v>
      </c>
      <c r="I244" s="84" t="b">
        <v>0</v>
      </c>
      <c r="J244" s="84" t="b">
        <v>0</v>
      </c>
      <c r="K244" s="84" t="b">
        <v>0</v>
      </c>
      <c r="L244" s="84" t="b">
        <v>0</v>
      </c>
    </row>
    <row r="245" spans="1:12" ht="15">
      <c r="A245" s="84" t="s">
        <v>2149</v>
      </c>
      <c r="B245" s="84" t="s">
        <v>2150</v>
      </c>
      <c r="C245" s="84">
        <v>2</v>
      </c>
      <c r="D245" s="118">
        <v>0.0026004448520895594</v>
      </c>
      <c r="E245" s="118">
        <v>2.7813963051967905</v>
      </c>
      <c r="F245" s="84" t="s">
        <v>2168</v>
      </c>
      <c r="G245" s="84" t="b">
        <v>0</v>
      </c>
      <c r="H245" s="84" t="b">
        <v>0</v>
      </c>
      <c r="I245" s="84" t="b">
        <v>0</v>
      </c>
      <c r="J245" s="84" t="b">
        <v>0</v>
      </c>
      <c r="K245" s="84" t="b">
        <v>0</v>
      </c>
      <c r="L245" s="84" t="b">
        <v>0</v>
      </c>
    </row>
    <row r="246" spans="1:12" ht="15">
      <c r="A246" s="84" t="s">
        <v>2150</v>
      </c>
      <c r="B246" s="84" t="s">
        <v>1993</v>
      </c>
      <c r="C246" s="84">
        <v>2</v>
      </c>
      <c r="D246" s="118">
        <v>0.0026004448520895594</v>
      </c>
      <c r="E246" s="118">
        <v>2.3042750504771283</v>
      </c>
      <c r="F246" s="84" t="s">
        <v>2168</v>
      </c>
      <c r="G246" s="84" t="b">
        <v>0</v>
      </c>
      <c r="H246" s="84" t="b">
        <v>0</v>
      </c>
      <c r="I246" s="84" t="b">
        <v>0</v>
      </c>
      <c r="J246" s="84" t="b">
        <v>0</v>
      </c>
      <c r="K246" s="84" t="b">
        <v>0</v>
      </c>
      <c r="L246" s="84" t="b">
        <v>0</v>
      </c>
    </row>
    <row r="247" spans="1:12" ht="15">
      <c r="A247" s="84" t="s">
        <v>1993</v>
      </c>
      <c r="B247" s="84" t="s">
        <v>1996</v>
      </c>
      <c r="C247" s="84">
        <v>2</v>
      </c>
      <c r="D247" s="118">
        <v>0.0026004448520895594</v>
      </c>
      <c r="E247" s="118">
        <v>1.9063350418050906</v>
      </c>
      <c r="F247" s="84" t="s">
        <v>2168</v>
      </c>
      <c r="G247" s="84" t="b">
        <v>0</v>
      </c>
      <c r="H247" s="84" t="b">
        <v>0</v>
      </c>
      <c r="I247" s="84" t="b">
        <v>0</v>
      </c>
      <c r="J247" s="84" t="b">
        <v>1</v>
      </c>
      <c r="K247" s="84" t="b">
        <v>0</v>
      </c>
      <c r="L247" s="84" t="b">
        <v>0</v>
      </c>
    </row>
    <row r="248" spans="1:12" ht="15">
      <c r="A248" s="84" t="s">
        <v>2151</v>
      </c>
      <c r="B248" s="84" t="s">
        <v>2152</v>
      </c>
      <c r="C248" s="84">
        <v>2</v>
      </c>
      <c r="D248" s="118">
        <v>0.0026004448520895594</v>
      </c>
      <c r="E248" s="118">
        <v>2.7813963051967905</v>
      </c>
      <c r="F248" s="84" t="s">
        <v>2168</v>
      </c>
      <c r="G248" s="84" t="b">
        <v>0</v>
      </c>
      <c r="H248" s="84" t="b">
        <v>0</v>
      </c>
      <c r="I248" s="84" t="b">
        <v>0</v>
      </c>
      <c r="J248" s="84" t="b">
        <v>1</v>
      </c>
      <c r="K248" s="84" t="b">
        <v>0</v>
      </c>
      <c r="L248" s="84" t="b">
        <v>0</v>
      </c>
    </row>
    <row r="249" spans="1:12" ht="15">
      <c r="A249" s="84" t="s">
        <v>2152</v>
      </c>
      <c r="B249" s="84" t="s">
        <v>1990</v>
      </c>
      <c r="C249" s="84">
        <v>2</v>
      </c>
      <c r="D249" s="118">
        <v>0.0026004448520895594</v>
      </c>
      <c r="E249" s="118">
        <v>2.2373282608465153</v>
      </c>
      <c r="F249" s="84" t="s">
        <v>2168</v>
      </c>
      <c r="G249" s="84" t="b">
        <v>1</v>
      </c>
      <c r="H249" s="84" t="b">
        <v>0</v>
      </c>
      <c r="I249" s="84" t="b">
        <v>0</v>
      </c>
      <c r="J249" s="84" t="b">
        <v>0</v>
      </c>
      <c r="K249" s="84" t="b">
        <v>0</v>
      </c>
      <c r="L249" s="84" t="b">
        <v>0</v>
      </c>
    </row>
    <row r="250" spans="1:12" ht="15">
      <c r="A250" s="84" t="s">
        <v>1990</v>
      </c>
      <c r="B250" s="84" t="s">
        <v>2153</v>
      </c>
      <c r="C250" s="84">
        <v>2</v>
      </c>
      <c r="D250" s="118">
        <v>0.0026004448520895594</v>
      </c>
      <c r="E250" s="118">
        <v>2.2373282608465153</v>
      </c>
      <c r="F250" s="84" t="s">
        <v>2168</v>
      </c>
      <c r="G250" s="84" t="b">
        <v>0</v>
      </c>
      <c r="H250" s="84" t="b">
        <v>0</v>
      </c>
      <c r="I250" s="84" t="b">
        <v>0</v>
      </c>
      <c r="J250" s="84" t="b">
        <v>0</v>
      </c>
      <c r="K250" s="84" t="b">
        <v>0</v>
      </c>
      <c r="L250" s="84" t="b">
        <v>0</v>
      </c>
    </row>
    <row r="251" spans="1:12" ht="15">
      <c r="A251" s="84" t="s">
        <v>2153</v>
      </c>
      <c r="B251" s="84" t="s">
        <v>1985</v>
      </c>
      <c r="C251" s="84">
        <v>2</v>
      </c>
      <c r="D251" s="118">
        <v>0.0026004448520895594</v>
      </c>
      <c r="E251" s="118">
        <v>2.2373282608465153</v>
      </c>
      <c r="F251" s="84" t="s">
        <v>2168</v>
      </c>
      <c r="G251" s="84" t="b">
        <v>0</v>
      </c>
      <c r="H251" s="84" t="b">
        <v>0</v>
      </c>
      <c r="I251" s="84" t="b">
        <v>0</v>
      </c>
      <c r="J251" s="84" t="b">
        <v>0</v>
      </c>
      <c r="K251" s="84" t="b">
        <v>0</v>
      </c>
      <c r="L251" s="84" t="b">
        <v>0</v>
      </c>
    </row>
    <row r="252" spans="1:12" ht="15">
      <c r="A252" s="84" t="s">
        <v>213</v>
      </c>
      <c r="B252" s="84" t="s">
        <v>1695</v>
      </c>
      <c r="C252" s="84">
        <v>2</v>
      </c>
      <c r="D252" s="118">
        <v>0.0026004448520895594</v>
      </c>
      <c r="E252" s="118">
        <v>2.7813963051967905</v>
      </c>
      <c r="F252" s="84" t="s">
        <v>2168</v>
      </c>
      <c r="G252" s="84" t="b">
        <v>0</v>
      </c>
      <c r="H252" s="84" t="b">
        <v>0</v>
      </c>
      <c r="I252" s="84" t="b">
        <v>0</v>
      </c>
      <c r="J252" s="84" t="b">
        <v>0</v>
      </c>
      <c r="K252" s="84" t="b">
        <v>0</v>
      </c>
      <c r="L252" s="84" t="b">
        <v>0</v>
      </c>
    </row>
    <row r="253" spans="1:12" ht="15">
      <c r="A253" s="84" t="s">
        <v>285</v>
      </c>
      <c r="B253" s="84" t="s">
        <v>1836</v>
      </c>
      <c r="C253" s="84">
        <v>2</v>
      </c>
      <c r="D253" s="118">
        <v>0.0026004448520895594</v>
      </c>
      <c r="E253" s="118">
        <v>2.6053050461411096</v>
      </c>
      <c r="F253" s="84" t="s">
        <v>2168</v>
      </c>
      <c r="G253" s="84" t="b">
        <v>0</v>
      </c>
      <c r="H253" s="84" t="b">
        <v>0</v>
      </c>
      <c r="I253" s="84" t="b">
        <v>0</v>
      </c>
      <c r="J253" s="84" t="b">
        <v>0</v>
      </c>
      <c r="K253" s="84" t="b">
        <v>0</v>
      </c>
      <c r="L253" s="84" t="b">
        <v>0</v>
      </c>
    </row>
    <row r="254" spans="1:12" ht="15">
      <c r="A254" s="84" t="s">
        <v>1710</v>
      </c>
      <c r="B254" s="84" t="s">
        <v>1713</v>
      </c>
      <c r="C254" s="84">
        <v>2</v>
      </c>
      <c r="D254" s="118">
        <v>0.0026004448520895594</v>
      </c>
      <c r="E254" s="118">
        <v>2.3042750504771283</v>
      </c>
      <c r="F254" s="84" t="s">
        <v>2168</v>
      </c>
      <c r="G254" s="84" t="b">
        <v>0</v>
      </c>
      <c r="H254" s="84" t="b">
        <v>0</v>
      </c>
      <c r="I254" s="84" t="b">
        <v>0</v>
      </c>
      <c r="J254" s="84" t="b">
        <v>0</v>
      </c>
      <c r="K254" s="84" t="b">
        <v>0</v>
      </c>
      <c r="L254" s="84" t="b">
        <v>0</v>
      </c>
    </row>
    <row r="255" spans="1:12" ht="15">
      <c r="A255" s="84" t="s">
        <v>1713</v>
      </c>
      <c r="B255" s="84" t="s">
        <v>1714</v>
      </c>
      <c r="C255" s="84">
        <v>2</v>
      </c>
      <c r="D255" s="118">
        <v>0.0026004448520895594</v>
      </c>
      <c r="E255" s="118">
        <v>2.4803663095328097</v>
      </c>
      <c r="F255" s="84" t="s">
        <v>2168</v>
      </c>
      <c r="G255" s="84" t="b">
        <v>0</v>
      </c>
      <c r="H255" s="84" t="b">
        <v>0</v>
      </c>
      <c r="I255" s="84" t="b">
        <v>0</v>
      </c>
      <c r="J255" s="84" t="b">
        <v>0</v>
      </c>
      <c r="K255" s="84" t="b">
        <v>0</v>
      </c>
      <c r="L255" s="84" t="b">
        <v>0</v>
      </c>
    </row>
    <row r="256" spans="1:12" ht="15">
      <c r="A256" s="84" t="s">
        <v>1714</v>
      </c>
      <c r="B256" s="84" t="s">
        <v>294</v>
      </c>
      <c r="C256" s="84">
        <v>2</v>
      </c>
      <c r="D256" s="118">
        <v>0.0026004448520895594</v>
      </c>
      <c r="E256" s="118">
        <v>2.383456296524753</v>
      </c>
      <c r="F256" s="84" t="s">
        <v>2168</v>
      </c>
      <c r="G256" s="84" t="b">
        <v>0</v>
      </c>
      <c r="H256" s="84" t="b">
        <v>0</v>
      </c>
      <c r="I256" s="84" t="b">
        <v>0</v>
      </c>
      <c r="J256" s="84" t="b">
        <v>0</v>
      </c>
      <c r="K256" s="84" t="b">
        <v>0</v>
      </c>
      <c r="L256" s="84" t="b">
        <v>0</v>
      </c>
    </row>
    <row r="257" spans="1:12" ht="15">
      <c r="A257" s="84" t="s">
        <v>294</v>
      </c>
      <c r="B257" s="84" t="s">
        <v>293</v>
      </c>
      <c r="C257" s="84">
        <v>2</v>
      </c>
      <c r="D257" s="118">
        <v>0.0026004448520895594</v>
      </c>
      <c r="E257" s="118">
        <v>2.7813963051967905</v>
      </c>
      <c r="F257" s="84" t="s">
        <v>2168</v>
      </c>
      <c r="G257" s="84" t="b">
        <v>0</v>
      </c>
      <c r="H257" s="84" t="b">
        <v>0</v>
      </c>
      <c r="I257" s="84" t="b">
        <v>0</v>
      </c>
      <c r="J257" s="84" t="b">
        <v>0</v>
      </c>
      <c r="K257" s="84" t="b">
        <v>0</v>
      </c>
      <c r="L257" s="84" t="b">
        <v>0</v>
      </c>
    </row>
    <row r="258" spans="1:12" ht="15">
      <c r="A258" s="84" t="s">
        <v>293</v>
      </c>
      <c r="B258" s="84" t="s">
        <v>292</v>
      </c>
      <c r="C258" s="84">
        <v>2</v>
      </c>
      <c r="D258" s="118">
        <v>0.0026004448520895594</v>
      </c>
      <c r="E258" s="118">
        <v>2.7813963051967905</v>
      </c>
      <c r="F258" s="84" t="s">
        <v>2168</v>
      </c>
      <c r="G258" s="84" t="b">
        <v>0</v>
      </c>
      <c r="H258" s="84" t="b">
        <v>0</v>
      </c>
      <c r="I258" s="84" t="b">
        <v>0</v>
      </c>
      <c r="J258" s="84" t="b">
        <v>0</v>
      </c>
      <c r="K258" s="84" t="b">
        <v>0</v>
      </c>
      <c r="L258" s="84" t="b">
        <v>0</v>
      </c>
    </row>
    <row r="259" spans="1:12" ht="15">
      <c r="A259" s="84" t="s">
        <v>292</v>
      </c>
      <c r="B259" s="84" t="s">
        <v>291</v>
      </c>
      <c r="C259" s="84">
        <v>2</v>
      </c>
      <c r="D259" s="118">
        <v>0.0026004448520895594</v>
      </c>
      <c r="E259" s="118">
        <v>2.7813963051967905</v>
      </c>
      <c r="F259" s="84" t="s">
        <v>2168</v>
      </c>
      <c r="G259" s="84" t="b">
        <v>0</v>
      </c>
      <c r="H259" s="84" t="b">
        <v>0</v>
      </c>
      <c r="I259" s="84" t="b">
        <v>0</v>
      </c>
      <c r="J259" s="84" t="b">
        <v>0</v>
      </c>
      <c r="K259" s="84" t="b">
        <v>0</v>
      </c>
      <c r="L259" s="84" t="b">
        <v>0</v>
      </c>
    </row>
    <row r="260" spans="1:12" ht="15">
      <c r="A260" s="84" t="s">
        <v>291</v>
      </c>
      <c r="B260" s="84" t="s">
        <v>290</v>
      </c>
      <c r="C260" s="84">
        <v>2</v>
      </c>
      <c r="D260" s="118">
        <v>0.0026004448520895594</v>
      </c>
      <c r="E260" s="118">
        <v>2.7813963051967905</v>
      </c>
      <c r="F260" s="84" t="s">
        <v>2168</v>
      </c>
      <c r="G260" s="84" t="b">
        <v>0</v>
      </c>
      <c r="H260" s="84" t="b">
        <v>0</v>
      </c>
      <c r="I260" s="84" t="b">
        <v>0</v>
      </c>
      <c r="J260" s="84" t="b">
        <v>0</v>
      </c>
      <c r="K260" s="84" t="b">
        <v>0</v>
      </c>
      <c r="L260" s="84" t="b">
        <v>0</v>
      </c>
    </row>
    <row r="261" spans="1:12" ht="15">
      <c r="A261" s="84" t="s">
        <v>290</v>
      </c>
      <c r="B261" s="84" t="s">
        <v>289</v>
      </c>
      <c r="C261" s="84">
        <v>2</v>
      </c>
      <c r="D261" s="118">
        <v>0.0026004448520895594</v>
      </c>
      <c r="E261" s="118">
        <v>2.7813963051967905</v>
      </c>
      <c r="F261" s="84" t="s">
        <v>2168</v>
      </c>
      <c r="G261" s="84" t="b">
        <v>0</v>
      </c>
      <c r="H261" s="84" t="b">
        <v>0</v>
      </c>
      <c r="I261" s="84" t="b">
        <v>0</v>
      </c>
      <c r="J261" s="84" t="b">
        <v>0</v>
      </c>
      <c r="K261" s="84" t="b">
        <v>0</v>
      </c>
      <c r="L261" s="84" t="b">
        <v>0</v>
      </c>
    </row>
    <row r="262" spans="1:12" ht="15">
      <c r="A262" s="84" t="s">
        <v>289</v>
      </c>
      <c r="B262" s="84" t="s">
        <v>239</v>
      </c>
      <c r="C262" s="84">
        <v>2</v>
      </c>
      <c r="D262" s="118">
        <v>0.0026004448520895594</v>
      </c>
      <c r="E262" s="118">
        <v>1.5509473838185168</v>
      </c>
      <c r="F262" s="84" t="s">
        <v>2168</v>
      </c>
      <c r="G262" s="84" t="b">
        <v>0</v>
      </c>
      <c r="H262" s="84" t="b">
        <v>0</v>
      </c>
      <c r="I262" s="84" t="b">
        <v>0</v>
      </c>
      <c r="J262" s="84" t="b">
        <v>0</v>
      </c>
      <c r="K262" s="84" t="b">
        <v>0</v>
      </c>
      <c r="L262" s="84" t="b">
        <v>0</v>
      </c>
    </row>
    <row r="263" spans="1:12" ht="15">
      <c r="A263" s="84" t="s">
        <v>239</v>
      </c>
      <c r="B263" s="84" t="s">
        <v>288</v>
      </c>
      <c r="C263" s="84">
        <v>2</v>
      </c>
      <c r="D263" s="118">
        <v>0.0026004448520895594</v>
      </c>
      <c r="E263" s="118">
        <v>1.4591770104628714</v>
      </c>
      <c r="F263" s="84" t="s">
        <v>2168</v>
      </c>
      <c r="G263" s="84" t="b">
        <v>0</v>
      </c>
      <c r="H263" s="84" t="b">
        <v>0</v>
      </c>
      <c r="I263" s="84" t="b">
        <v>0</v>
      </c>
      <c r="J263" s="84" t="b">
        <v>0</v>
      </c>
      <c r="K263" s="84" t="b">
        <v>0</v>
      </c>
      <c r="L263" s="84" t="b">
        <v>0</v>
      </c>
    </row>
    <row r="264" spans="1:12" ht="15">
      <c r="A264" s="84" t="s">
        <v>288</v>
      </c>
      <c r="B264" s="84" t="s">
        <v>287</v>
      </c>
      <c r="C264" s="84">
        <v>2</v>
      </c>
      <c r="D264" s="118">
        <v>0.0026004448520895594</v>
      </c>
      <c r="E264" s="118">
        <v>2.7813963051967905</v>
      </c>
      <c r="F264" s="84" t="s">
        <v>2168</v>
      </c>
      <c r="G264" s="84" t="b">
        <v>0</v>
      </c>
      <c r="H264" s="84" t="b">
        <v>0</v>
      </c>
      <c r="I264" s="84" t="b">
        <v>0</v>
      </c>
      <c r="J264" s="84" t="b">
        <v>0</v>
      </c>
      <c r="K264" s="84" t="b">
        <v>0</v>
      </c>
      <c r="L264" s="84" t="b">
        <v>0</v>
      </c>
    </row>
    <row r="265" spans="1:12" ht="15">
      <c r="A265" s="84" t="s">
        <v>239</v>
      </c>
      <c r="B265" s="84" t="s">
        <v>244</v>
      </c>
      <c r="C265" s="84">
        <v>2</v>
      </c>
      <c r="D265" s="118">
        <v>0.0026004448520895594</v>
      </c>
      <c r="E265" s="118">
        <v>0.982055755743209</v>
      </c>
      <c r="F265" s="84" t="s">
        <v>2168</v>
      </c>
      <c r="G265" s="84" t="b">
        <v>0</v>
      </c>
      <c r="H265" s="84" t="b">
        <v>0</v>
      </c>
      <c r="I265" s="84" t="b">
        <v>0</v>
      </c>
      <c r="J265" s="84" t="b">
        <v>0</v>
      </c>
      <c r="K265" s="84" t="b">
        <v>0</v>
      </c>
      <c r="L265" s="84" t="b">
        <v>0</v>
      </c>
    </row>
    <row r="266" spans="1:12" ht="15">
      <c r="A266" s="84" t="s">
        <v>221</v>
      </c>
      <c r="B266" s="84" t="s">
        <v>1703</v>
      </c>
      <c r="C266" s="84">
        <v>2</v>
      </c>
      <c r="D266" s="118">
        <v>0.0026004448520895594</v>
      </c>
      <c r="E266" s="118">
        <v>2.7813963051967905</v>
      </c>
      <c r="F266" s="84" t="s">
        <v>2168</v>
      </c>
      <c r="G266" s="84" t="b">
        <v>0</v>
      </c>
      <c r="H266" s="84" t="b">
        <v>0</v>
      </c>
      <c r="I266" s="84" t="b">
        <v>0</v>
      </c>
      <c r="J266" s="84" t="b">
        <v>0</v>
      </c>
      <c r="K266" s="84" t="b">
        <v>0</v>
      </c>
      <c r="L266" s="84" t="b">
        <v>0</v>
      </c>
    </row>
    <row r="267" spans="1:12" ht="15">
      <c r="A267" s="84" t="s">
        <v>280</v>
      </c>
      <c r="B267" s="84" t="s">
        <v>279</v>
      </c>
      <c r="C267" s="84">
        <v>2</v>
      </c>
      <c r="D267" s="118">
        <v>0.0026004448520895594</v>
      </c>
      <c r="E267" s="118">
        <v>2.4803663095328097</v>
      </c>
      <c r="F267" s="84" t="s">
        <v>2168</v>
      </c>
      <c r="G267" s="84" t="b">
        <v>0</v>
      </c>
      <c r="H267" s="84" t="b">
        <v>0</v>
      </c>
      <c r="I267" s="84" t="b">
        <v>0</v>
      </c>
      <c r="J267" s="84" t="b">
        <v>0</v>
      </c>
      <c r="K267" s="84" t="b">
        <v>0</v>
      </c>
      <c r="L267" s="84" t="b">
        <v>0</v>
      </c>
    </row>
    <row r="268" spans="1:12" ht="15">
      <c r="A268" s="84" t="s">
        <v>280</v>
      </c>
      <c r="B268" s="84" t="s">
        <v>278</v>
      </c>
      <c r="C268" s="84">
        <v>2</v>
      </c>
      <c r="D268" s="118">
        <v>0.0026004448520895594</v>
      </c>
      <c r="E268" s="118">
        <v>2.4803663095328097</v>
      </c>
      <c r="F268" s="84" t="s">
        <v>2168</v>
      </c>
      <c r="G268" s="84" t="b">
        <v>0</v>
      </c>
      <c r="H268" s="84" t="b">
        <v>0</v>
      </c>
      <c r="I268" s="84" t="b">
        <v>0</v>
      </c>
      <c r="J268" s="84" t="b">
        <v>0</v>
      </c>
      <c r="K268" s="84" t="b">
        <v>0</v>
      </c>
      <c r="L268" s="84" t="b">
        <v>0</v>
      </c>
    </row>
    <row r="269" spans="1:12" ht="15">
      <c r="A269" s="84" t="s">
        <v>278</v>
      </c>
      <c r="B269" s="84" t="s">
        <v>277</v>
      </c>
      <c r="C269" s="84">
        <v>2</v>
      </c>
      <c r="D269" s="118">
        <v>0.0026004448520895594</v>
      </c>
      <c r="E269" s="118">
        <v>2.7813963051967905</v>
      </c>
      <c r="F269" s="84" t="s">
        <v>2168</v>
      </c>
      <c r="G269" s="84" t="b">
        <v>0</v>
      </c>
      <c r="H269" s="84" t="b">
        <v>0</v>
      </c>
      <c r="I269" s="84" t="b">
        <v>0</v>
      </c>
      <c r="J269" s="84" t="b">
        <v>0</v>
      </c>
      <c r="K269" s="84" t="b">
        <v>0</v>
      </c>
      <c r="L269" s="84" t="b">
        <v>0</v>
      </c>
    </row>
    <row r="270" spans="1:12" ht="15">
      <c r="A270" s="84" t="s">
        <v>277</v>
      </c>
      <c r="B270" s="84" t="s">
        <v>276</v>
      </c>
      <c r="C270" s="84">
        <v>2</v>
      </c>
      <c r="D270" s="118">
        <v>0.0026004448520895594</v>
      </c>
      <c r="E270" s="118">
        <v>2.7813963051967905</v>
      </c>
      <c r="F270" s="84" t="s">
        <v>2168</v>
      </c>
      <c r="G270" s="84" t="b">
        <v>0</v>
      </c>
      <c r="H270" s="84" t="b">
        <v>0</v>
      </c>
      <c r="I270" s="84" t="b">
        <v>0</v>
      </c>
      <c r="J270" s="84" t="b">
        <v>0</v>
      </c>
      <c r="K270" s="84" t="b">
        <v>0</v>
      </c>
      <c r="L270" s="84" t="b">
        <v>0</v>
      </c>
    </row>
    <row r="271" spans="1:12" ht="15">
      <c r="A271" s="84" t="s">
        <v>276</v>
      </c>
      <c r="B271" s="84" t="s">
        <v>239</v>
      </c>
      <c r="C271" s="84">
        <v>2</v>
      </c>
      <c r="D271" s="118">
        <v>0.0026004448520895594</v>
      </c>
      <c r="E271" s="118">
        <v>1.5509473838185168</v>
      </c>
      <c r="F271" s="84" t="s">
        <v>2168</v>
      </c>
      <c r="G271" s="84" t="b">
        <v>0</v>
      </c>
      <c r="H271" s="84" t="b">
        <v>0</v>
      </c>
      <c r="I271" s="84" t="b">
        <v>0</v>
      </c>
      <c r="J271" s="84" t="b">
        <v>0</v>
      </c>
      <c r="K271" s="84" t="b">
        <v>0</v>
      </c>
      <c r="L271" s="84" t="b">
        <v>0</v>
      </c>
    </row>
    <row r="272" spans="1:12" ht="15">
      <c r="A272" s="84" t="s">
        <v>239</v>
      </c>
      <c r="B272" s="84" t="s">
        <v>275</v>
      </c>
      <c r="C272" s="84">
        <v>2</v>
      </c>
      <c r="D272" s="118">
        <v>0.0026004448520895594</v>
      </c>
      <c r="E272" s="118">
        <v>1.4591770104628714</v>
      </c>
      <c r="F272" s="84" t="s">
        <v>2168</v>
      </c>
      <c r="G272" s="84" t="b">
        <v>0</v>
      </c>
      <c r="H272" s="84" t="b">
        <v>0</v>
      </c>
      <c r="I272" s="84" t="b">
        <v>0</v>
      </c>
      <c r="J272" s="84" t="b">
        <v>0</v>
      </c>
      <c r="K272" s="84" t="b">
        <v>0</v>
      </c>
      <c r="L272" s="84" t="b">
        <v>0</v>
      </c>
    </row>
    <row r="273" spans="1:12" ht="15">
      <c r="A273" s="84" t="s">
        <v>275</v>
      </c>
      <c r="B273" s="84" t="s">
        <v>274</v>
      </c>
      <c r="C273" s="84">
        <v>2</v>
      </c>
      <c r="D273" s="118">
        <v>0.0026004448520895594</v>
      </c>
      <c r="E273" s="118">
        <v>2.7813963051967905</v>
      </c>
      <c r="F273" s="84" t="s">
        <v>2168</v>
      </c>
      <c r="G273" s="84" t="b">
        <v>0</v>
      </c>
      <c r="H273" s="84" t="b">
        <v>0</v>
      </c>
      <c r="I273" s="84" t="b">
        <v>0</v>
      </c>
      <c r="J273" s="84" t="b">
        <v>0</v>
      </c>
      <c r="K273" s="84" t="b">
        <v>0</v>
      </c>
      <c r="L273" s="84" t="b">
        <v>0</v>
      </c>
    </row>
    <row r="274" spans="1:12" ht="15">
      <c r="A274" s="84" t="s">
        <v>274</v>
      </c>
      <c r="B274" s="84" t="s">
        <v>273</v>
      </c>
      <c r="C274" s="84">
        <v>2</v>
      </c>
      <c r="D274" s="118">
        <v>0.0026004448520895594</v>
      </c>
      <c r="E274" s="118">
        <v>2.7813963051967905</v>
      </c>
      <c r="F274" s="84" t="s">
        <v>2168</v>
      </c>
      <c r="G274" s="84" t="b">
        <v>0</v>
      </c>
      <c r="H274" s="84" t="b">
        <v>0</v>
      </c>
      <c r="I274" s="84" t="b">
        <v>0</v>
      </c>
      <c r="J274" s="84" t="b">
        <v>0</v>
      </c>
      <c r="K274" s="84" t="b">
        <v>0</v>
      </c>
      <c r="L274" s="84" t="b">
        <v>0</v>
      </c>
    </row>
    <row r="275" spans="1:12" ht="15">
      <c r="A275" s="84" t="s">
        <v>273</v>
      </c>
      <c r="B275" s="84" t="s">
        <v>272</v>
      </c>
      <c r="C275" s="84">
        <v>2</v>
      </c>
      <c r="D275" s="118">
        <v>0.0026004448520895594</v>
      </c>
      <c r="E275" s="118">
        <v>2.7813963051967905</v>
      </c>
      <c r="F275" s="84" t="s">
        <v>2168</v>
      </c>
      <c r="G275" s="84" t="b">
        <v>0</v>
      </c>
      <c r="H275" s="84" t="b">
        <v>0</v>
      </c>
      <c r="I275" s="84" t="b">
        <v>0</v>
      </c>
      <c r="J275" s="84" t="b">
        <v>0</v>
      </c>
      <c r="K275" s="84" t="b">
        <v>0</v>
      </c>
      <c r="L275" s="84" t="b">
        <v>0</v>
      </c>
    </row>
    <row r="276" spans="1:12" ht="15">
      <c r="A276" s="84" t="s">
        <v>272</v>
      </c>
      <c r="B276" s="84" t="s">
        <v>225</v>
      </c>
      <c r="C276" s="84">
        <v>2</v>
      </c>
      <c r="D276" s="118">
        <v>0.0026004448520895594</v>
      </c>
      <c r="E276" s="118">
        <v>2.7813963051967905</v>
      </c>
      <c r="F276" s="84" t="s">
        <v>2168</v>
      </c>
      <c r="G276" s="84" t="b">
        <v>0</v>
      </c>
      <c r="H276" s="84" t="b">
        <v>0</v>
      </c>
      <c r="I276" s="84" t="b">
        <v>0</v>
      </c>
      <c r="J276" s="84" t="b">
        <v>0</v>
      </c>
      <c r="K276" s="84" t="b">
        <v>0</v>
      </c>
      <c r="L276" s="84" t="b">
        <v>0</v>
      </c>
    </row>
    <row r="277" spans="1:12" ht="15">
      <c r="A277" s="84" t="s">
        <v>225</v>
      </c>
      <c r="B277" s="84" t="s">
        <v>271</v>
      </c>
      <c r="C277" s="84">
        <v>2</v>
      </c>
      <c r="D277" s="118">
        <v>0.0026004448520895594</v>
      </c>
      <c r="E277" s="118">
        <v>2.7813963051967905</v>
      </c>
      <c r="F277" s="84" t="s">
        <v>2168</v>
      </c>
      <c r="G277" s="84" t="b">
        <v>0</v>
      </c>
      <c r="H277" s="84" t="b">
        <v>0</v>
      </c>
      <c r="I277" s="84" t="b">
        <v>0</v>
      </c>
      <c r="J277" s="84" t="b">
        <v>0</v>
      </c>
      <c r="K277" s="84" t="b">
        <v>0</v>
      </c>
      <c r="L277" s="84" t="b">
        <v>0</v>
      </c>
    </row>
    <row r="278" spans="1:12" ht="15">
      <c r="A278" s="84" t="s">
        <v>271</v>
      </c>
      <c r="B278" s="84" t="s">
        <v>270</v>
      </c>
      <c r="C278" s="84">
        <v>2</v>
      </c>
      <c r="D278" s="118">
        <v>0.0026004448520895594</v>
      </c>
      <c r="E278" s="118">
        <v>2.7813963051967905</v>
      </c>
      <c r="F278" s="84" t="s">
        <v>2168</v>
      </c>
      <c r="G278" s="84" t="b">
        <v>0</v>
      </c>
      <c r="H278" s="84" t="b">
        <v>0</v>
      </c>
      <c r="I278" s="84" t="b">
        <v>0</v>
      </c>
      <c r="J278" s="84" t="b">
        <v>0</v>
      </c>
      <c r="K278" s="84" t="b">
        <v>0</v>
      </c>
      <c r="L278" s="84" t="b">
        <v>0</v>
      </c>
    </row>
    <row r="279" spans="1:12" ht="15">
      <c r="A279" s="84" t="s">
        <v>2158</v>
      </c>
      <c r="B279" s="84" t="s">
        <v>1997</v>
      </c>
      <c r="C279" s="84">
        <v>2</v>
      </c>
      <c r="D279" s="118">
        <v>0.0026004448520895594</v>
      </c>
      <c r="E279" s="118">
        <v>2.383456296524753</v>
      </c>
      <c r="F279" s="84" t="s">
        <v>2168</v>
      </c>
      <c r="G279" s="84" t="b">
        <v>0</v>
      </c>
      <c r="H279" s="84" t="b">
        <v>0</v>
      </c>
      <c r="I279" s="84" t="b">
        <v>0</v>
      </c>
      <c r="J279" s="84" t="b">
        <v>0</v>
      </c>
      <c r="K279" s="84" t="b">
        <v>0</v>
      </c>
      <c r="L279" s="84" t="b">
        <v>0</v>
      </c>
    </row>
    <row r="280" spans="1:12" ht="15">
      <c r="A280" s="84" t="s">
        <v>1997</v>
      </c>
      <c r="B280" s="84" t="s">
        <v>1977</v>
      </c>
      <c r="C280" s="84">
        <v>2</v>
      </c>
      <c r="D280" s="118">
        <v>0.0026004448520895594</v>
      </c>
      <c r="E280" s="118">
        <v>1.6674529528899538</v>
      </c>
      <c r="F280" s="84" t="s">
        <v>2168</v>
      </c>
      <c r="G280" s="84" t="b">
        <v>0</v>
      </c>
      <c r="H280" s="84" t="b">
        <v>0</v>
      </c>
      <c r="I280" s="84" t="b">
        <v>0</v>
      </c>
      <c r="J280" s="84" t="b">
        <v>0</v>
      </c>
      <c r="K280" s="84" t="b">
        <v>0</v>
      </c>
      <c r="L280" s="84" t="b">
        <v>0</v>
      </c>
    </row>
    <row r="281" spans="1:12" ht="15">
      <c r="A281" s="84" t="s">
        <v>1992</v>
      </c>
      <c r="B281" s="84" t="s">
        <v>2055</v>
      </c>
      <c r="C281" s="84">
        <v>2</v>
      </c>
      <c r="D281" s="118">
        <v>0.0026004448520895594</v>
      </c>
      <c r="E281" s="118">
        <v>2.061237001790834</v>
      </c>
      <c r="F281" s="84" t="s">
        <v>2168</v>
      </c>
      <c r="G281" s="84" t="b">
        <v>0</v>
      </c>
      <c r="H281" s="84" t="b">
        <v>0</v>
      </c>
      <c r="I281" s="84" t="b">
        <v>0</v>
      </c>
      <c r="J281" s="84" t="b">
        <v>0</v>
      </c>
      <c r="K281" s="84" t="b">
        <v>0</v>
      </c>
      <c r="L281" s="84" t="b">
        <v>0</v>
      </c>
    </row>
    <row r="282" spans="1:12" ht="15">
      <c r="A282" s="84" t="s">
        <v>2055</v>
      </c>
      <c r="B282" s="84" t="s">
        <v>2159</v>
      </c>
      <c r="C282" s="84">
        <v>2</v>
      </c>
      <c r="D282" s="118">
        <v>0.0026004448520895594</v>
      </c>
      <c r="E282" s="118">
        <v>2.6053050461411096</v>
      </c>
      <c r="F282" s="84" t="s">
        <v>2168</v>
      </c>
      <c r="G282" s="84" t="b">
        <v>0</v>
      </c>
      <c r="H282" s="84" t="b">
        <v>0</v>
      </c>
      <c r="I282" s="84" t="b">
        <v>0</v>
      </c>
      <c r="J282" s="84" t="b">
        <v>0</v>
      </c>
      <c r="K282" s="84" t="b">
        <v>0</v>
      </c>
      <c r="L282" s="84" t="b">
        <v>0</v>
      </c>
    </row>
    <row r="283" spans="1:12" ht="15">
      <c r="A283" s="84" t="s">
        <v>2159</v>
      </c>
      <c r="B283" s="84" t="s">
        <v>2057</v>
      </c>
      <c r="C283" s="84">
        <v>2</v>
      </c>
      <c r="D283" s="118">
        <v>0.0026004448520895594</v>
      </c>
      <c r="E283" s="118">
        <v>2.6053050461411096</v>
      </c>
      <c r="F283" s="84" t="s">
        <v>2168</v>
      </c>
      <c r="G283" s="84" t="b">
        <v>0</v>
      </c>
      <c r="H283" s="84" t="b">
        <v>0</v>
      </c>
      <c r="I283" s="84" t="b">
        <v>0</v>
      </c>
      <c r="J283" s="84" t="b">
        <v>0</v>
      </c>
      <c r="K283" s="84" t="b">
        <v>0</v>
      </c>
      <c r="L283" s="84" t="b">
        <v>0</v>
      </c>
    </row>
    <row r="284" spans="1:12" ht="15">
      <c r="A284" s="84" t="s">
        <v>2057</v>
      </c>
      <c r="B284" s="84" t="s">
        <v>1682</v>
      </c>
      <c r="C284" s="84">
        <v>2</v>
      </c>
      <c r="D284" s="118">
        <v>0.0026004448520895594</v>
      </c>
      <c r="E284" s="118">
        <v>1.792391689498254</v>
      </c>
      <c r="F284" s="84" t="s">
        <v>2168</v>
      </c>
      <c r="G284" s="84" t="b">
        <v>0</v>
      </c>
      <c r="H284" s="84" t="b">
        <v>0</v>
      </c>
      <c r="I284" s="84" t="b">
        <v>0</v>
      </c>
      <c r="J284" s="84" t="b">
        <v>0</v>
      </c>
      <c r="K284" s="84" t="b">
        <v>0</v>
      </c>
      <c r="L284" s="84" t="b">
        <v>0</v>
      </c>
    </row>
    <row r="285" spans="1:12" ht="15">
      <c r="A285" s="84" t="s">
        <v>1682</v>
      </c>
      <c r="B285" s="84" t="s">
        <v>219</v>
      </c>
      <c r="C285" s="84">
        <v>2</v>
      </c>
      <c r="D285" s="118">
        <v>0.0026004448520895594</v>
      </c>
      <c r="E285" s="118">
        <v>1.792391689498254</v>
      </c>
      <c r="F285" s="84" t="s">
        <v>2168</v>
      </c>
      <c r="G285" s="84" t="b">
        <v>0</v>
      </c>
      <c r="H285" s="84" t="b">
        <v>0</v>
      </c>
      <c r="I285" s="84" t="b">
        <v>0</v>
      </c>
      <c r="J285" s="84" t="b">
        <v>0</v>
      </c>
      <c r="K285" s="84" t="b">
        <v>0</v>
      </c>
      <c r="L285" s="84" t="b">
        <v>0</v>
      </c>
    </row>
    <row r="286" spans="1:12" ht="15">
      <c r="A286" s="84" t="s">
        <v>219</v>
      </c>
      <c r="B286" s="84" t="s">
        <v>1977</v>
      </c>
      <c r="C286" s="84">
        <v>2</v>
      </c>
      <c r="D286" s="118">
        <v>0.0026004448520895594</v>
      </c>
      <c r="E286" s="118">
        <v>1.792391689498254</v>
      </c>
      <c r="F286" s="84" t="s">
        <v>2168</v>
      </c>
      <c r="G286" s="84" t="b">
        <v>0</v>
      </c>
      <c r="H286" s="84" t="b">
        <v>0</v>
      </c>
      <c r="I286" s="84" t="b">
        <v>0</v>
      </c>
      <c r="J286" s="84" t="b">
        <v>0</v>
      </c>
      <c r="K286" s="84" t="b">
        <v>0</v>
      </c>
      <c r="L286" s="84" t="b">
        <v>0</v>
      </c>
    </row>
    <row r="287" spans="1:12" ht="15">
      <c r="A287" s="84" t="s">
        <v>1987</v>
      </c>
      <c r="B287" s="84" t="s">
        <v>239</v>
      </c>
      <c r="C287" s="84">
        <v>2</v>
      </c>
      <c r="D287" s="118">
        <v>0.0026004448520895594</v>
      </c>
      <c r="E287" s="118">
        <v>1.0738261290988542</v>
      </c>
      <c r="F287" s="84" t="s">
        <v>2168</v>
      </c>
      <c r="G287" s="84" t="b">
        <v>1</v>
      </c>
      <c r="H287" s="84" t="b">
        <v>0</v>
      </c>
      <c r="I287" s="84" t="b">
        <v>0</v>
      </c>
      <c r="J287" s="84" t="b">
        <v>0</v>
      </c>
      <c r="K287" s="84" t="b">
        <v>0</v>
      </c>
      <c r="L287" s="84" t="b">
        <v>0</v>
      </c>
    </row>
    <row r="288" spans="1:12" ht="15">
      <c r="A288" s="84" t="s">
        <v>239</v>
      </c>
      <c r="B288" s="84" t="s">
        <v>1988</v>
      </c>
      <c r="C288" s="84">
        <v>2</v>
      </c>
      <c r="D288" s="118">
        <v>0.0026004448520895594</v>
      </c>
      <c r="E288" s="118">
        <v>0.857117019134909</v>
      </c>
      <c r="F288" s="84" t="s">
        <v>2168</v>
      </c>
      <c r="G288" s="84" t="b">
        <v>0</v>
      </c>
      <c r="H288" s="84" t="b">
        <v>0</v>
      </c>
      <c r="I288" s="84" t="b">
        <v>0</v>
      </c>
      <c r="J288" s="84" t="b">
        <v>0</v>
      </c>
      <c r="K288" s="84" t="b">
        <v>0</v>
      </c>
      <c r="L288" s="84" t="b">
        <v>0</v>
      </c>
    </row>
    <row r="289" spans="1:12" ht="15">
      <c r="A289" s="84" t="s">
        <v>1988</v>
      </c>
      <c r="B289" s="84" t="s">
        <v>1984</v>
      </c>
      <c r="C289" s="84">
        <v>2</v>
      </c>
      <c r="D289" s="118">
        <v>0.0026004448520895594</v>
      </c>
      <c r="E289" s="118">
        <v>1.7022150591491658</v>
      </c>
      <c r="F289" s="84" t="s">
        <v>2168</v>
      </c>
      <c r="G289" s="84" t="b">
        <v>0</v>
      </c>
      <c r="H289" s="84" t="b">
        <v>0</v>
      </c>
      <c r="I289" s="84" t="b">
        <v>0</v>
      </c>
      <c r="J289" s="84" t="b">
        <v>0</v>
      </c>
      <c r="K289" s="84" t="b">
        <v>0</v>
      </c>
      <c r="L289" s="84" t="b">
        <v>0</v>
      </c>
    </row>
    <row r="290" spans="1:12" ht="15">
      <c r="A290" s="84" t="s">
        <v>1687</v>
      </c>
      <c r="B290" s="84" t="s">
        <v>2056</v>
      </c>
      <c r="C290" s="84">
        <v>2</v>
      </c>
      <c r="D290" s="118">
        <v>0.003060032631729225</v>
      </c>
      <c r="E290" s="118">
        <v>2.6053050461411096</v>
      </c>
      <c r="F290" s="84" t="s">
        <v>2168</v>
      </c>
      <c r="G290" s="84" t="b">
        <v>0</v>
      </c>
      <c r="H290" s="84" t="b">
        <v>0</v>
      </c>
      <c r="I290" s="84" t="b">
        <v>0</v>
      </c>
      <c r="J290" s="84" t="b">
        <v>0</v>
      </c>
      <c r="K290" s="84" t="b">
        <v>0</v>
      </c>
      <c r="L290" s="84" t="b">
        <v>0</v>
      </c>
    </row>
    <row r="291" spans="1:12" ht="15">
      <c r="A291" s="84" t="s">
        <v>1989</v>
      </c>
      <c r="B291" s="84" t="s">
        <v>2164</v>
      </c>
      <c r="C291" s="84">
        <v>2</v>
      </c>
      <c r="D291" s="118">
        <v>0.003060032631729225</v>
      </c>
      <c r="E291" s="118">
        <v>2.3042750504771283</v>
      </c>
      <c r="F291" s="84" t="s">
        <v>2168</v>
      </c>
      <c r="G291" s="84" t="b">
        <v>0</v>
      </c>
      <c r="H291" s="84" t="b">
        <v>0</v>
      </c>
      <c r="I291" s="84" t="b">
        <v>0</v>
      </c>
      <c r="J291" s="84" t="b">
        <v>0</v>
      </c>
      <c r="K291" s="84" t="b">
        <v>0</v>
      </c>
      <c r="L291" s="84" t="b">
        <v>0</v>
      </c>
    </row>
    <row r="292" spans="1:12" ht="15">
      <c r="A292" s="84" t="s">
        <v>1685</v>
      </c>
      <c r="B292" s="84" t="s">
        <v>1681</v>
      </c>
      <c r="C292" s="84">
        <v>9</v>
      </c>
      <c r="D292" s="118">
        <v>0.010086799663590738</v>
      </c>
      <c r="E292" s="118">
        <v>1.6302825531291043</v>
      </c>
      <c r="F292" s="84" t="s">
        <v>1588</v>
      </c>
      <c r="G292" s="84" t="b">
        <v>0</v>
      </c>
      <c r="H292" s="84" t="b">
        <v>0</v>
      </c>
      <c r="I292" s="84" t="b">
        <v>0</v>
      </c>
      <c r="J292" s="84" t="b">
        <v>0</v>
      </c>
      <c r="K292" s="84" t="b">
        <v>0</v>
      </c>
      <c r="L292" s="84" t="b">
        <v>0</v>
      </c>
    </row>
    <row r="293" spans="1:12" ht="15">
      <c r="A293" s="84" t="s">
        <v>1681</v>
      </c>
      <c r="B293" s="84" t="s">
        <v>1682</v>
      </c>
      <c r="C293" s="84">
        <v>9</v>
      </c>
      <c r="D293" s="118">
        <v>0.010086799663590738</v>
      </c>
      <c r="E293" s="118">
        <v>1.5511013070814796</v>
      </c>
      <c r="F293" s="84" t="s">
        <v>1588</v>
      </c>
      <c r="G293" s="84" t="b">
        <v>0</v>
      </c>
      <c r="H293" s="84" t="b">
        <v>0</v>
      </c>
      <c r="I293" s="84" t="b">
        <v>0</v>
      </c>
      <c r="J293" s="84" t="b">
        <v>0</v>
      </c>
      <c r="K293" s="84" t="b">
        <v>0</v>
      </c>
      <c r="L293" s="84" t="b">
        <v>0</v>
      </c>
    </row>
    <row r="294" spans="1:12" ht="15">
      <c r="A294" s="84" t="s">
        <v>1682</v>
      </c>
      <c r="B294" s="84" t="s">
        <v>1686</v>
      </c>
      <c r="C294" s="84">
        <v>9</v>
      </c>
      <c r="D294" s="118">
        <v>0.010086799663590738</v>
      </c>
      <c r="E294" s="118">
        <v>1.6972293427597176</v>
      </c>
      <c r="F294" s="84" t="s">
        <v>1588</v>
      </c>
      <c r="G294" s="84" t="b">
        <v>0</v>
      </c>
      <c r="H294" s="84" t="b">
        <v>0</v>
      </c>
      <c r="I294" s="84" t="b">
        <v>0</v>
      </c>
      <c r="J294" s="84" t="b">
        <v>0</v>
      </c>
      <c r="K294" s="84" t="b">
        <v>0</v>
      </c>
      <c r="L294" s="84" t="b">
        <v>0</v>
      </c>
    </row>
    <row r="295" spans="1:12" ht="15">
      <c r="A295" s="84" t="s">
        <v>1686</v>
      </c>
      <c r="B295" s="84" t="s">
        <v>1683</v>
      </c>
      <c r="C295" s="84">
        <v>9</v>
      </c>
      <c r="D295" s="118">
        <v>0.010086799663590738</v>
      </c>
      <c r="E295" s="118">
        <v>1.6972293427597176</v>
      </c>
      <c r="F295" s="84" t="s">
        <v>1588</v>
      </c>
      <c r="G295" s="84" t="b">
        <v>0</v>
      </c>
      <c r="H295" s="84" t="b">
        <v>0</v>
      </c>
      <c r="I295" s="84" t="b">
        <v>0</v>
      </c>
      <c r="J295" s="84" t="b">
        <v>0</v>
      </c>
      <c r="K295" s="84" t="b">
        <v>0</v>
      </c>
      <c r="L295" s="84" t="b">
        <v>0</v>
      </c>
    </row>
    <row r="296" spans="1:12" ht="15">
      <c r="A296" s="84" t="s">
        <v>1683</v>
      </c>
      <c r="B296" s="84" t="s">
        <v>1978</v>
      </c>
      <c r="C296" s="84">
        <v>9</v>
      </c>
      <c r="D296" s="118">
        <v>0.010086799663590738</v>
      </c>
      <c r="E296" s="118">
        <v>1.7429868333203926</v>
      </c>
      <c r="F296" s="84" t="s">
        <v>1588</v>
      </c>
      <c r="G296" s="84" t="b">
        <v>0</v>
      </c>
      <c r="H296" s="84" t="b">
        <v>0</v>
      </c>
      <c r="I296" s="84" t="b">
        <v>0</v>
      </c>
      <c r="J296" s="84" t="b">
        <v>0</v>
      </c>
      <c r="K296" s="84" t="b">
        <v>0</v>
      </c>
      <c r="L296" s="84" t="b">
        <v>0</v>
      </c>
    </row>
    <row r="297" spans="1:12" ht="15">
      <c r="A297" s="84" t="s">
        <v>1978</v>
      </c>
      <c r="B297" s="84" t="s">
        <v>748</v>
      </c>
      <c r="C297" s="84">
        <v>9</v>
      </c>
      <c r="D297" s="118">
        <v>0.010086799663590738</v>
      </c>
      <c r="E297" s="118">
        <v>1.8679255699286927</v>
      </c>
      <c r="F297" s="84" t="s">
        <v>1588</v>
      </c>
      <c r="G297" s="84" t="b">
        <v>0</v>
      </c>
      <c r="H297" s="84" t="b">
        <v>0</v>
      </c>
      <c r="I297" s="84" t="b">
        <v>0</v>
      </c>
      <c r="J297" s="84" t="b">
        <v>0</v>
      </c>
      <c r="K297" s="84" t="b">
        <v>0</v>
      </c>
      <c r="L297" s="84" t="b">
        <v>0</v>
      </c>
    </row>
    <row r="298" spans="1:12" ht="15">
      <c r="A298" s="84" t="s">
        <v>748</v>
      </c>
      <c r="B298" s="84" t="s">
        <v>1979</v>
      </c>
      <c r="C298" s="84">
        <v>9</v>
      </c>
      <c r="D298" s="118">
        <v>0.010086799663590738</v>
      </c>
      <c r="E298" s="118">
        <v>1.8679255699286927</v>
      </c>
      <c r="F298" s="84" t="s">
        <v>1588</v>
      </c>
      <c r="G298" s="84" t="b">
        <v>0</v>
      </c>
      <c r="H298" s="84" t="b">
        <v>0</v>
      </c>
      <c r="I298" s="84" t="b">
        <v>0</v>
      </c>
      <c r="J298" s="84" t="b">
        <v>0</v>
      </c>
      <c r="K298" s="84" t="b">
        <v>0</v>
      </c>
      <c r="L298" s="84" t="b">
        <v>0</v>
      </c>
    </row>
    <row r="299" spans="1:12" ht="15">
      <c r="A299" s="84" t="s">
        <v>1979</v>
      </c>
      <c r="B299" s="84" t="s">
        <v>1980</v>
      </c>
      <c r="C299" s="84">
        <v>9</v>
      </c>
      <c r="D299" s="118">
        <v>0.010086799663590738</v>
      </c>
      <c r="E299" s="118">
        <v>1.8679255699286927</v>
      </c>
      <c r="F299" s="84" t="s">
        <v>1588</v>
      </c>
      <c r="G299" s="84" t="b">
        <v>0</v>
      </c>
      <c r="H299" s="84" t="b">
        <v>0</v>
      </c>
      <c r="I299" s="84" t="b">
        <v>0</v>
      </c>
      <c r="J299" s="84" t="b">
        <v>0</v>
      </c>
      <c r="K299" s="84" t="b">
        <v>0</v>
      </c>
      <c r="L299" s="84" t="b">
        <v>0</v>
      </c>
    </row>
    <row r="300" spans="1:12" ht="15">
      <c r="A300" s="84" t="s">
        <v>1980</v>
      </c>
      <c r="B300" s="84" t="s">
        <v>239</v>
      </c>
      <c r="C300" s="84">
        <v>9</v>
      </c>
      <c r="D300" s="118">
        <v>0.010086799663590738</v>
      </c>
      <c r="E300" s="118">
        <v>1.7429868333203926</v>
      </c>
      <c r="F300" s="84" t="s">
        <v>1588</v>
      </c>
      <c r="G300" s="84" t="b">
        <v>0</v>
      </c>
      <c r="H300" s="84" t="b">
        <v>0</v>
      </c>
      <c r="I300" s="84" t="b">
        <v>0</v>
      </c>
      <c r="J300" s="84" t="b">
        <v>0</v>
      </c>
      <c r="K300" s="84" t="b">
        <v>0</v>
      </c>
      <c r="L300" s="84" t="b">
        <v>0</v>
      </c>
    </row>
    <row r="301" spans="1:12" ht="15">
      <c r="A301" s="84" t="s">
        <v>239</v>
      </c>
      <c r="B301" s="84" t="s">
        <v>1981</v>
      </c>
      <c r="C301" s="84">
        <v>9</v>
      </c>
      <c r="D301" s="118">
        <v>0.010086799663590738</v>
      </c>
      <c r="E301" s="118">
        <v>1.5434144784151884</v>
      </c>
      <c r="F301" s="84" t="s">
        <v>1588</v>
      </c>
      <c r="G301" s="84" t="b">
        <v>0</v>
      </c>
      <c r="H301" s="84" t="b">
        <v>0</v>
      </c>
      <c r="I301" s="84" t="b">
        <v>0</v>
      </c>
      <c r="J301" s="84" t="b">
        <v>0</v>
      </c>
      <c r="K301" s="84" t="b">
        <v>0</v>
      </c>
      <c r="L301" s="84" t="b">
        <v>0</v>
      </c>
    </row>
    <row r="302" spans="1:12" ht="15">
      <c r="A302" s="84" t="s">
        <v>1981</v>
      </c>
      <c r="B302" s="84" t="s">
        <v>1982</v>
      </c>
      <c r="C302" s="84">
        <v>9</v>
      </c>
      <c r="D302" s="118">
        <v>0.010086799663590738</v>
      </c>
      <c r="E302" s="118">
        <v>1.8679255699286927</v>
      </c>
      <c r="F302" s="84" t="s">
        <v>1588</v>
      </c>
      <c r="G302" s="84" t="b">
        <v>0</v>
      </c>
      <c r="H302" s="84" t="b">
        <v>0</v>
      </c>
      <c r="I302" s="84" t="b">
        <v>0</v>
      </c>
      <c r="J302" s="84" t="b">
        <v>0</v>
      </c>
      <c r="K302" s="84" t="b">
        <v>0</v>
      </c>
      <c r="L302" s="84" t="b">
        <v>0</v>
      </c>
    </row>
    <row r="303" spans="1:12" ht="15">
      <c r="A303" s="84" t="s">
        <v>1982</v>
      </c>
      <c r="B303" s="84" t="s">
        <v>1687</v>
      </c>
      <c r="C303" s="84">
        <v>9</v>
      </c>
      <c r="D303" s="118">
        <v>0.010086799663590738</v>
      </c>
      <c r="E303" s="118">
        <v>1.8221680793680175</v>
      </c>
      <c r="F303" s="84" t="s">
        <v>1588</v>
      </c>
      <c r="G303" s="84" t="b">
        <v>0</v>
      </c>
      <c r="H303" s="84" t="b">
        <v>0</v>
      </c>
      <c r="I303" s="84" t="b">
        <v>0</v>
      </c>
      <c r="J303" s="84" t="b">
        <v>0</v>
      </c>
      <c r="K303" s="84" t="b">
        <v>0</v>
      </c>
      <c r="L303" s="84" t="b">
        <v>0</v>
      </c>
    </row>
    <row r="304" spans="1:12" ht="15">
      <c r="A304" s="84" t="s">
        <v>212</v>
      </c>
      <c r="B304" s="84" t="s">
        <v>1685</v>
      </c>
      <c r="C304" s="84">
        <v>8</v>
      </c>
      <c r="D304" s="118">
        <v>0.009532831097739542</v>
      </c>
      <c r="E304" s="118">
        <v>1.8167730474813113</v>
      </c>
      <c r="F304" s="84" t="s">
        <v>1588</v>
      </c>
      <c r="G304" s="84" t="b">
        <v>0</v>
      </c>
      <c r="H304" s="84" t="b">
        <v>0</v>
      </c>
      <c r="I304" s="84" t="b">
        <v>0</v>
      </c>
      <c r="J304" s="84" t="b">
        <v>0</v>
      </c>
      <c r="K304" s="84" t="b">
        <v>0</v>
      </c>
      <c r="L304" s="84" t="b">
        <v>0</v>
      </c>
    </row>
    <row r="305" spans="1:12" ht="15">
      <c r="A305" s="84" t="s">
        <v>1677</v>
      </c>
      <c r="B305" s="84" t="s">
        <v>1679</v>
      </c>
      <c r="C305" s="84">
        <v>7</v>
      </c>
      <c r="D305" s="118">
        <v>0.008903476003934575</v>
      </c>
      <c r="E305" s="118">
        <v>1.6180480967120927</v>
      </c>
      <c r="F305" s="84" t="s">
        <v>1588</v>
      </c>
      <c r="G305" s="84" t="b">
        <v>0</v>
      </c>
      <c r="H305" s="84" t="b">
        <v>0</v>
      </c>
      <c r="I305" s="84" t="b">
        <v>0</v>
      </c>
      <c r="J305" s="84" t="b">
        <v>0</v>
      </c>
      <c r="K305" s="84" t="b">
        <v>0</v>
      </c>
      <c r="L305" s="84" t="b">
        <v>0</v>
      </c>
    </row>
    <row r="306" spans="1:12" ht="15">
      <c r="A306" s="84" t="s">
        <v>238</v>
      </c>
      <c r="B306" s="84" t="s">
        <v>1677</v>
      </c>
      <c r="C306" s="84">
        <v>6</v>
      </c>
      <c r="D306" s="118">
        <v>0.00818789537268111</v>
      </c>
      <c r="E306" s="118">
        <v>1.1117686132512168</v>
      </c>
      <c r="F306" s="84" t="s">
        <v>1588</v>
      </c>
      <c r="G306" s="84" t="b">
        <v>0</v>
      </c>
      <c r="H306" s="84" t="b">
        <v>0</v>
      </c>
      <c r="I306" s="84" t="b">
        <v>0</v>
      </c>
      <c r="J306" s="84" t="b">
        <v>0</v>
      </c>
      <c r="K306" s="84" t="b">
        <v>0</v>
      </c>
      <c r="L306" s="84" t="b">
        <v>0</v>
      </c>
    </row>
    <row r="307" spans="1:12" ht="15">
      <c r="A307" s="84" t="s">
        <v>1977</v>
      </c>
      <c r="B307" s="84" t="s">
        <v>1988</v>
      </c>
      <c r="C307" s="84">
        <v>4</v>
      </c>
      <c r="D307" s="118">
        <v>0.006434171757534486</v>
      </c>
      <c r="E307" s="118">
        <v>1.6918343108730114</v>
      </c>
      <c r="F307" s="84" t="s">
        <v>1588</v>
      </c>
      <c r="G307" s="84" t="b">
        <v>0</v>
      </c>
      <c r="H307" s="84" t="b">
        <v>0</v>
      </c>
      <c r="I307" s="84" t="b">
        <v>0</v>
      </c>
      <c r="J307" s="84" t="b">
        <v>0</v>
      </c>
      <c r="K307" s="84" t="b">
        <v>0</v>
      </c>
      <c r="L307" s="84" t="b">
        <v>0</v>
      </c>
    </row>
    <row r="308" spans="1:12" ht="15">
      <c r="A308" s="84" t="s">
        <v>2001</v>
      </c>
      <c r="B308" s="84" t="s">
        <v>1677</v>
      </c>
      <c r="C308" s="84">
        <v>4</v>
      </c>
      <c r="D308" s="118">
        <v>0.006434171757534486</v>
      </c>
      <c r="E308" s="118">
        <v>1.579130030681723</v>
      </c>
      <c r="F308" s="84" t="s">
        <v>1588</v>
      </c>
      <c r="G308" s="84" t="b">
        <v>0</v>
      </c>
      <c r="H308" s="84" t="b">
        <v>0</v>
      </c>
      <c r="I308" s="84" t="b">
        <v>0</v>
      </c>
      <c r="J308" s="84" t="b">
        <v>0</v>
      </c>
      <c r="K308" s="84" t="b">
        <v>0</v>
      </c>
      <c r="L308" s="84" t="b">
        <v>0</v>
      </c>
    </row>
    <row r="309" spans="1:12" ht="15">
      <c r="A309" s="84" t="s">
        <v>1677</v>
      </c>
      <c r="B309" s="84" t="s">
        <v>1987</v>
      </c>
      <c r="C309" s="84">
        <v>4</v>
      </c>
      <c r="D309" s="118">
        <v>0.006434171757534486</v>
      </c>
      <c r="E309" s="118">
        <v>1.4330019950034851</v>
      </c>
      <c r="F309" s="84" t="s">
        <v>1588</v>
      </c>
      <c r="G309" s="84" t="b">
        <v>0</v>
      </c>
      <c r="H309" s="84" t="b">
        <v>0</v>
      </c>
      <c r="I309" s="84" t="b">
        <v>0</v>
      </c>
      <c r="J309" s="84" t="b">
        <v>1</v>
      </c>
      <c r="K309" s="84" t="b">
        <v>0</v>
      </c>
      <c r="L309" s="84" t="b">
        <v>0</v>
      </c>
    </row>
    <row r="310" spans="1:12" ht="15">
      <c r="A310" s="84" t="s">
        <v>1681</v>
      </c>
      <c r="B310" s="84" t="s">
        <v>1983</v>
      </c>
      <c r="C310" s="84">
        <v>4</v>
      </c>
      <c r="D310" s="118">
        <v>0.006434171757534486</v>
      </c>
      <c r="E310" s="118">
        <v>1.579130030681723</v>
      </c>
      <c r="F310" s="84" t="s">
        <v>1588</v>
      </c>
      <c r="G310" s="84" t="b">
        <v>0</v>
      </c>
      <c r="H310" s="84" t="b">
        <v>0</v>
      </c>
      <c r="I310" s="84" t="b">
        <v>0</v>
      </c>
      <c r="J310" s="84" t="b">
        <v>0</v>
      </c>
      <c r="K310" s="84" t="b">
        <v>0</v>
      </c>
      <c r="L310" s="84" t="b">
        <v>0</v>
      </c>
    </row>
    <row r="311" spans="1:12" ht="15">
      <c r="A311" s="84" t="s">
        <v>2011</v>
      </c>
      <c r="B311" s="84" t="s">
        <v>1684</v>
      </c>
      <c r="C311" s="84">
        <v>3</v>
      </c>
      <c r="D311" s="118">
        <v>0.005344764842839092</v>
      </c>
      <c r="E311" s="118">
        <v>1.8221680793680175</v>
      </c>
      <c r="F311" s="84" t="s">
        <v>1588</v>
      </c>
      <c r="G311" s="84" t="b">
        <v>0</v>
      </c>
      <c r="H311" s="84" t="b">
        <v>0</v>
      </c>
      <c r="I311" s="84" t="b">
        <v>0</v>
      </c>
      <c r="J311" s="84" t="b">
        <v>0</v>
      </c>
      <c r="K311" s="84" t="b">
        <v>0</v>
      </c>
      <c r="L311" s="84" t="b">
        <v>0</v>
      </c>
    </row>
    <row r="312" spans="1:12" ht="15">
      <c r="A312" s="84" t="s">
        <v>2002</v>
      </c>
      <c r="B312" s="84" t="s">
        <v>1684</v>
      </c>
      <c r="C312" s="84">
        <v>3</v>
      </c>
      <c r="D312" s="118">
        <v>0.005344764842839092</v>
      </c>
      <c r="E312" s="118">
        <v>1.8221680793680175</v>
      </c>
      <c r="F312" s="84" t="s">
        <v>1588</v>
      </c>
      <c r="G312" s="84" t="b">
        <v>0</v>
      </c>
      <c r="H312" s="84" t="b">
        <v>0</v>
      </c>
      <c r="I312" s="84" t="b">
        <v>0</v>
      </c>
      <c r="J312" s="84" t="b">
        <v>0</v>
      </c>
      <c r="K312" s="84" t="b">
        <v>0</v>
      </c>
      <c r="L312" s="84" t="b">
        <v>0</v>
      </c>
    </row>
    <row r="313" spans="1:12" ht="15">
      <c r="A313" s="84" t="s">
        <v>1684</v>
      </c>
      <c r="B313" s="84" t="s">
        <v>2017</v>
      </c>
      <c r="C313" s="84">
        <v>3</v>
      </c>
      <c r="D313" s="118">
        <v>0.005344764842839092</v>
      </c>
      <c r="E313" s="118">
        <v>1.8679255699286925</v>
      </c>
      <c r="F313" s="84" t="s">
        <v>1588</v>
      </c>
      <c r="G313" s="84" t="b">
        <v>0</v>
      </c>
      <c r="H313" s="84" t="b">
        <v>0</v>
      </c>
      <c r="I313" s="84" t="b">
        <v>0</v>
      </c>
      <c r="J313" s="84" t="b">
        <v>0</v>
      </c>
      <c r="K313" s="84" t="b">
        <v>0</v>
      </c>
      <c r="L313" s="84" t="b">
        <v>0</v>
      </c>
    </row>
    <row r="314" spans="1:12" ht="15">
      <c r="A314" s="84" t="s">
        <v>2017</v>
      </c>
      <c r="B314" s="84" t="s">
        <v>2018</v>
      </c>
      <c r="C314" s="84">
        <v>3</v>
      </c>
      <c r="D314" s="118">
        <v>0.005344764842839092</v>
      </c>
      <c r="E314" s="118">
        <v>2.345046824648355</v>
      </c>
      <c r="F314" s="84" t="s">
        <v>1588</v>
      </c>
      <c r="G314" s="84" t="b">
        <v>0</v>
      </c>
      <c r="H314" s="84" t="b">
        <v>0</v>
      </c>
      <c r="I314" s="84" t="b">
        <v>0</v>
      </c>
      <c r="J314" s="84" t="b">
        <v>0</v>
      </c>
      <c r="K314" s="84" t="b">
        <v>0</v>
      </c>
      <c r="L314" s="84" t="b">
        <v>0</v>
      </c>
    </row>
    <row r="315" spans="1:12" ht="15">
      <c r="A315" s="84" t="s">
        <v>2018</v>
      </c>
      <c r="B315" s="84" t="s">
        <v>1678</v>
      </c>
      <c r="C315" s="84">
        <v>3</v>
      </c>
      <c r="D315" s="118">
        <v>0.005344764842839092</v>
      </c>
      <c r="E315" s="118">
        <v>1.9770700393537606</v>
      </c>
      <c r="F315" s="84" t="s">
        <v>1588</v>
      </c>
      <c r="G315" s="84" t="b">
        <v>0</v>
      </c>
      <c r="H315" s="84" t="b">
        <v>0</v>
      </c>
      <c r="I315" s="84" t="b">
        <v>0</v>
      </c>
      <c r="J315" s="84" t="b">
        <v>0</v>
      </c>
      <c r="K315" s="84" t="b">
        <v>0</v>
      </c>
      <c r="L315" s="84" t="b">
        <v>0</v>
      </c>
    </row>
    <row r="316" spans="1:12" ht="15">
      <c r="A316" s="84" t="s">
        <v>1678</v>
      </c>
      <c r="B316" s="84" t="s">
        <v>2019</v>
      </c>
      <c r="C316" s="84">
        <v>3</v>
      </c>
      <c r="D316" s="118">
        <v>0.005344764842839092</v>
      </c>
      <c r="E316" s="118">
        <v>1.9770700393537606</v>
      </c>
      <c r="F316" s="84" t="s">
        <v>1588</v>
      </c>
      <c r="G316" s="84" t="b">
        <v>0</v>
      </c>
      <c r="H316" s="84" t="b">
        <v>0</v>
      </c>
      <c r="I316" s="84" t="b">
        <v>0</v>
      </c>
      <c r="J316" s="84" t="b">
        <v>0</v>
      </c>
      <c r="K316" s="84" t="b">
        <v>0</v>
      </c>
      <c r="L316" s="84" t="b">
        <v>0</v>
      </c>
    </row>
    <row r="317" spans="1:12" ht="15">
      <c r="A317" s="84" t="s">
        <v>2019</v>
      </c>
      <c r="B317" s="84" t="s">
        <v>1977</v>
      </c>
      <c r="C317" s="84">
        <v>3</v>
      </c>
      <c r="D317" s="118">
        <v>0.005344764842839092</v>
      </c>
      <c r="E317" s="118">
        <v>1.8679255699286925</v>
      </c>
      <c r="F317" s="84" t="s">
        <v>1588</v>
      </c>
      <c r="G317" s="84" t="b">
        <v>0</v>
      </c>
      <c r="H317" s="84" t="b">
        <v>0</v>
      </c>
      <c r="I317" s="84" t="b">
        <v>0</v>
      </c>
      <c r="J317" s="84" t="b">
        <v>0</v>
      </c>
      <c r="K317" s="84" t="b">
        <v>0</v>
      </c>
      <c r="L317" s="84" t="b">
        <v>0</v>
      </c>
    </row>
    <row r="318" spans="1:12" ht="15">
      <c r="A318" s="84" t="s">
        <v>1988</v>
      </c>
      <c r="B318" s="84" t="s">
        <v>2020</v>
      </c>
      <c r="C318" s="84">
        <v>3</v>
      </c>
      <c r="D318" s="118">
        <v>0.005344764842839092</v>
      </c>
      <c r="E318" s="118">
        <v>2.1231980750319988</v>
      </c>
      <c r="F318" s="84" t="s">
        <v>1588</v>
      </c>
      <c r="G318" s="84" t="b">
        <v>0</v>
      </c>
      <c r="H318" s="84" t="b">
        <v>0</v>
      </c>
      <c r="I318" s="84" t="b">
        <v>0</v>
      </c>
      <c r="J318" s="84" t="b">
        <v>1</v>
      </c>
      <c r="K318" s="84" t="b">
        <v>0</v>
      </c>
      <c r="L318" s="84" t="b">
        <v>0</v>
      </c>
    </row>
    <row r="319" spans="1:12" ht="15">
      <c r="A319" s="84" t="s">
        <v>2020</v>
      </c>
      <c r="B319" s="84" t="s">
        <v>2021</v>
      </c>
      <c r="C319" s="84">
        <v>3</v>
      </c>
      <c r="D319" s="118">
        <v>0.005344764842839092</v>
      </c>
      <c r="E319" s="118">
        <v>2.345046824648355</v>
      </c>
      <c r="F319" s="84" t="s">
        <v>1588</v>
      </c>
      <c r="G319" s="84" t="b">
        <v>1</v>
      </c>
      <c r="H319" s="84" t="b">
        <v>0</v>
      </c>
      <c r="I319" s="84" t="b">
        <v>0</v>
      </c>
      <c r="J319" s="84" t="b">
        <v>0</v>
      </c>
      <c r="K319" s="84" t="b">
        <v>0</v>
      </c>
      <c r="L319" s="84" t="b">
        <v>0</v>
      </c>
    </row>
    <row r="320" spans="1:12" ht="15">
      <c r="A320" s="84" t="s">
        <v>2014</v>
      </c>
      <c r="B320" s="84" t="s">
        <v>244</v>
      </c>
      <c r="C320" s="84">
        <v>3</v>
      </c>
      <c r="D320" s="118">
        <v>0.005344764842839092</v>
      </c>
      <c r="E320" s="118">
        <v>1.919078092376074</v>
      </c>
      <c r="F320" s="84" t="s">
        <v>1588</v>
      </c>
      <c r="G320" s="84" t="b">
        <v>1</v>
      </c>
      <c r="H320" s="84" t="b">
        <v>0</v>
      </c>
      <c r="I320" s="84" t="b">
        <v>0</v>
      </c>
      <c r="J320" s="84" t="b">
        <v>0</v>
      </c>
      <c r="K320" s="84" t="b">
        <v>0</v>
      </c>
      <c r="L320" s="84" t="b">
        <v>0</v>
      </c>
    </row>
    <row r="321" spans="1:12" ht="15">
      <c r="A321" s="84" t="s">
        <v>244</v>
      </c>
      <c r="B321" s="84" t="s">
        <v>2000</v>
      </c>
      <c r="C321" s="84">
        <v>3</v>
      </c>
      <c r="D321" s="118">
        <v>0.005344764842839092</v>
      </c>
      <c r="E321" s="118">
        <v>1.6972293427597176</v>
      </c>
      <c r="F321" s="84" t="s">
        <v>1588</v>
      </c>
      <c r="G321" s="84" t="b">
        <v>0</v>
      </c>
      <c r="H321" s="84" t="b">
        <v>0</v>
      </c>
      <c r="I321" s="84" t="b">
        <v>0</v>
      </c>
      <c r="J321" s="84" t="b">
        <v>0</v>
      </c>
      <c r="K321" s="84" t="b">
        <v>0</v>
      </c>
      <c r="L321" s="84" t="b">
        <v>0</v>
      </c>
    </row>
    <row r="322" spans="1:12" ht="15">
      <c r="A322" s="84" t="s">
        <v>2000</v>
      </c>
      <c r="B322" s="84" t="s">
        <v>1991</v>
      </c>
      <c r="C322" s="84">
        <v>3</v>
      </c>
      <c r="D322" s="118">
        <v>0.005344764842839092</v>
      </c>
      <c r="E322" s="118">
        <v>1.919078092376074</v>
      </c>
      <c r="F322" s="84" t="s">
        <v>1588</v>
      </c>
      <c r="G322" s="84" t="b">
        <v>0</v>
      </c>
      <c r="H322" s="84" t="b">
        <v>0</v>
      </c>
      <c r="I322" s="84" t="b">
        <v>0</v>
      </c>
      <c r="J322" s="84" t="b">
        <v>0</v>
      </c>
      <c r="K322" s="84" t="b">
        <v>0</v>
      </c>
      <c r="L322" s="84" t="b">
        <v>0</v>
      </c>
    </row>
    <row r="323" spans="1:12" ht="15">
      <c r="A323" s="84" t="s">
        <v>1991</v>
      </c>
      <c r="B323" s="84" t="s">
        <v>2041</v>
      </c>
      <c r="C323" s="84">
        <v>3</v>
      </c>
      <c r="D323" s="118">
        <v>0.005344764842839092</v>
      </c>
      <c r="E323" s="118">
        <v>2.044016828984374</v>
      </c>
      <c r="F323" s="84" t="s">
        <v>1588</v>
      </c>
      <c r="G323" s="84" t="b">
        <v>0</v>
      </c>
      <c r="H323" s="84" t="b">
        <v>0</v>
      </c>
      <c r="I323" s="84" t="b">
        <v>0</v>
      </c>
      <c r="J323" s="84" t="b">
        <v>0</v>
      </c>
      <c r="K323" s="84" t="b">
        <v>0</v>
      </c>
      <c r="L323" s="84" t="b">
        <v>0</v>
      </c>
    </row>
    <row r="324" spans="1:12" ht="15">
      <c r="A324" s="84" t="s">
        <v>2041</v>
      </c>
      <c r="B324" s="84" t="s">
        <v>238</v>
      </c>
      <c r="C324" s="84">
        <v>3</v>
      </c>
      <c r="D324" s="118">
        <v>0.005344764842839092</v>
      </c>
      <c r="E324" s="118">
        <v>1.6460768203123362</v>
      </c>
      <c r="F324" s="84" t="s">
        <v>1588</v>
      </c>
      <c r="G324" s="84" t="b">
        <v>0</v>
      </c>
      <c r="H324" s="84" t="b">
        <v>0</v>
      </c>
      <c r="I324" s="84" t="b">
        <v>0</v>
      </c>
      <c r="J324" s="84" t="b">
        <v>0</v>
      </c>
      <c r="K324" s="84" t="b">
        <v>0</v>
      </c>
      <c r="L324" s="84" t="b">
        <v>0</v>
      </c>
    </row>
    <row r="325" spans="1:12" ht="15">
      <c r="A325" s="84" t="s">
        <v>238</v>
      </c>
      <c r="B325" s="84" t="s">
        <v>2001</v>
      </c>
      <c r="C325" s="84">
        <v>3</v>
      </c>
      <c r="D325" s="118">
        <v>0.005344764842839092</v>
      </c>
      <c r="E325" s="118">
        <v>1.257896648929455</v>
      </c>
      <c r="F325" s="84" t="s">
        <v>1588</v>
      </c>
      <c r="G325" s="84" t="b">
        <v>0</v>
      </c>
      <c r="H325" s="84" t="b">
        <v>0</v>
      </c>
      <c r="I325" s="84" t="b">
        <v>0</v>
      </c>
      <c r="J325" s="84" t="b">
        <v>0</v>
      </c>
      <c r="K325" s="84" t="b">
        <v>0</v>
      </c>
      <c r="L325" s="84" t="b">
        <v>0</v>
      </c>
    </row>
    <row r="326" spans="1:12" ht="15">
      <c r="A326" s="84" t="s">
        <v>244</v>
      </c>
      <c r="B326" s="84" t="s">
        <v>2047</v>
      </c>
      <c r="C326" s="84">
        <v>3</v>
      </c>
      <c r="D326" s="118">
        <v>0.005344764842839092</v>
      </c>
      <c r="E326" s="118">
        <v>1.919078092376074</v>
      </c>
      <c r="F326" s="84" t="s">
        <v>1588</v>
      </c>
      <c r="G326" s="84" t="b">
        <v>0</v>
      </c>
      <c r="H326" s="84" t="b">
        <v>0</v>
      </c>
      <c r="I326" s="84" t="b">
        <v>0</v>
      </c>
      <c r="J326" s="84" t="b">
        <v>0</v>
      </c>
      <c r="K326" s="84" t="b">
        <v>0</v>
      </c>
      <c r="L326" s="84" t="b">
        <v>0</v>
      </c>
    </row>
    <row r="327" spans="1:12" ht="15">
      <c r="A327" s="84" t="s">
        <v>2047</v>
      </c>
      <c r="B327" s="84" t="s">
        <v>2048</v>
      </c>
      <c r="C327" s="84">
        <v>3</v>
      </c>
      <c r="D327" s="118">
        <v>0.005344764842839092</v>
      </c>
      <c r="E327" s="118">
        <v>2.345046824648355</v>
      </c>
      <c r="F327" s="84" t="s">
        <v>1588</v>
      </c>
      <c r="G327" s="84" t="b">
        <v>0</v>
      </c>
      <c r="H327" s="84" t="b">
        <v>0</v>
      </c>
      <c r="I327" s="84" t="b">
        <v>0</v>
      </c>
      <c r="J327" s="84" t="b">
        <v>0</v>
      </c>
      <c r="K327" s="84" t="b">
        <v>0</v>
      </c>
      <c r="L327" s="84" t="b">
        <v>0</v>
      </c>
    </row>
    <row r="328" spans="1:12" ht="15">
      <c r="A328" s="84" t="s">
        <v>2048</v>
      </c>
      <c r="B328" s="84" t="s">
        <v>2049</v>
      </c>
      <c r="C328" s="84">
        <v>3</v>
      </c>
      <c r="D328" s="118">
        <v>0.005344764842839092</v>
      </c>
      <c r="E328" s="118">
        <v>2.345046824648355</v>
      </c>
      <c r="F328" s="84" t="s">
        <v>1588</v>
      </c>
      <c r="G328" s="84" t="b">
        <v>0</v>
      </c>
      <c r="H328" s="84" t="b">
        <v>0</v>
      </c>
      <c r="I328" s="84" t="b">
        <v>0</v>
      </c>
      <c r="J328" s="84" t="b">
        <v>0</v>
      </c>
      <c r="K328" s="84" t="b">
        <v>0</v>
      </c>
      <c r="L328" s="84" t="b">
        <v>0</v>
      </c>
    </row>
    <row r="329" spans="1:12" ht="15">
      <c r="A329" s="84" t="s">
        <v>2049</v>
      </c>
      <c r="B329" s="84" t="s">
        <v>2022</v>
      </c>
      <c r="C329" s="84">
        <v>3</v>
      </c>
      <c r="D329" s="118">
        <v>0.005344764842839092</v>
      </c>
      <c r="E329" s="118">
        <v>2.220108088040055</v>
      </c>
      <c r="F329" s="84" t="s">
        <v>1588</v>
      </c>
      <c r="G329" s="84" t="b">
        <v>0</v>
      </c>
      <c r="H329" s="84" t="b">
        <v>0</v>
      </c>
      <c r="I329" s="84" t="b">
        <v>0</v>
      </c>
      <c r="J329" s="84" t="b">
        <v>0</v>
      </c>
      <c r="K329" s="84" t="b">
        <v>0</v>
      </c>
      <c r="L329" s="84" t="b">
        <v>0</v>
      </c>
    </row>
    <row r="330" spans="1:12" ht="15">
      <c r="A330" s="84" t="s">
        <v>2022</v>
      </c>
      <c r="B330" s="84" t="s">
        <v>2050</v>
      </c>
      <c r="C330" s="84">
        <v>3</v>
      </c>
      <c r="D330" s="118">
        <v>0.005344764842839092</v>
      </c>
      <c r="E330" s="118">
        <v>2.345046824648355</v>
      </c>
      <c r="F330" s="84" t="s">
        <v>1588</v>
      </c>
      <c r="G330" s="84" t="b">
        <v>0</v>
      </c>
      <c r="H330" s="84" t="b">
        <v>0</v>
      </c>
      <c r="I330" s="84" t="b">
        <v>0</v>
      </c>
      <c r="J330" s="84" t="b">
        <v>0</v>
      </c>
      <c r="K330" s="84" t="b">
        <v>0</v>
      </c>
      <c r="L330" s="84" t="b">
        <v>0</v>
      </c>
    </row>
    <row r="331" spans="1:12" ht="15">
      <c r="A331" s="84" t="s">
        <v>2050</v>
      </c>
      <c r="B331" s="84" t="s">
        <v>1681</v>
      </c>
      <c r="C331" s="84">
        <v>3</v>
      </c>
      <c r="D331" s="118">
        <v>0.005344764842839092</v>
      </c>
      <c r="E331" s="118">
        <v>1.6760400436897795</v>
      </c>
      <c r="F331" s="84" t="s">
        <v>1588</v>
      </c>
      <c r="G331" s="84" t="b">
        <v>0</v>
      </c>
      <c r="H331" s="84" t="b">
        <v>0</v>
      </c>
      <c r="I331" s="84" t="b">
        <v>0</v>
      </c>
      <c r="J331" s="84" t="b">
        <v>0</v>
      </c>
      <c r="K331" s="84" t="b">
        <v>0</v>
      </c>
      <c r="L331" s="84" t="b">
        <v>0</v>
      </c>
    </row>
    <row r="332" spans="1:12" ht="15">
      <c r="A332" s="84" t="s">
        <v>1983</v>
      </c>
      <c r="B332" s="84" t="s">
        <v>2051</v>
      </c>
      <c r="C332" s="84">
        <v>3</v>
      </c>
      <c r="D332" s="118">
        <v>0.005344764842839092</v>
      </c>
      <c r="E332" s="118">
        <v>2.1231980750319988</v>
      </c>
      <c r="F332" s="84" t="s">
        <v>1588</v>
      </c>
      <c r="G332" s="84" t="b">
        <v>0</v>
      </c>
      <c r="H332" s="84" t="b">
        <v>0</v>
      </c>
      <c r="I332" s="84" t="b">
        <v>0</v>
      </c>
      <c r="J332" s="84" t="b">
        <v>0</v>
      </c>
      <c r="K332" s="84" t="b">
        <v>0</v>
      </c>
      <c r="L332" s="84" t="b">
        <v>0</v>
      </c>
    </row>
    <row r="333" spans="1:12" ht="15">
      <c r="A333" s="84" t="s">
        <v>2051</v>
      </c>
      <c r="B333" s="84" t="s">
        <v>2052</v>
      </c>
      <c r="C333" s="84">
        <v>3</v>
      </c>
      <c r="D333" s="118">
        <v>0.005344764842839092</v>
      </c>
      <c r="E333" s="118">
        <v>2.345046824648355</v>
      </c>
      <c r="F333" s="84" t="s">
        <v>1588</v>
      </c>
      <c r="G333" s="84" t="b">
        <v>0</v>
      </c>
      <c r="H333" s="84" t="b">
        <v>0</v>
      </c>
      <c r="I333" s="84" t="b">
        <v>0</v>
      </c>
      <c r="J333" s="84" t="b">
        <v>0</v>
      </c>
      <c r="K333" s="84" t="b">
        <v>0</v>
      </c>
      <c r="L333" s="84" t="b">
        <v>0</v>
      </c>
    </row>
    <row r="334" spans="1:12" ht="15">
      <c r="A334" s="84" t="s">
        <v>2052</v>
      </c>
      <c r="B334" s="84" t="s">
        <v>1991</v>
      </c>
      <c r="C334" s="84">
        <v>3</v>
      </c>
      <c r="D334" s="118">
        <v>0.005344764842839092</v>
      </c>
      <c r="E334" s="118">
        <v>2.044016828984374</v>
      </c>
      <c r="F334" s="84" t="s">
        <v>1588</v>
      </c>
      <c r="G334" s="84" t="b">
        <v>0</v>
      </c>
      <c r="H334" s="84" t="b">
        <v>0</v>
      </c>
      <c r="I334" s="84" t="b">
        <v>0</v>
      </c>
      <c r="J334" s="84" t="b">
        <v>0</v>
      </c>
      <c r="K334" s="84" t="b">
        <v>0</v>
      </c>
      <c r="L334" s="84" t="b">
        <v>0</v>
      </c>
    </row>
    <row r="335" spans="1:12" ht="15">
      <c r="A335" s="84" t="s">
        <v>1991</v>
      </c>
      <c r="B335" s="84" t="s">
        <v>2053</v>
      </c>
      <c r="C335" s="84">
        <v>3</v>
      </c>
      <c r="D335" s="118">
        <v>0.005344764842839092</v>
      </c>
      <c r="E335" s="118">
        <v>2.044016828984374</v>
      </c>
      <c r="F335" s="84" t="s">
        <v>1588</v>
      </c>
      <c r="G335" s="84" t="b">
        <v>0</v>
      </c>
      <c r="H335" s="84" t="b">
        <v>0</v>
      </c>
      <c r="I335" s="84" t="b">
        <v>0</v>
      </c>
      <c r="J335" s="84" t="b">
        <v>0</v>
      </c>
      <c r="K335" s="84" t="b">
        <v>0</v>
      </c>
      <c r="L335" s="84" t="b">
        <v>0</v>
      </c>
    </row>
    <row r="336" spans="1:12" ht="15">
      <c r="A336" s="84" t="s">
        <v>2053</v>
      </c>
      <c r="B336" s="84" t="s">
        <v>2054</v>
      </c>
      <c r="C336" s="84">
        <v>3</v>
      </c>
      <c r="D336" s="118">
        <v>0.005344764842839092</v>
      </c>
      <c r="E336" s="118">
        <v>2.345046824648355</v>
      </c>
      <c r="F336" s="84" t="s">
        <v>1588</v>
      </c>
      <c r="G336" s="84" t="b">
        <v>0</v>
      </c>
      <c r="H336" s="84" t="b">
        <v>0</v>
      </c>
      <c r="I336" s="84" t="b">
        <v>0</v>
      </c>
      <c r="J336" s="84" t="b">
        <v>1</v>
      </c>
      <c r="K336" s="84" t="b">
        <v>0</v>
      </c>
      <c r="L336" s="84" t="b">
        <v>0</v>
      </c>
    </row>
    <row r="337" spans="1:12" ht="15">
      <c r="A337" s="84" t="s">
        <v>2054</v>
      </c>
      <c r="B337" s="84" t="s">
        <v>1984</v>
      </c>
      <c r="C337" s="84">
        <v>3</v>
      </c>
      <c r="D337" s="118">
        <v>0.005344764842839092</v>
      </c>
      <c r="E337" s="118">
        <v>1.9770700393537606</v>
      </c>
      <c r="F337" s="84" t="s">
        <v>1588</v>
      </c>
      <c r="G337" s="84" t="b">
        <v>1</v>
      </c>
      <c r="H337" s="84" t="b">
        <v>0</v>
      </c>
      <c r="I337" s="84" t="b">
        <v>0</v>
      </c>
      <c r="J337" s="84" t="b">
        <v>0</v>
      </c>
      <c r="K337" s="84" t="b">
        <v>0</v>
      </c>
      <c r="L337" s="84" t="b">
        <v>0</v>
      </c>
    </row>
    <row r="338" spans="1:12" ht="15">
      <c r="A338" s="84" t="s">
        <v>2066</v>
      </c>
      <c r="B338" s="84" t="s">
        <v>1996</v>
      </c>
      <c r="C338" s="84">
        <v>2</v>
      </c>
      <c r="D338" s="118">
        <v>0.004050963983099601</v>
      </c>
      <c r="E338" s="118">
        <v>2.345046824648355</v>
      </c>
      <c r="F338" s="84" t="s">
        <v>1588</v>
      </c>
      <c r="G338" s="84" t="b">
        <v>1</v>
      </c>
      <c r="H338" s="84" t="b">
        <v>0</v>
      </c>
      <c r="I338" s="84" t="b">
        <v>0</v>
      </c>
      <c r="J338" s="84" t="b">
        <v>1</v>
      </c>
      <c r="K338" s="84" t="b">
        <v>0</v>
      </c>
      <c r="L338" s="84" t="b">
        <v>0</v>
      </c>
    </row>
    <row r="339" spans="1:12" ht="15">
      <c r="A339" s="84" t="s">
        <v>1996</v>
      </c>
      <c r="B339" s="84" t="s">
        <v>312</v>
      </c>
      <c r="C339" s="84">
        <v>2</v>
      </c>
      <c r="D339" s="118">
        <v>0.004050963983099601</v>
      </c>
      <c r="E339" s="118">
        <v>2.5211380837040362</v>
      </c>
      <c r="F339" s="84" t="s">
        <v>1588</v>
      </c>
      <c r="G339" s="84" t="b">
        <v>1</v>
      </c>
      <c r="H339" s="84" t="b">
        <v>0</v>
      </c>
      <c r="I339" s="84" t="b">
        <v>0</v>
      </c>
      <c r="J339" s="84" t="b">
        <v>0</v>
      </c>
      <c r="K339" s="84" t="b">
        <v>0</v>
      </c>
      <c r="L339" s="84" t="b">
        <v>0</v>
      </c>
    </row>
    <row r="340" spans="1:12" ht="15">
      <c r="A340" s="84" t="s">
        <v>312</v>
      </c>
      <c r="B340" s="84" t="s">
        <v>311</v>
      </c>
      <c r="C340" s="84">
        <v>2</v>
      </c>
      <c r="D340" s="118">
        <v>0.004050963983099601</v>
      </c>
      <c r="E340" s="118">
        <v>2.5211380837040362</v>
      </c>
      <c r="F340" s="84" t="s">
        <v>1588</v>
      </c>
      <c r="G340" s="84" t="b">
        <v>0</v>
      </c>
      <c r="H340" s="84" t="b">
        <v>0</v>
      </c>
      <c r="I340" s="84" t="b">
        <v>0</v>
      </c>
      <c r="J340" s="84" t="b">
        <v>0</v>
      </c>
      <c r="K340" s="84" t="b">
        <v>0</v>
      </c>
      <c r="L340" s="84" t="b">
        <v>0</v>
      </c>
    </row>
    <row r="341" spans="1:12" ht="15">
      <c r="A341" s="84" t="s">
        <v>311</v>
      </c>
      <c r="B341" s="84" t="s">
        <v>2067</v>
      </c>
      <c r="C341" s="84">
        <v>2</v>
      </c>
      <c r="D341" s="118">
        <v>0.004050963983099601</v>
      </c>
      <c r="E341" s="118">
        <v>2.5211380837040362</v>
      </c>
      <c r="F341" s="84" t="s">
        <v>1588</v>
      </c>
      <c r="G341" s="84" t="b">
        <v>0</v>
      </c>
      <c r="H341" s="84" t="b">
        <v>0</v>
      </c>
      <c r="I341" s="84" t="b">
        <v>0</v>
      </c>
      <c r="J341" s="84" t="b">
        <v>0</v>
      </c>
      <c r="K341" s="84" t="b">
        <v>0</v>
      </c>
      <c r="L341" s="84" t="b">
        <v>0</v>
      </c>
    </row>
    <row r="342" spans="1:12" ht="15">
      <c r="A342" s="84" t="s">
        <v>2067</v>
      </c>
      <c r="B342" s="84" t="s">
        <v>2068</v>
      </c>
      <c r="C342" s="84">
        <v>2</v>
      </c>
      <c r="D342" s="118">
        <v>0.004050963983099601</v>
      </c>
      <c r="E342" s="118">
        <v>2.5211380837040362</v>
      </c>
      <c r="F342" s="84" t="s">
        <v>1588</v>
      </c>
      <c r="G342" s="84" t="b">
        <v>0</v>
      </c>
      <c r="H342" s="84" t="b">
        <v>0</v>
      </c>
      <c r="I342" s="84" t="b">
        <v>0</v>
      </c>
      <c r="J342" s="84" t="b">
        <v>0</v>
      </c>
      <c r="K342" s="84" t="b">
        <v>0</v>
      </c>
      <c r="L342" s="84" t="b">
        <v>0</v>
      </c>
    </row>
    <row r="343" spans="1:12" ht="15">
      <c r="A343" s="84" t="s">
        <v>2068</v>
      </c>
      <c r="B343" s="84" t="s">
        <v>2069</v>
      </c>
      <c r="C343" s="84">
        <v>2</v>
      </c>
      <c r="D343" s="118">
        <v>0.004050963983099601</v>
      </c>
      <c r="E343" s="118">
        <v>2.5211380837040362</v>
      </c>
      <c r="F343" s="84" t="s">
        <v>1588</v>
      </c>
      <c r="G343" s="84" t="b">
        <v>0</v>
      </c>
      <c r="H343" s="84" t="b">
        <v>0</v>
      </c>
      <c r="I343" s="84" t="b">
        <v>0</v>
      </c>
      <c r="J343" s="84" t="b">
        <v>0</v>
      </c>
      <c r="K343" s="84" t="b">
        <v>0</v>
      </c>
      <c r="L343" s="84" t="b">
        <v>0</v>
      </c>
    </row>
    <row r="344" spans="1:12" ht="15">
      <c r="A344" s="84" t="s">
        <v>2069</v>
      </c>
      <c r="B344" s="84" t="s">
        <v>2011</v>
      </c>
      <c r="C344" s="84">
        <v>2</v>
      </c>
      <c r="D344" s="118">
        <v>0.004050963983099601</v>
      </c>
      <c r="E344" s="118">
        <v>2.345046824648355</v>
      </c>
      <c r="F344" s="84" t="s">
        <v>1588</v>
      </c>
      <c r="G344" s="84" t="b">
        <v>0</v>
      </c>
      <c r="H344" s="84" t="b">
        <v>0</v>
      </c>
      <c r="I344" s="84" t="b">
        <v>0</v>
      </c>
      <c r="J344" s="84" t="b">
        <v>0</v>
      </c>
      <c r="K344" s="84" t="b">
        <v>0</v>
      </c>
      <c r="L344" s="84" t="b">
        <v>0</v>
      </c>
    </row>
    <row r="345" spans="1:12" ht="15">
      <c r="A345" s="84" t="s">
        <v>1684</v>
      </c>
      <c r="B345" s="84" t="s">
        <v>1997</v>
      </c>
      <c r="C345" s="84">
        <v>2</v>
      </c>
      <c r="D345" s="118">
        <v>0.004050963983099601</v>
      </c>
      <c r="E345" s="118">
        <v>1.5668955742647115</v>
      </c>
      <c r="F345" s="84" t="s">
        <v>1588</v>
      </c>
      <c r="G345" s="84" t="b">
        <v>0</v>
      </c>
      <c r="H345" s="84" t="b">
        <v>0</v>
      </c>
      <c r="I345" s="84" t="b">
        <v>0</v>
      </c>
      <c r="J345" s="84" t="b">
        <v>0</v>
      </c>
      <c r="K345" s="84" t="b">
        <v>0</v>
      </c>
      <c r="L345" s="84" t="b">
        <v>0</v>
      </c>
    </row>
    <row r="346" spans="1:12" ht="15">
      <c r="A346" s="84" t="s">
        <v>1989</v>
      </c>
      <c r="B346" s="84" t="s">
        <v>2164</v>
      </c>
      <c r="C346" s="84">
        <v>2</v>
      </c>
      <c r="D346" s="118">
        <v>0.00488484208743196</v>
      </c>
      <c r="E346" s="118">
        <v>2.1231980750319988</v>
      </c>
      <c r="F346" s="84" t="s">
        <v>1588</v>
      </c>
      <c r="G346" s="84" t="b">
        <v>0</v>
      </c>
      <c r="H346" s="84" t="b">
        <v>0</v>
      </c>
      <c r="I346" s="84" t="b">
        <v>0</v>
      </c>
      <c r="J346" s="84" t="b">
        <v>0</v>
      </c>
      <c r="K346" s="84" t="b">
        <v>0</v>
      </c>
      <c r="L346" s="84" t="b">
        <v>0</v>
      </c>
    </row>
    <row r="347" spans="1:12" ht="15">
      <c r="A347" s="84" t="s">
        <v>1985</v>
      </c>
      <c r="B347" s="84" t="s">
        <v>1994</v>
      </c>
      <c r="C347" s="84">
        <v>2</v>
      </c>
      <c r="D347" s="118">
        <v>0.004050963983099601</v>
      </c>
      <c r="E347" s="118">
        <v>1.9471068159763174</v>
      </c>
      <c r="F347" s="84" t="s">
        <v>1588</v>
      </c>
      <c r="G347" s="84" t="b">
        <v>0</v>
      </c>
      <c r="H347" s="84" t="b">
        <v>0</v>
      </c>
      <c r="I347" s="84" t="b">
        <v>0</v>
      </c>
      <c r="J347" s="84" t="b">
        <v>0</v>
      </c>
      <c r="K347" s="84" t="b">
        <v>0</v>
      </c>
      <c r="L347" s="84" t="b">
        <v>0</v>
      </c>
    </row>
    <row r="348" spans="1:12" ht="15">
      <c r="A348" s="84" t="s">
        <v>1992</v>
      </c>
      <c r="B348" s="84" t="s">
        <v>1990</v>
      </c>
      <c r="C348" s="84">
        <v>2</v>
      </c>
      <c r="D348" s="118">
        <v>0.004050963983099601</v>
      </c>
      <c r="E348" s="118">
        <v>1.9471068159763174</v>
      </c>
      <c r="F348" s="84" t="s">
        <v>1588</v>
      </c>
      <c r="G348" s="84" t="b">
        <v>0</v>
      </c>
      <c r="H348" s="84" t="b">
        <v>0</v>
      </c>
      <c r="I348" s="84" t="b">
        <v>0</v>
      </c>
      <c r="J348" s="84" t="b">
        <v>0</v>
      </c>
      <c r="K348" s="84" t="b">
        <v>0</v>
      </c>
      <c r="L348" s="84" t="b">
        <v>0</v>
      </c>
    </row>
    <row r="349" spans="1:12" ht="15">
      <c r="A349" s="84" t="s">
        <v>1677</v>
      </c>
      <c r="B349" s="84" t="s">
        <v>1999</v>
      </c>
      <c r="C349" s="84">
        <v>2</v>
      </c>
      <c r="D349" s="118">
        <v>0.004050963983099601</v>
      </c>
      <c r="E349" s="118">
        <v>1.4999487846340982</v>
      </c>
      <c r="F349" s="84" t="s">
        <v>1588</v>
      </c>
      <c r="G349" s="84" t="b">
        <v>0</v>
      </c>
      <c r="H349" s="84" t="b">
        <v>0</v>
      </c>
      <c r="I349" s="84" t="b">
        <v>0</v>
      </c>
      <c r="J349" s="84" t="b">
        <v>0</v>
      </c>
      <c r="K349" s="84" t="b">
        <v>0</v>
      </c>
      <c r="L349" s="84" t="b">
        <v>0</v>
      </c>
    </row>
    <row r="350" spans="1:12" ht="15">
      <c r="A350" s="84" t="s">
        <v>1985</v>
      </c>
      <c r="B350" s="84" t="s">
        <v>2089</v>
      </c>
      <c r="C350" s="84">
        <v>2</v>
      </c>
      <c r="D350" s="118">
        <v>0.004050963983099601</v>
      </c>
      <c r="E350" s="118">
        <v>2.1231980750319988</v>
      </c>
      <c r="F350" s="84" t="s">
        <v>1588</v>
      </c>
      <c r="G350" s="84" t="b">
        <v>0</v>
      </c>
      <c r="H350" s="84" t="b">
        <v>0</v>
      </c>
      <c r="I350" s="84" t="b">
        <v>0</v>
      </c>
      <c r="J350" s="84" t="b">
        <v>0</v>
      </c>
      <c r="K350" s="84" t="b">
        <v>0</v>
      </c>
      <c r="L350" s="84" t="b">
        <v>0</v>
      </c>
    </row>
    <row r="351" spans="1:12" ht="15">
      <c r="A351" s="84" t="s">
        <v>2089</v>
      </c>
      <c r="B351" s="84" t="s">
        <v>310</v>
      </c>
      <c r="C351" s="84">
        <v>2</v>
      </c>
      <c r="D351" s="118">
        <v>0.004050963983099601</v>
      </c>
      <c r="E351" s="118">
        <v>2.5211380837040362</v>
      </c>
      <c r="F351" s="84" t="s">
        <v>1588</v>
      </c>
      <c r="G351" s="84" t="b">
        <v>0</v>
      </c>
      <c r="H351" s="84" t="b">
        <v>0</v>
      </c>
      <c r="I351" s="84" t="b">
        <v>0</v>
      </c>
      <c r="J351" s="84" t="b">
        <v>0</v>
      </c>
      <c r="K351" s="84" t="b">
        <v>0</v>
      </c>
      <c r="L351" s="84" t="b">
        <v>0</v>
      </c>
    </row>
    <row r="352" spans="1:12" ht="15">
      <c r="A352" s="84" t="s">
        <v>310</v>
      </c>
      <c r="B352" s="84" t="s">
        <v>2090</v>
      </c>
      <c r="C352" s="84">
        <v>2</v>
      </c>
      <c r="D352" s="118">
        <v>0.004050963983099601</v>
      </c>
      <c r="E352" s="118">
        <v>2.5211380837040362</v>
      </c>
      <c r="F352" s="84" t="s">
        <v>1588</v>
      </c>
      <c r="G352" s="84" t="b">
        <v>0</v>
      </c>
      <c r="H352" s="84" t="b">
        <v>0</v>
      </c>
      <c r="I352" s="84" t="b">
        <v>0</v>
      </c>
      <c r="J352" s="84" t="b">
        <v>0</v>
      </c>
      <c r="K352" s="84" t="b">
        <v>0</v>
      </c>
      <c r="L352" s="84" t="b">
        <v>0</v>
      </c>
    </row>
    <row r="353" spans="1:12" ht="15">
      <c r="A353" s="84" t="s">
        <v>2090</v>
      </c>
      <c r="B353" s="84" t="s">
        <v>2091</v>
      </c>
      <c r="C353" s="84">
        <v>2</v>
      </c>
      <c r="D353" s="118">
        <v>0.004050963983099601</v>
      </c>
      <c r="E353" s="118">
        <v>2.5211380837040362</v>
      </c>
      <c r="F353" s="84" t="s">
        <v>1588</v>
      </c>
      <c r="G353" s="84" t="b">
        <v>0</v>
      </c>
      <c r="H353" s="84" t="b">
        <v>0</v>
      </c>
      <c r="I353" s="84" t="b">
        <v>0</v>
      </c>
      <c r="J353" s="84" t="b">
        <v>0</v>
      </c>
      <c r="K353" s="84" t="b">
        <v>1</v>
      </c>
      <c r="L353" s="84" t="b">
        <v>0</v>
      </c>
    </row>
    <row r="354" spans="1:12" ht="15">
      <c r="A354" s="84" t="s">
        <v>2091</v>
      </c>
      <c r="B354" s="84" t="s">
        <v>2092</v>
      </c>
      <c r="C354" s="84">
        <v>2</v>
      </c>
      <c r="D354" s="118">
        <v>0.004050963983099601</v>
      </c>
      <c r="E354" s="118">
        <v>2.5211380837040362</v>
      </c>
      <c r="F354" s="84" t="s">
        <v>1588</v>
      </c>
      <c r="G354" s="84" t="b">
        <v>0</v>
      </c>
      <c r="H354" s="84" t="b">
        <v>1</v>
      </c>
      <c r="I354" s="84" t="b">
        <v>0</v>
      </c>
      <c r="J354" s="84" t="b">
        <v>1</v>
      </c>
      <c r="K354" s="84" t="b">
        <v>0</v>
      </c>
      <c r="L354" s="84" t="b">
        <v>0</v>
      </c>
    </row>
    <row r="355" spans="1:12" ht="15">
      <c r="A355" s="84" t="s">
        <v>2092</v>
      </c>
      <c r="B355" s="84" t="s">
        <v>2093</v>
      </c>
      <c r="C355" s="84">
        <v>2</v>
      </c>
      <c r="D355" s="118">
        <v>0.004050963983099601</v>
      </c>
      <c r="E355" s="118">
        <v>2.5211380837040362</v>
      </c>
      <c r="F355" s="84" t="s">
        <v>1588</v>
      </c>
      <c r="G355" s="84" t="b">
        <v>1</v>
      </c>
      <c r="H355" s="84" t="b">
        <v>0</v>
      </c>
      <c r="I355" s="84" t="b">
        <v>0</v>
      </c>
      <c r="J355" s="84" t="b">
        <v>0</v>
      </c>
      <c r="K355" s="84" t="b">
        <v>0</v>
      </c>
      <c r="L355" s="84" t="b">
        <v>0</v>
      </c>
    </row>
    <row r="356" spans="1:12" ht="15">
      <c r="A356" s="84" t="s">
        <v>2093</v>
      </c>
      <c r="B356" s="84" t="s">
        <v>309</v>
      </c>
      <c r="C356" s="84">
        <v>2</v>
      </c>
      <c r="D356" s="118">
        <v>0.004050963983099601</v>
      </c>
      <c r="E356" s="118">
        <v>2.5211380837040362</v>
      </c>
      <c r="F356" s="84" t="s">
        <v>1588</v>
      </c>
      <c r="G356" s="84" t="b">
        <v>0</v>
      </c>
      <c r="H356" s="84" t="b">
        <v>0</v>
      </c>
      <c r="I356" s="84" t="b">
        <v>0</v>
      </c>
      <c r="J356" s="84" t="b">
        <v>0</v>
      </c>
      <c r="K356" s="84" t="b">
        <v>0</v>
      </c>
      <c r="L356" s="84" t="b">
        <v>0</v>
      </c>
    </row>
    <row r="357" spans="1:12" ht="15">
      <c r="A357" s="84" t="s">
        <v>309</v>
      </c>
      <c r="B357" s="84" t="s">
        <v>2042</v>
      </c>
      <c r="C357" s="84">
        <v>2</v>
      </c>
      <c r="D357" s="118">
        <v>0.004050963983099601</v>
      </c>
      <c r="E357" s="118">
        <v>2.5211380837040362</v>
      </c>
      <c r="F357" s="84" t="s">
        <v>1588</v>
      </c>
      <c r="G357" s="84" t="b">
        <v>0</v>
      </c>
      <c r="H357" s="84" t="b">
        <v>0</v>
      </c>
      <c r="I357" s="84" t="b">
        <v>0</v>
      </c>
      <c r="J357" s="84" t="b">
        <v>0</v>
      </c>
      <c r="K357" s="84" t="b">
        <v>0</v>
      </c>
      <c r="L357" s="84" t="b">
        <v>0</v>
      </c>
    </row>
    <row r="358" spans="1:12" ht="15">
      <c r="A358" s="84" t="s">
        <v>2042</v>
      </c>
      <c r="B358" s="84" t="s">
        <v>2094</v>
      </c>
      <c r="C358" s="84">
        <v>2</v>
      </c>
      <c r="D358" s="118">
        <v>0.004050963983099601</v>
      </c>
      <c r="E358" s="118">
        <v>2.5211380837040362</v>
      </c>
      <c r="F358" s="84" t="s">
        <v>1588</v>
      </c>
      <c r="G358" s="84" t="b">
        <v>0</v>
      </c>
      <c r="H358" s="84" t="b">
        <v>0</v>
      </c>
      <c r="I358" s="84" t="b">
        <v>0</v>
      </c>
      <c r="J358" s="84" t="b">
        <v>0</v>
      </c>
      <c r="K358" s="84" t="b">
        <v>0</v>
      </c>
      <c r="L358" s="84" t="b">
        <v>0</v>
      </c>
    </row>
    <row r="359" spans="1:12" ht="15">
      <c r="A359" s="84" t="s">
        <v>2094</v>
      </c>
      <c r="B359" s="84" t="s">
        <v>2095</v>
      </c>
      <c r="C359" s="84">
        <v>2</v>
      </c>
      <c r="D359" s="118">
        <v>0.004050963983099601</v>
      </c>
      <c r="E359" s="118">
        <v>2.5211380837040362</v>
      </c>
      <c r="F359" s="84" t="s">
        <v>1588</v>
      </c>
      <c r="G359" s="84" t="b">
        <v>0</v>
      </c>
      <c r="H359" s="84" t="b">
        <v>0</v>
      </c>
      <c r="I359" s="84" t="b">
        <v>0</v>
      </c>
      <c r="J359" s="84" t="b">
        <v>0</v>
      </c>
      <c r="K359" s="84" t="b">
        <v>0</v>
      </c>
      <c r="L359" s="84" t="b">
        <v>0</v>
      </c>
    </row>
    <row r="360" spans="1:12" ht="15">
      <c r="A360" s="84" t="s">
        <v>2095</v>
      </c>
      <c r="B360" s="84" t="s">
        <v>2096</v>
      </c>
      <c r="C360" s="84">
        <v>2</v>
      </c>
      <c r="D360" s="118">
        <v>0.004050963983099601</v>
      </c>
      <c r="E360" s="118">
        <v>2.5211380837040362</v>
      </c>
      <c r="F360" s="84" t="s">
        <v>1588</v>
      </c>
      <c r="G360" s="84" t="b">
        <v>0</v>
      </c>
      <c r="H360" s="84" t="b">
        <v>0</v>
      </c>
      <c r="I360" s="84" t="b">
        <v>0</v>
      </c>
      <c r="J360" s="84" t="b">
        <v>0</v>
      </c>
      <c r="K360" s="84" t="b">
        <v>0</v>
      </c>
      <c r="L360" s="84" t="b">
        <v>0</v>
      </c>
    </row>
    <row r="361" spans="1:12" ht="15">
      <c r="A361" s="84" t="s">
        <v>2096</v>
      </c>
      <c r="B361" s="84" t="s">
        <v>308</v>
      </c>
      <c r="C361" s="84">
        <v>2</v>
      </c>
      <c r="D361" s="118">
        <v>0.004050963983099601</v>
      </c>
      <c r="E361" s="118">
        <v>2.5211380837040362</v>
      </c>
      <c r="F361" s="84" t="s">
        <v>1588</v>
      </c>
      <c r="G361" s="84" t="b">
        <v>0</v>
      </c>
      <c r="H361" s="84" t="b">
        <v>0</v>
      </c>
      <c r="I361" s="84" t="b">
        <v>0</v>
      </c>
      <c r="J361" s="84" t="b">
        <v>0</v>
      </c>
      <c r="K361" s="84" t="b">
        <v>0</v>
      </c>
      <c r="L361" s="84" t="b">
        <v>0</v>
      </c>
    </row>
    <row r="362" spans="1:12" ht="15">
      <c r="A362" s="84" t="s">
        <v>2087</v>
      </c>
      <c r="B362" s="84" t="s">
        <v>2088</v>
      </c>
      <c r="C362" s="84">
        <v>2</v>
      </c>
      <c r="D362" s="118">
        <v>0.004050963983099601</v>
      </c>
      <c r="E362" s="118">
        <v>2.5211380837040362</v>
      </c>
      <c r="F362" s="84" t="s">
        <v>1588</v>
      </c>
      <c r="G362" s="84" t="b">
        <v>1</v>
      </c>
      <c r="H362" s="84" t="b">
        <v>0</v>
      </c>
      <c r="I362" s="84" t="b">
        <v>0</v>
      </c>
      <c r="J362" s="84" t="b">
        <v>0</v>
      </c>
      <c r="K362" s="84" t="b">
        <v>0</v>
      </c>
      <c r="L362" s="84" t="b">
        <v>0</v>
      </c>
    </row>
    <row r="363" spans="1:12" ht="15">
      <c r="A363" s="84" t="s">
        <v>1678</v>
      </c>
      <c r="B363" s="84" t="s">
        <v>2078</v>
      </c>
      <c r="C363" s="84">
        <v>2</v>
      </c>
      <c r="D363" s="118">
        <v>0.004050963983099601</v>
      </c>
      <c r="E363" s="118">
        <v>1.9770700393537606</v>
      </c>
      <c r="F363" s="84" t="s">
        <v>1588</v>
      </c>
      <c r="G363" s="84" t="b">
        <v>0</v>
      </c>
      <c r="H363" s="84" t="b">
        <v>0</v>
      </c>
      <c r="I363" s="84" t="b">
        <v>0</v>
      </c>
      <c r="J363" s="84" t="b">
        <v>0</v>
      </c>
      <c r="K363" s="84" t="b">
        <v>0</v>
      </c>
      <c r="L363" s="84" t="b">
        <v>0</v>
      </c>
    </row>
    <row r="364" spans="1:12" ht="15">
      <c r="A364" s="84" t="s">
        <v>2078</v>
      </c>
      <c r="B364" s="84" t="s">
        <v>2079</v>
      </c>
      <c r="C364" s="84">
        <v>2</v>
      </c>
      <c r="D364" s="118">
        <v>0.004050963983099601</v>
      </c>
      <c r="E364" s="118">
        <v>2.5211380837040362</v>
      </c>
      <c r="F364" s="84" t="s">
        <v>1588</v>
      </c>
      <c r="G364" s="84" t="b">
        <v>0</v>
      </c>
      <c r="H364" s="84" t="b">
        <v>0</v>
      </c>
      <c r="I364" s="84" t="b">
        <v>0</v>
      </c>
      <c r="J364" s="84" t="b">
        <v>0</v>
      </c>
      <c r="K364" s="84" t="b">
        <v>0</v>
      </c>
      <c r="L364" s="84" t="b">
        <v>0</v>
      </c>
    </row>
    <row r="365" spans="1:12" ht="15">
      <c r="A365" s="84" t="s">
        <v>2079</v>
      </c>
      <c r="B365" s="84" t="s">
        <v>2040</v>
      </c>
      <c r="C365" s="84">
        <v>2</v>
      </c>
      <c r="D365" s="118">
        <v>0.004050963983099601</v>
      </c>
      <c r="E365" s="118">
        <v>2.345046824648355</v>
      </c>
      <c r="F365" s="84" t="s">
        <v>1588</v>
      </c>
      <c r="G365" s="84" t="b">
        <v>0</v>
      </c>
      <c r="H365" s="84" t="b">
        <v>0</v>
      </c>
      <c r="I365" s="84" t="b">
        <v>0</v>
      </c>
      <c r="J365" s="84" t="b">
        <v>0</v>
      </c>
      <c r="K365" s="84" t="b">
        <v>0</v>
      </c>
      <c r="L365" s="84" t="b">
        <v>0</v>
      </c>
    </row>
    <row r="366" spans="1:12" ht="15">
      <c r="A366" s="84" t="s">
        <v>2040</v>
      </c>
      <c r="B366" s="84" t="s">
        <v>2080</v>
      </c>
      <c r="C366" s="84">
        <v>2</v>
      </c>
      <c r="D366" s="118">
        <v>0.004050963983099601</v>
      </c>
      <c r="E366" s="118">
        <v>2.5211380837040362</v>
      </c>
      <c r="F366" s="84" t="s">
        <v>1588</v>
      </c>
      <c r="G366" s="84" t="b">
        <v>0</v>
      </c>
      <c r="H366" s="84" t="b">
        <v>0</v>
      </c>
      <c r="I366" s="84" t="b">
        <v>0</v>
      </c>
      <c r="J366" s="84" t="b">
        <v>0</v>
      </c>
      <c r="K366" s="84" t="b">
        <v>0</v>
      </c>
      <c r="L366" s="84" t="b">
        <v>0</v>
      </c>
    </row>
    <row r="367" spans="1:12" ht="15">
      <c r="A367" s="84" t="s">
        <v>2080</v>
      </c>
      <c r="B367" s="84" t="s">
        <v>2081</v>
      </c>
      <c r="C367" s="84">
        <v>2</v>
      </c>
      <c r="D367" s="118">
        <v>0.004050963983099601</v>
      </c>
      <c r="E367" s="118">
        <v>2.5211380837040362</v>
      </c>
      <c r="F367" s="84" t="s">
        <v>1588</v>
      </c>
      <c r="G367" s="84" t="b">
        <v>0</v>
      </c>
      <c r="H367" s="84" t="b">
        <v>0</v>
      </c>
      <c r="I367" s="84" t="b">
        <v>0</v>
      </c>
      <c r="J367" s="84" t="b">
        <v>0</v>
      </c>
      <c r="K367" s="84" t="b">
        <v>0</v>
      </c>
      <c r="L367" s="84" t="b">
        <v>0</v>
      </c>
    </row>
    <row r="368" spans="1:12" ht="15">
      <c r="A368" s="84" t="s">
        <v>2081</v>
      </c>
      <c r="B368" s="84" t="s">
        <v>2082</v>
      </c>
      <c r="C368" s="84">
        <v>2</v>
      </c>
      <c r="D368" s="118">
        <v>0.004050963983099601</v>
      </c>
      <c r="E368" s="118">
        <v>2.5211380837040362</v>
      </c>
      <c r="F368" s="84" t="s">
        <v>1588</v>
      </c>
      <c r="G368" s="84" t="b">
        <v>0</v>
      </c>
      <c r="H368" s="84" t="b">
        <v>0</v>
      </c>
      <c r="I368" s="84" t="b">
        <v>0</v>
      </c>
      <c r="J368" s="84" t="b">
        <v>0</v>
      </c>
      <c r="K368" s="84" t="b">
        <v>0</v>
      </c>
      <c r="L368" s="84" t="b">
        <v>0</v>
      </c>
    </row>
    <row r="369" spans="1:12" ht="15">
      <c r="A369" s="84" t="s">
        <v>2082</v>
      </c>
      <c r="B369" s="84" t="s">
        <v>2083</v>
      </c>
      <c r="C369" s="84">
        <v>2</v>
      </c>
      <c r="D369" s="118">
        <v>0.004050963983099601</v>
      </c>
      <c r="E369" s="118">
        <v>2.5211380837040362</v>
      </c>
      <c r="F369" s="84" t="s">
        <v>1588</v>
      </c>
      <c r="G369" s="84" t="b">
        <v>0</v>
      </c>
      <c r="H369" s="84" t="b">
        <v>0</v>
      </c>
      <c r="I369" s="84" t="b">
        <v>0</v>
      </c>
      <c r="J369" s="84" t="b">
        <v>0</v>
      </c>
      <c r="K369" s="84" t="b">
        <v>0</v>
      </c>
      <c r="L369" s="84" t="b">
        <v>0</v>
      </c>
    </row>
    <row r="370" spans="1:12" ht="15">
      <c r="A370" s="84" t="s">
        <v>2083</v>
      </c>
      <c r="B370" s="84" t="s">
        <v>2084</v>
      </c>
      <c r="C370" s="84">
        <v>2</v>
      </c>
      <c r="D370" s="118">
        <v>0.004050963983099601</v>
      </c>
      <c r="E370" s="118">
        <v>2.5211380837040362</v>
      </c>
      <c r="F370" s="84" t="s">
        <v>1588</v>
      </c>
      <c r="G370" s="84" t="b">
        <v>0</v>
      </c>
      <c r="H370" s="84" t="b">
        <v>0</v>
      </c>
      <c r="I370" s="84" t="b">
        <v>0</v>
      </c>
      <c r="J370" s="84" t="b">
        <v>1</v>
      </c>
      <c r="K370" s="84" t="b">
        <v>0</v>
      </c>
      <c r="L370" s="84" t="b">
        <v>0</v>
      </c>
    </row>
    <row r="371" spans="1:12" ht="15">
      <c r="A371" s="84" t="s">
        <v>2084</v>
      </c>
      <c r="B371" s="84" t="s">
        <v>1683</v>
      </c>
      <c r="C371" s="84">
        <v>2</v>
      </c>
      <c r="D371" s="118">
        <v>0.004050963983099601</v>
      </c>
      <c r="E371" s="118">
        <v>1.7429868333203926</v>
      </c>
      <c r="F371" s="84" t="s">
        <v>1588</v>
      </c>
      <c r="G371" s="84" t="b">
        <v>1</v>
      </c>
      <c r="H371" s="84" t="b">
        <v>0</v>
      </c>
      <c r="I371" s="84" t="b">
        <v>0</v>
      </c>
      <c r="J371" s="84" t="b">
        <v>0</v>
      </c>
      <c r="K371" s="84" t="b">
        <v>0</v>
      </c>
      <c r="L371" s="84" t="b">
        <v>0</v>
      </c>
    </row>
    <row r="372" spans="1:12" ht="15">
      <c r="A372" s="84" t="s">
        <v>1683</v>
      </c>
      <c r="B372" s="84" t="s">
        <v>2085</v>
      </c>
      <c r="C372" s="84">
        <v>2</v>
      </c>
      <c r="D372" s="118">
        <v>0.004050963983099601</v>
      </c>
      <c r="E372" s="118">
        <v>1.7429868333203926</v>
      </c>
      <c r="F372" s="84" t="s">
        <v>1588</v>
      </c>
      <c r="G372" s="84" t="b">
        <v>0</v>
      </c>
      <c r="H372" s="84" t="b">
        <v>0</v>
      </c>
      <c r="I372" s="84" t="b">
        <v>0</v>
      </c>
      <c r="J372" s="84" t="b">
        <v>0</v>
      </c>
      <c r="K372" s="84" t="b">
        <v>0</v>
      </c>
      <c r="L372" s="84" t="b">
        <v>0</v>
      </c>
    </row>
    <row r="373" spans="1:12" ht="15">
      <c r="A373" s="84" t="s">
        <v>2085</v>
      </c>
      <c r="B373" s="84" t="s">
        <v>1998</v>
      </c>
      <c r="C373" s="84">
        <v>2</v>
      </c>
      <c r="D373" s="118">
        <v>0.004050963983099601</v>
      </c>
      <c r="E373" s="118">
        <v>2.1231980750319988</v>
      </c>
      <c r="F373" s="84" t="s">
        <v>1588</v>
      </c>
      <c r="G373" s="84" t="b">
        <v>0</v>
      </c>
      <c r="H373" s="84" t="b">
        <v>0</v>
      </c>
      <c r="I373" s="84" t="b">
        <v>0</v>
      </c>
      <c r="J373" s="84" t="b">
        <v>0</v>
      </c>
      <c r="K373" s="84" t="b">
        <v>0</v>
      </c>
      <c r="L373" s="84" t="b">
        <v>0</v>
      </c>
    </row>
    <row r="374" spans="1:12" ht="15">
      <c r="A374" s="84" t="s">
        <v>1998</v>
      </c>
      <c r="B374" s="84" t="s">
        <v>2086</v>
      </c>
      <c r="C374" s="84">
        <v>2</v>
      </c>
      <c r="D374" s="118">
        <v>0.004050963983099601</v>
      </c>
      <c r="E374" s="118">
        <v>2.1231980750319988</v>
      </c>
      <c r="F374" s="84" t="s">
        <v>1588</v>
      </c>
      <c r="G374" s="84" t="b">
        <v>0</v>
      </c>
      <c r="H374" s="84" t="b">
        <v>0</v>
      </c>
      <c r="I374" s="84" t="b">
        <v>0</v>
      </c>
      <c r="J374" s="84" t="b">
        <v>0</v>
      </c>
      <c r="K374" s="84" t="b">
        <v>0</v>
      </c>
      <c r="L374" s="84" t="b">
        <v>0</v>
      </c>
    </row>
    <row r="375" spans="1:12" ht="15">
      <c r="A375" s="84" t="s">
        <v>2003</v>
      </c>
      <c r="B375" s="84" t="s">
        <v>2070</v>
      </c>
      <c r="C375" s="84">
        <v>2</v>
      </c>
      <c r="D375" s="118">
        <v>0.004050963983099601</v>
      </c>
      <c r="E375" s="118">
        <v>2.5211380837040362</v>
      </c>
      <c r="F375" s="84" t="s">
        <v>1588</v>
      </c>
      <c r="G375" s="84" t="b">
        <v>0</v>
      </c>
      <c r="H375" s="84" t="b">
        <v>0</v>
      </c>
      <c r="I375" s="84" t="b">
        <v>0</v>
      </c>
      <c r="J375" s="84" t="b">
        <v>0</v>
      </c>
      <c r="K375" s="84" t="b">
        <v>0</v>
      </c>
      <c r="L375" s="84" t="b">
        <v>0</v>
      </c>
    </row>
    <row r="376" spans="1:12" ht="15">
      <c r="A376" s="84" t="s">
        <v>2070</v>
      </c>
      <c r="B376" s="84" t="s">
        <v>2071</v>
      </c>
      <c r="C376" s="84">
        <v>2</v>
      </c>
      <c r="D376" s="118">
        <v>0.004050963983099601</v>
      </c>
      <c r="E376" s="118">
        <v>2.5211380837040362</v>
      </c>
      <c r="F376" s="84" t="s">
        <v>1588</v>
      </c>
      <c r="G376" s="84" t="b">
        <v>0</v>
      </c>
      <c r="H376" s="84" t="b">
        <v>0</v>
      </c>
      <c r="I376" s="84" t="b">
        <v>0</v>
      </c>
      <c r="J376" s="84" t="b">
        <v>0</v>
      </c>
      <c r="K376" s="84" t="b">
        <v>0</v>
      </c>
      <c r="L376" s="84" t="b">
        <v>0</v>
      </c>
    </row>
    <row r="377" spans="1:12" ht="15">
      <c r="A377" s="84" t="s">
        <v>2071</v>
      </c>
      <c r="B377" s="84" t="s">
        <v>2072</v>
      </c>
      <c r="C377" s="84">
        <v>2</v>
      </c>
      <c r="D377" s="118">
        <v>0.004050963983099601</v>
      </c>
      <c r="E377" s="118">
        <v>2.5211380837040362</v>
      </c>
      <c r="F377" s="84" t="s">
        <v>1588</v>
      </c>
      <c r="G377" s="84" t="b">
        <v>0</v>
      </c>
      <c r="H377" s="84" t="b">
        <v>0</v>
      </c>
      <c r="I377" s="84" t="b">
        <v>0</v>
      </c>
      <c r="J377" s="84" t="b">
        <v>0</v>
      </c>
      <c r="K377" s="84" t="b">
        <v>0</v>
      </c>
      <c r="L377" s="84" t="b">
        <v>0</v>
      </c>
    </row>
    <row r="378" spans="1:12" ht="15">
      <c r="A378" s="84" t="s">
        <v>2072</v>
      </c>
      <c r="B378" s="84" t="s">
        <v>1684</v>
      </c>
      <c r="C378" s="84">
        <v>2</v>
      </c>
      <c r="D378" s="118">
        <v>0.004050963983099601</v>
      </c>
      <c r="E378" s="118">
        <v>1.8221680793680175</v>
      </c>
      <c r="F378" s="84" t="s">
        <v>1588</v>
      </c>
      <c r="G378" s="84" t="b">
        <v>0</v>
      </c>
      <c r="H378" s="84" t="b">
        <v>0</v>
      </c>
      <c r="I378" s="84" t="b">
        <v>0</v>
      </c>
      <c r="J378" s="84" t="b">
        <v>0</v>
      </c>
      <c r="K378" s="84" t="b">
        <v>0</v>
      </c>
      <c r="L378" s="84" t="b">
        <v>0</v>
      </c>
    </row>
    <row r="379" spans="1:12" ht="15">
      <c r="A379" s="84" t="s">
        <v>1684</v>
      </c>
      <c r="B379" s="84" t="s">
        <v>2073</v>
      </c>
      <c r="C379" s="84">
        <v>2</v>
      </c>
      <c r="D379" s="118">
        <v>0.004050963983099601</v>
      </c>
      <c r="E379" s="118">
        <v>1.8679255699286925</v>
      </c>
      <c r="F379" s="84" t="s">
        <v>1588</v>
      </c>
      <c r="G379" s="84" t="b">
        <v>0</v>
      </c>
      <c r="H379" s="84" t="b">
        <v>0</v>
      </c>
      <c r="I379" s="84" t="b">
        <v>0</v>
      </c>
      <c r="J379" s="84" t="b">
        <v>0</v>
      </c>
      <c r="K379" s="84" t="b">
        <v>0</v>
      </c>
      <c r="L379" s="84" t="b">
        <v>0</v>
      </c>
    </row>
    <row r="380" spans="1:12" ht="15">
      <c r="A380" s="84" t="s">
        <v>2073</v>
      </c>
      <c r="B380" s="84" t="s">
        <v>2074</v>
      </c>
      <c r="C380" s="84">
        <v>2</v>
      </c>
      <c r="D380" s="118">
        <v>0.004050963983099601</v>
      </c>
      <c r="E380" s="118">
        <v>2.5211380837040362</v>
      </c>
      <c r="F380" s="84" t="s">
        <v>1588</v>
      </c>
      <c r="G380" s="84" t="b">
        <v>0</v>
      </c>
      <c r="H380" s="84" t="b">
        <v>0</v>
      </c>
      <c r="I380" s="84" t="b">
        <v>0</v>
      </c>
      <c r="J380" s="84" t="b">
        <v>0</v>
      </c>
      <c r="K380" s="84" t="b">
        <v>0</v>
      </c>
      <c r="L380" s="84" t="b">
        <v>0</v>
      </c>
    </row>
    <row r="381" spans="1:12" ht="15">
      <c r="A381" s="84" t="s">
        <v>2074</v>
      </c>
      <c r="B381" s="84" t="s">
        <v>238</v>
      </c>
      <c r="C381" s="84">
        <v>2</v>
      </c>
      <c r="D381" s="118">
        <v>0.004050963983099601</v>
      </c>
      <c r="E381" s="118">
        <v>1.6460768203123362</v>
      </c>
      <c r="F381" s="84" t="s">
        <v>1588</v>
      </c>
      <c r="G381" s="84" t="b">
        <v>0</v>
      </c>
      <c r="H381" s="84" t="b">
        <v>0</v>
      </c>
      <c r="I381" s="84" t="b">
        <v>0</v>
      </c>
      <c r="J381" s="84" t="b">
        <v>0</v>
      </c>
      <c r="K381" s="84" t="b">
        <v>0</v>
      </c>
      <c r="L381" s="84" t="b">
        <v>0</v>
      </c>
    </row>
    <row r="382" spans="1:12" ht="15">
      <c r="A382" s="84" t="s">
        <v>1679</v>
      </c>
      <c r="B382" s="84" t="s">
        <v>1998</v>
      </c>
      <c r="C382" s="84">
        <v>2</v>
      </c>
      <c r="D382" s="118">
        <v>0.004050963983099601</v>
      </c>
      <c r="E382" s="118">
        <v>1.5211380837040362</v>
      </c>
      <c r="F382" s="84" t="s">
        <v>1588</v>
      </c>
      <c r="G382" s="84" t="b">
        <v>0</v>
      </c>
      <c r="H382" s="84" t="b">
        <v>0</v>
      </c>
      <c r="I382" s="84" t="b">
        <v>0</v>
      </c>
      <c r="J382" s="84" t="b">
        <v>0</v>
      </c>
      <c r="K382" s="84" t="b">
        <v>0</v>
      </c>
      <c r="L382" s="84" t="b">
        <v>0</v>
      </c>
    </row>
    <row r="383" spans="1:12" ht="15">
      <c r="A383" s="84" t="s">
        <v>1998</v>
      </c>
      <c r="B383" s="84" t="s">
        <v>2075</v>
      </c>
      <c r="C383" s="84">
        <v>2</v>
      </c>
      <c r="D383" s="118">
        <v>0.004050963983099601</v>
      </c>
      <c r="E383" s="118">
        <v>2.1231980750319988</v>
      </c>
      <c r="F383" s="84" t="s">
        <v>1588</v>
      </c>
      <c r="G383" s="84" t="b">
        <v>0</v>
      </c>
      <c r="H383" s="84" t="b">
        <v>0</v>
      </c>
      <c r="I383" s="84" t="b">
        <v>0</v>
      </c>
      <c r="J383" s="84" t="b">
        <v>0</v>
      </c>
      <c r="K383" s="84" t="b">
        <v>0</v>
      </c>
      <c r="L383" s="84" t="b">
        <v>0</v>
      </c>
    </row>
    <row r="384" spans="1:12" ht="15">
      <c r="A384" s="84" t="s">
        <v>239</v>
      </c>
      <c r="B384" s="84" t="s">
        <v>2014</v>
      </c>
      <c r="C384" s="84">
        <v>2</v>
      </c>
      <c r="D384" s="118">
        <v>0.004050963983099601</v>
      </c>
      <c r="E384" s="118">
        <v>1.5434144784151884</v>
      </c>
      <c r="F384" s="84" t="s">
        <v>1588</v>
      </c>
      <c r="G384" s="84" t="b">
        <v>0</v>
      </c>
      <c r="H384" s="84" t="b">
        <v>0</v>
      </c>
      <c r="I384" s="84" t="b">
        <v>0</v>
      </c>
      <c r="J384" s="84" t="b">
        <v>1</v>
      </c>
      <c r="K384" s="84" t="b">
        <v>0</v>
      </c>
      <c r="L384" s="84" t="b">
        <v>0</v>
      </c>
    </row>
    <row r="385" spans="1:12" ht="15">
      <c r="A385" s="84" t="s">
        <v>1992</v>
      </c>
      <c r="B385" s="84" t="s">
        <v>2055</v>
      </c>
      <c r="C385" s="84">
        <v>2</v>
      </c>
      <c r="D385" s="118">
        <v>0.004050963983099601</v>
      </c>
      <c r="E385" s="118">
        <v>1.9471068159763174</v>
      </c>
      <c r="F385" s="84" t="s">
        <v>1588</v>
      </c>
      <c r="G385" s="84" t="b">
        <v>0</v>
      </c>
      <c r="H385" s="84" t="b">
        <v>0</v>
      </c>
      <c r="I385" s="84" t="b">
        <v>0</v>
      </c>
      <c r="J385" s="84" t="b">
        <v>0</v>
      </c>
      <c r="K385" s="84" t="b">
        <v>0</v>
      </c>
      <c r="L385" s="84" t="b">
        <v>0</v>
      </c>
    </row>
    <row r="386" spans="1:12" ht="15">
      <c r="A386" s="84" t="s">
        <v>2055</v>
      </c>
      <c r="B386" s="84" t="s">
        <v>2159</v>
      </c>
      <c r="C386" s="84">
        <v>2</v>
      </c>
      <c r="D386" s="118">
        <v>0.004050963983099601</v>
      </c>
      <c r="E386" s="118">
        <v>2.345046824648355</v>
      </c>
      <c r="F386" s="84" t="s">
        <v>1588</v>
      </c>
      <c r="G386" s="84" t="b">
        <v>0</v>
      </c>
      <c r="H386" s="84" t="b">
        <v>0</v>
      </c>
      <c r="I386" s="84" t="b">
        <v>0</v>
      </c>
      <c r="J386" s="84" t="b">
        <v>0</v>
      </c>
      <c r="K386" s="84" t="b">
        <v>0</v>
      </c>
      <c r="L386" s="84" t="b">
        <v>0</v>
      </c>
    </row>
    <row r="387" spans="1:12" ht="15">
      <c r="A387" s="84" t="s">
        <v>2159</v>
      </c>
      <c r="B387" s="84" t="s">
        <v>2057</v>
      </c>
      <c r="C387" s="84">
        <v>2</v>
      </c>
      <c r="D387" s="118">
        <v>0.004050963983099601</v>
      </c>
      <c r="E387" s="118">
        <v>2.345046824648355</v>
      </c>
      <c r="F387" s="84" t="s">
        <v>1588</v>
      </c>
      <c r="G387" s="84" t="b">
        <v>0</v>
      </c>
      <c r="H387" s="84" t="b">
        <v>0</v>
      </c>
      <c r="I387" s="84" t="b">
        <v>0</v>
      </c>
      <c r="J387" s="84" t="b">
        <v>0</v>
      </c>
      <c r="K387" s="84" t="b">
        <v>0</v>
      </c>
      <c r="L387" s="84" t="b">
        <v>0</v>
      </c>
    </row>
    <row r="388" spans="1:12" ht="15">
      <c r="A388" s="84" t="s">
        <v>2057</v>
      </c>
      <c r="B388" s="84" t="s">
        <v>1682</v>
      </c>
      <c r="C388" s="84">
        <v>2</v>
      </c>
      <c r="D388" s="118">
        <v>0.004050963983099601</v>
      </c>
      <c r="E388" s="118">
        <v>1.5668955742647115</v>
      </c>
      <c r="F388" s="84" t="s">
        <v>1588</v>
      </c>
      <c r="G388" s="84" t="b">
        <v>0</v>
      </c>
      <c r="H388" s="84" t="b">
        <v>0</v>
      </c>
      <c r="I388" s="84" t="b">
        <v>0</v>
      </c>
      <c r="J388" s="84" t="b">
        <v>0</v>
      </c>
      <c r="K388" s="84" t="b">
        <v>0</v>
      </c>
      <c r="L388" s="84" t="b">
        <v>0</v>
      </c>
    </row>
    <row r="389" spans="1:12" ht="15">
      <c r="A389" s="84" t="s">
        <v>1682</v>
      </c>
      <c r="B389" s="84" t="s">
        <v>219</v>
      </c>
      <c r="C389" s="84">
        <v>2</v>
      </c>
      <c r="D389" s="118">
        <v>0.004050963983099601</v>
      </c>
      <c r="E389" s="118">
        <v>1.5668955742647115</v>
      </c>
      <c r="F389" s="84" t="s">
        <v>1588</v>
      </c>
      <c r="G389" s="84" t="b">
        <v>0</v>
      </c>
      <c r="H389" s="84" t="b">
        <v>0</v>
      </c>
      <c r="I389" s="84" t="b">
        <v>0</v>
      </c>
      <c r="J389" s="84" t="b">
        <v>0</v>
      </c>
      <c r="K389" s="84" t="b">
        <v>0</v>
      </c>
      <c r="L389" s="84" t="b">
        <v>0</v>
      </c>
    </row>
    <row r="390" spans="1:12" ht="15">
      <c r="A390" s="84" t="s">
        <v>219</v>
      </c>
      <c r="B390" s="84" t="s">
        <v>1977</v>
      </c>
      <c r="C390" s="84">
        <v>2</v>
      </c>
      <c r="D390" s="118">
        <v>0.004050963983099601</v>
      </c>
      <c r="E390" s="118">
        <v>1.6918343108730114</v>
      </c>
      <c r="F390" s="84" t="s">
        <v>1588</v>
      </c>
      <c r="G390" s="84" t="b">
        <v>0</v>
      </c>
      <c r="H390" s="84" t="b">
        <v>0</v>
      </c>
      <c r="I390" s="84" t="b">
        <v>0</v>
      </c>
      <c r="J390" s="84" t="b">
        <v>0</v>
      </c>
      <c r="K390" s="84" t="b">
        <v>0</v>
      </c>
      <c r="L390" s="84" t="b">
        <v>0</v>
      </c>
    </row>
    <row r="391" spans="1:12" ht="15">
      <c r="A391" s="84" t="s">
        <v>1977</v>
      </c>
      <c r="B391" s="84" t="s">
        <v>1987</v>
      </c>
      <c r="C391" s="84">
        <v>2</v>
      </c>
      <c r="D391" s="118">
        <v>0.004050963983099601</v>
      </c>
      <c r="E391" s="118">
        <v>1.323857525578417</v>
      </c>
      <c r="F391" s="84" t="s">
        <v>1588</v>
      </c>
      <c r="G391" s="84" t="b">
        <v>0</v>
      </c>
      <c r="H391" s="84" t="b">
        <v>0</v>
      </c>
      <c r="I391" s="84" t="b">
        <v>0</v>
      </c>
      <c r="J391" s="84" t="b">
        <v>1</v>
      </c>
      <c r="K391" s="84" t="b">
        <v>0</v>
      </c>
      <c r="L391" s="84" t="b">
        <v>0</v>
      </c>
    </row>
    <row r="392" spans="1:12" ht="15">
      <c r="A392" s="84" t="s">
        <v>1987</v>
      </c>
      <c r="B392" s="84" t="s">
        <v>239</v>
      </c>
      <c r="C392" s="84">
        <v>2</v>
      </c>
      <c r="D392" s="118">
        <v>0.004050963983099601</v>
      </c>
      <c r="E392" s="118">
        <v>1.3450468246483551</v>
      </c>
      <c r="F392" s="84" t="s">
        <v>1588</v>
      </c>
      <c r="G392" s="84" t="b">
        <v>1</v>
      </c>
      <c r="H392" s="84" t="b">
        <v>0</v>
      </c>
      <c r="I392" s="84" t="b">
        <v>0</v>
      </c>
      <c r="J392" s="84" t="b">
        <v>0</v>
      </c>
      <c r="K392" s="84" t="b">
        <v>0</v>
      </c>
      <c r="L392" s="84" t="b">
        <v>0</v>
      </c>
    </row>
    <row r="393" spans="1:12" ht="15">
      <c r="A393" s="84" t="s">
        <v>239</v>
      </c>
      <c r="B393" s="84" t="s">
        <v>1988</v>
      </c>
      <c r="C393" s="84">
        <v>2</v>
      </c>
      <c r="D393" s="118">
        <v>0.004050963983099601</v>
      </c>
      <c r="E393" s="118">
        <v>1.0662932236955263</v>
      </c>
      <c r="F393" s="84" t="s">
        <v>1588</v>
      </c>
      <c r="G393" s="84" t="b">
        <v>0</v>
      </c>
      <c r="H393" s="84" t="b">
        <v>0</v>
      </c>
      <c r="I393" s="84" t="b">
        <v>0</v>
      </c>
      <c r="J393" s="84" t="b">
        <v>0</v>
      </c>
      <c r="K393" s="84" t="b">
        <v>0</v>
      </c>
      <c r="L393" s="84" t="b">
        <v>0</v>
      </c>
    </row>
    <row r="394" spans="1:12" ht="15">
      <c r="A394" s="84" t="s">
        <v>1988</v>
      </c>
      <c r="B394" s="84" t="s">
        <v>1984</v>
      </c>
      <c r="C394" s="84">
        <v>2</v>
      </c>
      <c r="D394" s="118">
        <v>0.004050963983099601</v>
      </c>
      <c r="E394" s="118">
        <v>1.579130030681723</v>
      </c>
      <c r="F394" s="84" t="s">
        <v>1588</v>
      </c>
      <c r="G394" s="84" t="b">
        <v>0</v>
      </c>
      <c r="H394" s="84" t="b">
        <v>0</v>
      </c>
      <c r="I394" s="84" t="b">
        <v>0</v>
      </c>
      <c r="J394" s="84" t="b">
        <v>0</v>
      </c>
      <c r="K394" s="84" t="b">
        <v>0</v>
      </c>
      <c r="L394" s="84" t="b">
        <v>0</v>
      </c>
    </row>
    <row r="395" spans="1:12" ht="15">
      <c r="A395" s="84" t="s">
        <v>1687</v>
      </c>
      <c r="B395" s="84" t="s">
        <v>2056</v>
      </c>
      <c r="C395" s="84">
        <v>2</v>
      </c>
      <c r="D395" s="118">
        <v>0.00488484208743196</v>
      </c>
      <c r="E395" s="118">
        <v>2.345046824648355</v>
      </c>
      <c r="F395" s="84" t="s">
        <v>1588</v>
      </c>
      <c r="G395" s="84" t="b">
        <v>0</v>
      </c>
      <c r="H395" s="84" t="b">
        <v>0</v>
      </c>
      <c r="I395" s="84" t="b">
        <v>0</v>
      </c>
      <c r="J395" s="84" t="b">
        <v>0</v>
      </c>
      <c r="K395" s="84" t="b">
        <v>0</v>
      </c>
      <c r="L395" s="84" t="b">
        <v>0</v>
      </c>
    </row>
    <row r="396" spans="1:12" ht="15">
      <c r="A396" s="84" t="s">
        <v>239</v>
      </c>
      <c r="B396" s="84" t="s">
        <v>2002</v>
      </c>
      <c r="C396" s="84">
        <v>2</v>
      </c>
      <c r="D396" s="118">
        <v>0.004050963983099601</v>
      </c>
      <c r="E396" s="118">
        <v>1.5434144784151884</v>
      </c>
      <c r="F396" s="84" t="s">
        <v>1588</v>
      </c>
      <c r="G396" s="84" t="b">
        <v>0</v>
      </c>
      <c r="H396" s="84" t="b">
        <v>0</v>
      </c>
      <c r="I396" s="84" t="b">
        <v>0</v>
      </c>
      <c r="J396" s="84" t="b">
        <v>0</v>
      </c>
      <c r="K396" s="84" t="b">
        <v>0</v>
      </c>
      <c r="L396" s="84" t="b">
        <v>0</v>
      </c>
    </row>
    <row r="397" spans="1:12" ht="15">
      <c r="A397" s="84" t="s">
        <v>239</v>
      </c>
      <c r="B397" s="84" t="s">
        <v>244</v>
      </c>
      <c r="C397" s="84">
        <v>2</v>
      </c>
      <c r="D397" s="118">
        <v>0.004050963983099601</v>
      </c>
      <c r="E397" s="118">
        <v>1.0662932236955263</v>
      </c>
      <c r="F397" s="84" t="s">
        <v>1588</v>
      </c>
      <c r="G397" s="84" t="b">
        <v>0</v>
      </c>
      <c r="H397" s="84" t="b">
        <v>0</v>
      </c>
      <c r="I397" s="84" t="b">
        <v>0</v>
      </c>
      <c r="J397" s="84" t="b">
        <v>0</v>
      </c>
      <c r="K397" s="84" t="b">
        <v>0</v>
      </c>
      <c r="L397" s="84" t="b">
        <v>0</v>
      </c>
    </row>
    <row r="398" spans="1:12" ht="15">
      <c r="A398" s="84" t="s">
        <v>1677</v>
      </c>
      <c r="B398" s="84" t="s">
        <v>1679</v>
      </c>
      <c r="C398" s="84">
        <v>9</v>
      </c>
      <c r="D398" s="118">
        <v>0.013051131456243458</v>
      </c>
      <c r="E398" s="118">
        <v>1.41161970596323</v>
      </c>
      <c r="F398" s="84" t="s">
        <v>1589</v>
      </c>
      <c r="G398" s="84" t="b">
        <v>0</v>
      </c>
      <c r="H398" s="84" t="b">
        <v>0</v>
      </c>
      <c r="I398" s="84" t="b">
        <v>0</v>
      </c>
      <c r="J398" s="84" t="b">
        <v>0</v>
      </c>
      <c r="K398" s="84" t="b">
        <v>0</v>
      </c>
      <c r="L398" s="84" t="b">
        <v>0</v>
      </c>
    </row>
    <row r="399" spans="1:12" ht="15">
      <c r="A399" s="84" t="s">
        <v>238</v>
      </c>
      <c r="B399" s="84" t="s">
        <v>1677</v>
      </c>
      <c r="C399" s="84">
        <v>7</v>
      </c>
      <c r="D399" s="118">
        <v>0.012869781395100897</v>
      </c>
      <c r="E399" s="118">
        <v>1.001445240874181</v>
      </c>
      <c r="F399" s="84" t="s">
        <v>1589</v>
      </c>
      <c r="G399" s="84" t="b">
        <v>0</v>
      </c>
      <c r="H399" s="84" t="b">
        <v>0</v>
      </c>
      <c r="I399" s="84" t="b">
        <v>0</v>
      </c>
      <c r="J399" s="84" t="b">
        <v>0</v>
      </c>
      <c r="K399" s="84" t="b">
        <v>0</v>
      </c>
      <c r="L399" s="84" t="b">
        <v>0</v>
      </c>
    </row>
    <row r="400" spans="1:12" ht="15">
      <c r="A400" s="84" t="s">
        <v>1689</v>
      </c>
      <c r="B400" s="84" t="s">
        <v>1678</v>
      </c>
      <c r="C400" s="84">
        <v>5</v>
      </c>
      <c r="D400" s="118">
        <v>0.011792843980099185</v>
      </c>
      <c r="E400" s="118">
        <v>1.6334684555795864</v>
      </c>
      <c r="F400" s="84" t="s">
        <v>1589</v>
      </c>
      <c r="G400" s="84" t="b">
        <v>0</v>
      </c>
      <c r="H400" s="84" t="b">
        <v>0</v>
      </c>
      <c r="I400" s="84" t="b">
        <v>0</v>
      </c>
      <c r="J400" s="84" t="b">
        <v>0</v>
      </c>
      <c r="K400" s="84" t="b">
        <v>0</v>
      </c>
      <c r="L400" s="84" t="b">
        <v>0</v>
      </c>
    </row>
    <row r="401" spans="1:12" ht="15">
      <c r="A401" s="84" t="s">
        <v>1678</v>
      </c>
      <c r="B401" s="84" t="s">
        <v>238</v>
      </c>
      <c r="C401" s="84">
        <v>5</v>
      </c>
      <c r="D401" s="118">
        <v>0.011792843980099185</v>
      </c>
      <c r="E401" s="118">
        <v>1.1019895385373313</v>
      </c>
      <c r="F401" s="84" t="s">
        <v>1589</v>
      </c>
      <c r="G401" s="84" t="b">
        <v>0</v>
      </c>
      <c r="H401" s="84" t="b">
        <v>0</v>
      </c>
      <c r="I401" s="84" t="b">
        <v>0</v>
      </c>
      <c r="J401" s="84" t="b">
        <v>0</v>
      </c>
      <c r="K401" s="84" t="b">
        <v>0</v>
      </c>
      <c r="L401" s="84" t="b">
        <v>0</v>
      </c>
    </row>
    <row r="402" spans="1:12" ht="15">
      <c r="A402" s="84" t="s">
        <v>1691</v>
      </c>
      <c r="B402" s="84" t="s">
        <v>1692</v>
      </c>
      <c r="C402" s="84">
        <v>4</v>
      </c>
      <c r="D402" s="118">
        <v>0.010813777148606839</v>
      </c>
      <c r="E402" s="118">
        <v>1.8095597146352678</v>
      </c>
      <c r="F402" s="84" t="s">
        <v>1589</v>
      </c>
      <c r="G402" s="84" t="b">
        <v>0</v>
      </c>
      <c r="H402" s="84" t="b">
        <v>0</v>
      </c>
      <c r="I402" s="84" t="b">
        <v>0</v>
      </c>
      <c r="J402" s="84" t="b">
        <v>0</v>
      </c>
      <c r="K402" s="84" t="b">
        <v>0</v>
      </c>
      <c r="L402" s="84" t="b">
        <v>0</v>
      </c>
    </row>
    <row r="403" spans="1:12" ht="15">
      <c r="A403" s="84" t="s">
        <v>1692</v>
      </c>
      <c r="B403" s="84" t="s">
        <v>239</v>
      </c>
      <c r="C403" s="84">
        <v>4</v>
      </c>
      <c r="D403" s="118">
        <v>0.010813777148606839</v>
      </c>
      <c r="E403" s="118">
        <v>1.4573771965239053</v>
      </c>
      <c r="F403" s="84" t="s">
        <v>1589</v>
      </c>
      <c r="G403" s="84" t="b">
        <v>0</v>
      </c>
      <c r="H403" s="84" t="b">
        <v>0</v>
      </c>
      <c r="I403" s="84" t="b">
        <v>0</v>
      </c>
      <c r="J403" s="84" t="b">
        <v>0</v>
      </c>
      <c r="K403" s="84" t="b">
        <v>0</v>
      </c>
      <c r="L403" s="84" t="b">
        <v>0</v>
      </c>
    </row>
    <row r="404" spans="1:12" ht="15">
      <c r="A404" s="84" t="s">
        <v>239</v>
      </c>
      <c r="B404" s="84" t="s">
        <v>238</v>
      </c>
      <c r="C404" s="84">
        <v>4</v>
      </c>
      <c r="D404" s="118">
        <v>0.010813777148606839</v>
      </c>
      <c r="E404" s="118">
        <v>0.7832307759129186</v>
      </c>
      <c r="F404" s="84" t="s">
        <v>1589</v>
      </c>
      <c r="G404" s="84" t="b">
        <v>0</v>
      </c>
      <c r="H404" s="84" t="b">
        <v>0</v>
      </c>
      <c r="I404" s="84" t="b">
        <v>0</v>
      </c>
      <c r="J404" s="84" t="b">
        <v>0</v>
      </c>
      <c r="K404" s="84" t="b">
        <v>0</v>
      </c>
      <c r="L404" s="84" t="b">
        <v>0</v>
      </c>
    </row>
    <row r="405" spans="1:12" ht="15">
      <c r="A405" s="84" t="s">
        <v>238</v>
      </c>
      <c r="B405" s="84" t="s">
        <v>1689</v>
      </c>
      <c r="C405" s="84">
        <v>4</v>
      </c>
      <c r="D405" s="118">
        <v>0.010813777148606839</v>
      </c>
      <c r="E405" s="118">
        <v>1.1563472008599243</v>
      </c>
      <c r="F405" s="84" t="s">
        <v>1589</v>
      </c>
      <c r="G405" s="84" t="b">
        <v>0</v>
      </c>
      <c r="H405" s="84" t="b">
        <v>0</v>
      </c>
      <c r="I405" s="84" t="b">
        <v>0</v>
      </c>
      <c r="J405" s="84" t="b">
        <v>0</v>
      </c>
      <c r="K405" s="84" t="b">
        <v>0</v>
      </c>
      <c r="L405" s="84" t="b">
        <v>0</v>
      </c>
    </row>
    <row r="406" spans="1:12" ht="15">
      <c r="A406" s="84" t="s">
        <v>1679</v>
      </c>
      <c r="B406" s="84" t="s">
        <v>1693</v>
      </c>
      <c r="C406" s="84">
        <v>4</v>
      </c>
      <c r="D406" s="118">
        <v>0.010813777148606839</v>
      </c>
      <c r="E406" s="118">
        <v>1.4573771965239053</v>
      </c>
      <c r="F406" s="84" t="s">
        <v>1589</v>
      </c>
      <c r="G406" s="84" t="b">
        <v>0</v>
      </c>
      <c r="H406" s="84" t="b">
        <v>0</v>
      </c>
      <c r="I406" s="84" t="b">
        <v>0</v>
      </c>
      <c r="J406" s="84" t="b">
        <v>0</v>
      </c>
      <c r="K406" s="84" t="b">
        <v>0</v>
      </c>
      <c r="L406" s="84" t="b">
        <v>0</v>
      </c>
    </row>
    <row r="407" spans="1:12" ht="15">
      <c r="A407" s="84" t="s">
        <v>1693</v>
      </c>
      <c r="B407" s="84" t="s">
        <v>1690</v>
      </c>
      <c r="C407" s="84">
        <v>4</v>
      </c>
      <c r="D407" s="118">
        <v>0.010813777148606839</v>
      </c>
      <c r="E407" s="118">
        <v>1.7126497016272113</v>
      </c>
      <c r="F407" s="84" t="s">
        <v>1589</v>
      </c>
      <c r="G407" s="84" t="b">
        <v>0</v>
      </c>
      <c r="H407" s="84" t="b">
        <v>0</v>
      </c>
      <c r="I407" s="84" t="b">
        <v>0</v>
      </c>
      <c r="J407" s="84" t="b">
        <v>1</v>
      </c>
      <c r="K407" s="84" t="b">
        <v>0</v>
      </c>
      <c r="L407" s="84" t="b">
        <v>0</v>
      </c>
    </row>
    <row r="408" spans="1:12" ht="15">
      <c r="A408" s="84" t="s">
        <v>238</v>
      </c>
      <c r="B408" s="84" t="s">
        <v>2006</v>
      </c>
      <c r="C408" s="84">
        <v>3</v>
      </c>
      <c r="D408" s="118">
        <v>0.009444198376846232</v>
      </c>
      <c r="E408" s="118">
        <v>1.156347200859924</v>
      </c>
      <c r="F408" s="84" t="s">
        <v>1589</v>
      </c>
      <c r="G408" s="84" t="b">
        <v>0</v>
      </c>
      <c r="H408" s="84" t="b">
        <v>0</v>
      </c>
      <c r="I408" s="84" t="b">
        <v>0</v>
      </c>
      <c r="J408" s="84" t="b">
        <v>0</v>
      </c>
      <c r="K408" s="84" t="b">
        <v>0</v>
      </c>
      <c r="L408" s="84" t="b">
        <v>0</v>
      </c>
    </row>
    <row r="409" spans="1:12" ht="15">
      <c r="A409" s="84" t="s">
        <v>2006</v>
      </c>
      <c r="B409" s="84" t="s">
        <v>2007</v>
      </c>
      <c r="C409" s="84">
        <v>3</v>
      </c>
      <c r="D409" s="118">
        <v>0.009444198376846232</v>
      </c>
      <c r="E409" s="118">
        <v>1.934498451243568</v>
      </c>
      <c r="F409" s="84" t="s">
        <v>1589</v>
      </c>
      <c r="G409" s="84" t="b">
        <v>0</v>
      </c>
      <c r="H409" s="84" t="b">
        <v>0</v>
      </c>
      <c r="I409" s="84" t="b">
        <v>0</v>
      </c>
      <c r="J409" s="84" t="b">
        <v>0</v>
      </c>
      <c r="K409" s="84" t="b">
        <v>0</v>
      </c>
      <c r="L409" s="84" t="b">
        <v>0</v>
      </c>
    </row>
    <row r="410" spans="1:12" ht="15">
      <c r="A410" s="84" t="s">
        <v>2007</v>
      </c>
      <c r="B410" s="84" t="s">
        <v>1983</v>
      </c>
      <c r="C410" s="84">
        <v>3</v>
      </c>
      <c r="D410" s="118">
        <v>0.009444198376846232</v>
      </c>
      <c r="E410" s="118">
        <v>1.934498451243568</v>
      </c>
      <c r="F410" s="84" t="s">
        <v>1589</v>
      </c>
      <c r="G410" s="84" t="b">
        <v>0</v>
      </c>
      <c r="H410" s="84" t="b">
        <v>0</v>
      </c>
      <c r="I410" s="84" t="b">
        <v>0</v>
      </c>
      <c r="J410" s="84" t="b">
        <v>0</v>
      </c>
      <c r="K410" s="84" t="b">
        <v>0</v>
      </c>
      <c r="L410" s="84" t="b">
        <v>0</v>
      </c>
    </row>
    <row r="411" spans="1:12" ht="15">
      <c r="A411" s="84" t="s">
        <v>1983</v>
      </c>
      <c r="B411" s="84" t="s">
        <v>239</v>
      </c>
      <c r="C411" s="84">
        <v>3</v>
      </c>
      <c r="D411" s="118">
        <v>0.009444198376846232</v>
      </c>
      <c r="E411" s="118">
        <v>1.4573771965239053</v>
      </c>
      <c r="F411" s="84" t="s">
        <v>1589</v>
      </c>
      <c r="G411" s="84" t="b">
        <v>0</v>
      </c>
      <c r="H411" s="84" t="b">
        <v>0</v>
      </c>
      <c r="I411" s="84" t="b">
        <v>0</v>
      </c>
      <c r="J411" s="84" t="b">
        <v>0</v>
      </c>
      <c r="K411" s="84" t="b">
        <v>0</v>
      </c>
      <c r="L411" s="84" t="b">
        <v>0</v>
      </c>
    </row>
    <row r="412" spans="1:12" ht="15">
      <c r="A412" s="84" t="s">
        <v>239</v>
      </c>
      <c r="B412" s="84" t="s">
        <v>2008</v>
      </c>
      <c r="C412" s="84">
        <v>3</v>
      </c>
      <c r="D412" s="118">
        <v>0.009444198376846232</v>
      </c>
      <c r="E412" s="118">
        <v>1.4116197059632303</v>
      </c>
      <c r="F412" s="84" t="s">
        <v>1589</v>
      </c>
      <c r="G412" s="84" t="b">
        <v>0</v>
      </c>
      <c r="H412" s="84" t="b">
        <v>0</v>
      </c>
      <c r="I412" s="84" t="b">
        <v>0</v>
      </c>
      <c r="J412" s="84" t="b">
        <v>0</v>
      </c>
      <c r="K412" s="84" t="b">
        <v>0</v>
      </c>
      <c r="L412" s="84" t="b">
        <v>0</v>
      </c>
    </row>
    <row r="413" spans="1:12" ht="15">
      <c r="A413" s="84" t="s">
        <v>2008</v>
      </c>
      <c r="B413" s="84" t="s">
        <v>2009</v>
      </c>
      <c r="C413" s="84">
        <v>3</v>
      </c>
      <c r="D413" s="118">
        <v>0.009444198376846232</v>
      </c>
      <c r="E413" s="118">
        <v>1.934498451243568</v>
      </c>
      <c r="F413" s="84" t="s">
        <v>1589</v>
      </c>
      <c r="G413" s="84" t="b">
        <v>0</v>
      </c>
      <c r="H413" s="84" t="b">
        <v>0</v>
      </c>
      <c r="I413" s="84" t="b">
        <v>0</v>
      </c>
      <c r="J413" s="84" t="b">
        <v>0</v>
      </c>
      <c r="K413" s="84" t="b">
        <v>0</v>
      </c>
      <c r="L413" s="84" t="b">
        <v>0</v>
      </c>
    </row>
    <row r="414" spans="1:12" ht="15">
      <c r="A414" s="84" t="s">
        <v>2009</v>
      </c>
      <c r="B414" s="84" t="s">
        <v>1995</v>
      </c>
      <c r="C414" s="84">
        <v>3</v>
      </c>
      <c r="D414" s="118">
        <v>0.009444198376846232</v>
      </c>
      <c r="E414" s="118">
        <v>1.934498451243568</v>
      </c>
      <c r="F414" s="84" t="s">
        <v>1589</v>
      </c>
      <c r="G414" s="84" t="b">
        <v>0</v>
      </c>
      <c r="H414" s="84" t="b">
        <v>0</v>
      </c>
      <c r="I414" s="84" t="b">
        <v>0</v>
      </c>
      <c r="J414" s="84" t="b">
        <v>0</v>
      </c>
      <c r="K414" s="84" t="b">
        <v>0</v>
      </c>
      <c r="L414" s="84" t="b">
        <v>0</v>
      </c>
    </row>
    <row r="415" spans="1:12" ht="15">
      <c r="A415" s="84" t="s">
        <v>1995</v>
      </c>
      <c r="B415" s="84" t="s">
        <v>2010</v>
      </c>
      <c r="C415" s="84">
        <v>3</v>
      </c>
      <c r="D415" s="118">
        <v>0.009444198376846232</v>
      </c>
      <c r="E415" s="118">
        <v>1.934498451243568</v>
      </c>
      <c r="F415" s="84" t="s">
        <v>1589</v>
      </c>
      <c r="G415" s="84" t="b">
        <v>0</v>
      </c>
      <c r="H415" s="84" t="b">
        <v>0</v>
      </c>
      <c r="I415" s="84" t="b">
        <v>0</v>
      </c>
      <c r="J415" s="84" t="b">
        <v>0</v>
      </c>
      <c r="K415" s="84" t="b">
        <v>0</v>
      </c>
      <c r="L415" s="84" t="b">
        <v>0</v>
      </c>
    </row>
    <row r="416" spans="1:12" ht="15">
      <c r="A416" s="84" t="s">
        <v>248</v>
      </c>
      <c r="B416" s="84" t="s">
        <v>1691</v>
      </c>
      <c r="C416" s="84">
        <v>3</v>
      </c>
      <c r="D416" s="118">
        <v>0.009444198376846232</v>
      </c>
      <c r="E416" s="118">
        <v>1.934498451243568</v>
      </c>
      <c r="F416" s="84" t="s">
        <v>1589</v>
      </c>
      <c r="G416" s="84" t="b">
        <v>0</v>
      </c>
      <c r="H416" s="84" t="b">
        <v>0</v>
      </c>
      <c r="I416" s="84" t="b">
        <v>0</v>
      </c>
      <c r="J416" s="84" t="b">
        <v>0</v>
      </c>
      <c r="K416" s="84" t="b">
        <v>0</v>
      </c>
      <c r="L416" s="84" t="b">
        <v>0</v>
      </c>
    </row>
    <row r="417" spans="1:12" ht="15">
      <c r="A417" s="84" t="s">
        <v>1690</v>
      </c>
      <c r="B417" s="84" t="s">
        <v>2030</v>
      </c>
      <c r="C417" s="84">
        <v>3</v>
      </c>
      <c r="D417" s="118">
        <v>0.009444198376846232</v>
      </c>
      <c r="E417" s="118">
        <v>1.7126497016272113</v>
      </c>
      <c r="F417" s="84" t="s">
        <v>1589</v>
      </c>
      <c r="G417" s="84" t="b">
        <v>1</v>
      </c>
      <c r="H417" s="84" t="b">
        <v>0</v>
      </c>
      <c r="I417" s="84" t="b">
        <v>0</v>
      </c>
      <c r="J417" s="84" t="b">
        <v>0</v>
      </c>
      <c r="K417" s="84" t="b">
        <v>0</v>
      </c>
      <c r="L417" s="84" t="b">
        <v>0</v>
      </c>
    </row>
    <row r="418" spans="1:12" ht="15">
      <c r="A418" s="84" t="s">
        <v>237</v>
      </c>
      <c r="B418" s="84" t="s">
        <v>238</v>
      </c>
      <c r="C418" s="84">
        <v>2</v>
      </c>
      <c r="D418" s="118">
        <v>0.007549450821022146</v>
      </c>
      <c r="E418" s="118">
        <v>1.1811707845849562</v>
      </c>
      <c r="F418" s="84" t="s">
        <v>1589</v>
      </c>
      <c r="G418" s="84" t="b">
        <v>0</v>
      </c>
      <c r="H418" s="84" t="b">
        <v>0</v>
      </c>
      <c r="I418" s="84" t="b">
        <v>0</v>
      </c>
      <c r="J418" s="84" t="b">
        <v>0</v>
      </c>
      <c r="K418" s="84" t="b">
        <v>0</v>
      </c>
      <c r="L418" s="84" t="b">
        <v>0</v>
      </c>
    </row>
    <row r="419" spans="1:12" ht="15">
      <c r="A419" s="84" t="s">
        <v>2010</v>
      </c>
      <c r="B419" s="84" t="s">
        <v>2029</v>
      </c>
      <c r="C419" s="84">
        <v>2</v>
      </c>
      <c r="D419" s="118">
        <v>0.007549450821022146</v>
      </c>
      <c r="E419" s="118">
        <v>1.9344984512435677</v>
      </c>
      <c r="F419" s="84" t="s">
        <v>1589</v>
      </c>
      <c r="G419" s="84" t="b">
        <v>0</v>
      </c>
      <c r="H419" s="84" t="b">
        <v>0</v>
      </c>
      <c r="I419" s="84" t="b">
        <v>0</v>
      </c>
      <c r="J419" s="84" t="b">
        <v>0</v>
      </c>
      <c r="K419" s="84" t="b">
        <v>1</v>
      </c>
      <c r="L419" s="84" t="b">
        <v>0</v>
      </c>
    </row>
    <row r="420" spans="1:12" ht="15">
      <c r="A420" s="84" t="s">
        <v>2031</v>
      </c>
      <c r="B420" s="84" t="s">
        <v>2032</v>
      </c>
      <c r="C420" s="84">
        <v>2</v>
      </c>
      <c r="D420" s="118">
        <v>0.007549450821022146</v>
      </c>
      <c r="E420" s="118">
        <v>2.110589710299249</v>
      </c>
      <c r="F420" s="84" t="s">
        <v>1589</v>
      </c>
      <c r="G420" s="84" t="b">
        <v>0</v>
      </c>
      <c r="H420" s="84" t="b">
        <v>0</v>
      </c>
      <c r="I420" s="84" t="b">
        <v>0</v>
      </c>
      <c r="J420" s="84" t="b">
        <v>1</v>
      </c>
      <c r="K420" s="84" t="b">
        <v>0</v>
      </c>
      <c r="L420" s="84" t="b">
        <v>0</v>
      </c>
    </row>
    <row r="421" spans="1:12" ht="15">
      <c r="A421" s="84" t="s">
        <v>2032</v>
      </c>
      <c r="B421" s="84" t="s">
        <v>2033</v>
      </c>
      <c r="C421" s="84">
        <v>2</v>
      </c>
      <c r="D421" s="118">
        <v>0.007549450821022146</v>
      </c>
      <c r="E421" s="118">
        <v>2.110589710299249</v>
      </c>
      <c r="F421" s="84" t="s">
        <v>1589</v>
      </c>
      <c r="G421" s="84" t="b">
        <v>1</v>
      </c>
      <c r="H421" s="84" t="b">
        <v>0</v>
      </c>
      <c r="I421" s="84" t="b">
        <v>0</v>
      </c>
      <c r="J421" s="84" t="b">
        <v>0</v>
      </c>
      <c r="K421" s="84" t="b">
        <v>0</v>
      </c>
      <c r="L421" s="84" t="b">
        <v>0</v>
      </c>
    </row>
    <row r="422" spans="1:12" ht="15">
      <c r="A422" s="84" t="s">
        <v>2033</v>
      </c>
      <c r="B422" s="84" t="s">
        <v>1985</v>
      </c>
      <c r="C422" s="84">
        <v>2</v>
      </c>
      <c r="D422" s="118">
        <v>0.007549450821022146</v>
      </c>
      <c r="E422" s="118">
        <v>1.9344984512435677</v>
      </c>
      <c r="F422" s="84" t="s">
        <v>1589</v>
      </c>
      <c r="G422" s="84" t="b">
        <v>0</v>
      </c>
      <c r="H422" s="84" t="b">
        <v>0</v>
      </c>
      <c r="I422" s="84" t="b">
        <v>0</v>
      </c>
      <c r="J422" s="84" t="b">
        <v>0</v>
      </c>
      <c r="K422" s="84" t="b">
        <v>0</v>
      </c>
      <c r="L422" s="84" t="b">
        <v>0</v>
      </c>
    </row>
    <row r="423" spans="1:12" ht="15">
      <c r="A423" s="84" t="s">
        <v>1985</v>
      </c>
      <c r="B423" s="84" t="s">
        <v>2034</v>
      </c>
      <c r="C423" s="84">
        <v>2</v>
      </c>
      <c r="D423" s="118">
        <v>0.007549450821022146</v>
      </c>
      <c r="E423" s="118">
        <v>1.9344984512435677</v>
      </c>
      <c r="F423" s="84" t="s">
        <v>1589</v>
      </c>
      <c r="G423" s="84" t="b">
        <v>0</v>
      </c>
      <c r="H423" s="84" t="b">
        <v>0</v>
      </c>
      <c r="I423" s="84" t="b">
        <v>0</v>
      </c>
      <c r="J423" s="84" t="b">
        <v>1</v>
      </c>
      <c r="K423" s="84" t="b">
        <v>0</v>
      </c>
      <c r="L423" s="84" t="b">
        <v>0</v>
      </c>
    </row>
    <row r="424" spans="1:12" ht="15">
      <c r="A424" s="84" t="s">
        <v>2034</v>
      </c>
      <c r="B424" s="84" t="s">
        <v>2035</v>
      </c>
      <c r="C424" s="84">
        <v>2</v>
      </c>
      <c r="D424" s="118">
        <v>0.007549450821022146</v>
      </c>
      <c r="E424" s="118">
        <v>2.110589710299249</v>
      </c>
      <c r="F424" s="84" t="s">
        <v>1589</v>
      </c>
      <c r="G424" s="84" t="b">
        <v>1</v>
      </c>
      <c r="H424" s="84" t="b">
        <v>0</v>
      </c>
      <c r="I424" s="84" t="b">
        <v>0</v>
      </c>
      <c r="J424" s="84" t="b">
        <v>0</v>
      </c>
      <c r="K424" s="84" t="b">
        <v>0</v>
      </c>
      <c r="L424" s="84" t="b">
        <v>0</v>
      </c>
    </row>
    <row r="425" spans="1:12" ht="15">
      <c r="A425" s="84" t="s">
        <v>2035</v>
      </c>
      <c r="B425" s="84" t="s">
        <v>1994</v>
      </c>
      <c r="C425" s="84">
        <v>2</v>
      </c>
      <c r="D425" s="118">
        <v>0.007549450821022146</v>
      </c>
      <c r="E425" s="118">
        <v>1.9344984512435677</v>
      </c>
      <c r="F425" s="84" t="s">
        <v>1589</v>
      </c>
      <c r="G425" s="84" t="b">
        <v>0</v>
      </c>
      <c r="H425" s="84" t="b">
        <v>0</v>
      </c>
      <c r="I425" s="84" t="b">
        <v>0</v>
      </c>
      <c r="J425" s="84" t="b">
        <v>0</v>
      </c>
      <c r="K425" s="84" t="b">
        <v>0</v>
      </c>
      <c r="L425" s="84" t="b">
        <v>0</v>
      </c>
    </row>
    <row r="426" spans="1:12" ht="15">
      <c r="A426" s="84" t="s">
        <v>1994</v>
      </c>
      <c r="B426" s="84" t="s">
        <v>2036</v>
      </c>
      <c r="C426" s="84">
        <v>2</v>
      </c>
      <c r="D426" s="118">
        <v>0.007549450821022146</v>
      </c>
      <c r="E426" s="118">
        <v>2.110589710299249</v>
      </c>
      <c r="F426" s="84" t="s">
        <v>1589</v>
      </c>
      <c r="G426" s="84" t="b">
        <v>0</v>
      </c>
      <c r="H426" s="84" t="b">
        <v>0</v>
      </c>
      <c r="I426" s="84" t="b">
        <v>0</v>
      </c>
      <c r="J426" s="84" t="b">
        <v>0</v>
      </c>
      <c r="K426" s="84" t="b">
        <v>0</v>
      </c>
      <c r="L426" s="84" t="b">
        <v>0</v>
      </c>
    </row>
    <row r="427" spans="1:12" ht="15">
      <c r="A427" s="84" t="s">
        <v>2036</v>
      </c>
      <c r="B427" s="84" t="s">
        <v>2012</v>
      </c>
      <c r="C427" s="84">
        <v>2</v>
      </c>
      <c r="D427" s="118">
        <v>0.007549450821022146</v>
      </c>
      <c r="E427" s="118">
        <v>2.110589710299249</v>
      </c>
      <c r="F427" s="84" t="s">
        <v>1589</v>
      </c>
      <c r="G427" s="84" t="b">
        <v>0</v>
      </c>
      <c r="H427" s="84" t="b">
        <v>0</v>
      </c>
      <c r="I427" s="84" t="b">
        <v>0</v>
      </c>
      <c r="J427" s="84" t="b">
        <v>0</v>
      </c>
      <c r="K427" s="84" t="b">
        <v>0</v>
      </c>
      <c r="L427" s="84" t="b">
        <v>0</v>
      </c>
    </row>
    <row r="428" spans="1:12" ht="15">
      <c r="A428" s="84" t="s">
        <v>2012</v>
      </c>
      <c r="B428" s="84" t="s">
        <v>1721</v>
      </c>
      <c r="C428" s="84">
        <v>2</v>
      </c>
      <c r="D428" s="118">
        <v>0.007549450821022146</v>
      </c>
      <c r="E428" s="118">
        <v>2.110589710299249</v>
      </c>
      <c r="F428" s="84" t="s">
        <v>1589</v>
      </c>
      <c r="G428" s="84" t="b">
        <v>0</v>
      </c>
      <c r="H428" s="84" t="b">
        <v>0</v>
      </c>
      <c r="I428" s="84" t="b">
        <v>0</v>
      </c>
      <c r="J428" s="84" t="b">
        <v>0</v>
      </c>
      <c r="K428" s="84" t="b">
        <v>0</v>
      </c>
      <c r="L428" s="84" t="b">
        <v>0</v>
      </c>
    </row>
    <row r="429" spans="1:12" ht="15">
      <c r="A429" s="84" t="s">
        <v>1721</v>
      </c>
      <c r="B429" s="84" t="s">
        <v>2037</v>
      </c>
      <c r="C429" s="84">
        <v>2</v>
      </c>
      <c r="D429" s="118">
        <v>0.007549450821022146</v>
      </c>
      <c r="E429" s="118">
        <v>2.110589710299249</v>
      </c>
      <c r="F429" s="84" t="s">
        <v>1589</v>
      </c>
      <c r="G429" s="84" t="b">
        <v>0</v>
      </c>
      <c r="H429" s="84" t="b">
        <v>0</v>
      </c>
      <c r="I429" s="84" t="b">
        <v>0</v>
      </c>
      <c r="J429" s="84" t="b">
        <v>0</v>
      </c>
      <c r="K429" s="84" t="b">
        <v>0</v>
      </c>
      <c r="L429" s="84" t="b">
        <v>0</v>
      </c>
    </row>
    <row r="430" spans="1:12" ht="15">
      <c r="A430" s="84" t="s">
        <v>2037</v>
      </c>
      <c r="B430" s="84" t="s">
        <v>2038</v>
      </c>
      <c r="C430" s="84">
        <v>2</v>
      </c>
      <c r="D430" s="118">
        <v>0.007549450821022146</v>
      </c>
      <c r="E430" s="118">
        <v>2.110589710299249</v>
      </c>
      <c r="F430" s="84" t="s">
        <v>1589</v>
      </c>
      <c r="G430" s="84" t="b">
        <v>0</v>
      </c>
      <c r="H430" s="84" t="b">
        <v>0</v>
      </c>
      <c r="I430" s="84" t="b">
        <v>0</v>
      </c>
      <c r="J430" s="84" t="b">
        <v>0</v>
      </c>
      <c r="K430" s="84" t="b">
        <v>0</v>
      </c>
      <c r="L430" s="84" t="b">
        <v>0</v>
      </c>
    </row>
    <row r="431" spans="1:12" ht="15">
      <c r="A431" s="84" t="s">
        <v>1992</v>
      </c>
      <c r="B431" s="84" t="s">
        <v>1990</v>
      </c>
      <c r="C431" s="84">
        <v>2</v>
      </c>
      <c r="D431" s="118">
        <v>0.007549450821022146</v>
      </c>
      <c r="E431" s="118">
        <v>1.9344984512435677</v>
      </c>
      <c r="F431" s="84" t="s">
        <v>1589</v>
      </c>
      <c r="G431" s="84" t="b">
        <v>0</v>
      </c>
      <c r="H431" s="84" t="b">
        <v>0</v>
      </c>
      <c r="I431" s="84" t="b">
        <v>0</v>
      </c>
      <c r="J431" s="84" t="b">
        <v>0</v>
      </c>
      <c r="K431" s="84" t="b">
        <v>0</v>
      </c>
      <c r="L431" s="84" t="b">
        <v>0</v>
      </c>
    </row>
    <row r="432" spans="1:12" ht="15">
      <c r="A432" s="84" t="s">
        <v>1679</v>
      </c>
      <c r="B432" s="84" t="s">
        <v>1986</v>
      </c>
      <c r="C432" s="84">
        <v>2</v>
      </c>
      <c r="D432" s="118">
        <v>0.007549450821022146</v>
      </c>
      <c r="E432" s="118">
        <v>1.1563472008599243</v>
      </c>
      <c r="F432" s="84" t="s">
        <v>1589</v>
      </c>
      <c r="G432" s="84" t="b">
        <v>0</v>
      </c>
      <c r="H432" s="84" t="b">
        <v>0</v>
      </c>
      <c r="I432" s="84" t="b">
        <v>0</v>
      </c>
      <c r="J432" s="84" t="b">
        <v>0</v>
      </c>
      <c r="K432" s="84" t="b">
        <v>0</v>
      </c>
      <c r="L432" s="84" t="b">
        <v>0</v>
      </c>
    </row>
    <row r="433" spans="1:12" ht="15">
      <c r="A433" s="84" t="s">
        <v>1695</v>
      </c>
      <c r="B433" s="84" t="s">
        <v>1696</v>
      </c>
      <c r="C433" s="84">
        <v>3</v>
      </c>
      <c r="D433" s="118">
        <v>0</v>
      </c>
      <c r="E433" s="118">
        <v>1.1139433523068367</v>
      </c>
      <c r="F433" s="84" t="s">
        <v>1590</v>
      </c>
      <c r="G433" s="84" t="b">
        <v>0</v>
      </c>
      <c r="H433" s="84" t="b">
        <v>0</v>
      </c>
      <c r="I433" s="84" t="b">
        <v>0</v>
      </c>
      <c r="J433" s="84" t="b">
        <v>0</v>
      </c>
      <c r="K433" s="84" t="b">
        <v>0</v>
      </c>
      <c r="L433" s="84" t="b">
        <v>0</v>
      </c>
    </row>
    <row r="434" spans="1:12" ht="15">
      <c r="A434" s="84" t="s">
        <v>1696</v>
      </c>
      <c r="B434" s="84" t="s">
        <v>1697</v>
      </c>
      <c r="C434" s="84">
        <v>3</v>
      </c>
      <c r="D434" s="118">
        <v>0</v>
      </c>
      <c r="E434" s="118">
        <v>1.1139433523068367</v>
      </c>
      <c r="F434" s="84" t="s">
        <v>1590</v>
      </c>
      <c r="G434" s="84" t="b">
        <v>0</v>
      </c>
      <c r="H434" s="84" t="b">
        <v>0</v>
      </c>
      <c r="I434" s="84" t="b">
        <v>0</v>
      </c>
      <c r="J434" s="84" t="b">
        <v>0</v>
      </c>
      <c r="K434" s="84" t="b">
        <v>0</v>
      </c>
      <c r="L434" s="84" t="b">
        <v>0</v>
      </c>
    </row>
    <row r="435" spans="1:12" ht="15">
      <c r="A435" s="84" t="s">
        <v>1697</v>
      </c>
      <c r="B435" s="84" t="s">
        <v>1698</v>
      </c>
      <c r="C435" s="84">
        <v>3</v>
      </c>
      <c r="D435" s="118">
        <v>0</v>
      </c>
      <c r="E435" s="118">
        <v>1.1139433523068367</v>
      </c>
      <c r="F435" s="84" t="s">
        <v>1590</v>
      </c>
      <c r="G435" s="84" t="b">
        <v>0</v>
      </c>
      <c r="H435" s="84" t="b">
        <v>0</v>
      </c>
      <c r="I435" s="84" t="b">
        <v>0</v>
      </c>
      <c r="J435" s="84" t="b">
        <v>0</v>
      </c>
      <c r="K435" s="84" t="b">
        <v>0</v>
      </c>
      <c r="L435" s="84" t="b">
        <v>0</v>
      </c>
    </row>
    <row r="436" spans="1:12" ht="15">
      <c r="A436" s="84" t="s">
        <v>1698</v>
      </c>
      <c r="B436" s="84" t="s">
        <v>1699</v>
      </c>
      <c r="C436" s="84">
        <v>3</v>
      </c>
      <c r="D436" s="118">
        <v>0</v>
      </c>
      <c r="E436" s="118">
        <v>1.1139433523068367</v>
      </c>
      <c r="F436" s="84" t="s">
        <v>1590</v>
      </c>
      <c r="G436" s="84" t="b">
        <v>0</v>
      </c>
      <c r="H436" s="84" t="b">
        <v>0</v>
      </c>
      <c r="I436" s="84" t="b">
        <v>0</v>
      </c>
      <c r="J436" s="84" t="b">
        <v>0</v>
      </c>
      <c r="K436" s="84" t="b">
        <v>0</v>
      </c>
      <c r="L436" s="84" t="b">
        <v>0</v>
      </c>
    </row>
    <row r="437" spans="1:12" ht="15">
      <c r="A437" s="84" t="s">
        <v>1699</v>
      </c>
      <c r="B437" s="84" t="s">
        <v>1700</v>
      </c>
      <c r="C437" s="84">
        <v>3</v>
      </c>
      <c r="D437" s="118">
        <v>0</v>
      </c>
      <c r="E437" s="118">
        <v>1.1139433523068367</v>
      </c>
      <c r="F437" s="84" t="s">
        <v>1590</v>
      </c>
      <c r="G437" s="84" t="b">
        <v>0</v>
      </c>
      <c r="H437" s="84" t="b">
        <v>0</v>
      </c>
      <c r="I437" s="84" t="b">
        <v>0</v>
      </c>
      <c r="J437" s="84" t="b">
        <v>0</v>
      </c>
      <c r="K437" s="84" t="b">
        <v>0</v>
      </c>
      <c r="L437" s="84" t="b">
        <v>0</v>
      </c>
    </row>
    <row r="438" spans="1:12" ht="15">
      <c r="A438" s="84" t="s">
        <v>1700</v>
      </c>
      <c r="B438" s="84" t="s">
        <v>1701</v>
      </c>
      <c r="C438" s="84">
        <v>3</v>
      </c>
      <c r="D438" s="118">
        <v>0</v>
      </c>
      <c r="E438" s="118">
        <v>1.1139433523068367</v>
      </c>
      <c r="F438" s="84" t="s">
        <v>1590</v>
      </c>
      <c r="G438" s="84" t="b">
        <v>0</v>
      </c>
      <c r="H438" s="84" t="b">
        <v>0</v>
      </c>
      <c r="I438" s="84" t="b">
        <v>0</v>
      </c>
      <c r="J438" s="84" t="b">
        <v>0</v>
      </c>
      <c r="K438" s="84" t="b">
        <v>0</v>
      </c>
      <c r="L438" s="84" t="b">
        <v>0</v>
      </c>
    </row>
    <row r="439" spans="1:12" ht="15">
      <c r="A439" s="84" t="s">
        <v>1701</v>
      </c>
      <c r="B439" s="84" t="s">
        <v>286</v>
      </c>
      <c r="C439" s="84">
        <v>3</v>
      </c>
      <c r="D439" s="118">
        <v>0</v>
      </c>
      <c r="E439" s="118">
        <v>1.1139433523068367</v>
      </c>
      <c r="F439" s="84" t="s">
        <v>1590</v>
      </c>
      <c r="G439" s="84" t="b">
        <v>0</v>
      </c>
      <c r="H439" s="84" t="b">
        <v>0</v>
      </c>
      <c r="I439" s="84" t="b">
        <v>0</v>
      </c>
      <c r="J439" s="84" t="b">
        <v>0</v>
      </c>
      <c r="K439" s="84" t="b">
        <v>0</v>
      </c>
      <c r="L439" s="84" t="b">
        <v>0</v>
      </c>
    </row>
    <row r="440" spans="1:12" ht="15">
      <c r="A440" s="84" t="s">
        <v>286</v>
      </c>
      <c r="B440" s="84" t="s">
        <v>285</v>
      </c>
      <c r="C440" s="84">
        <v>3</v>
      </c>
      <c r="D440" s="118">
        <v>0</v>
      </c>
      <c r="E440" s="118">
        <v>1.1139433523068367</v>
      </c>
      <c r="F440" s="84" t="s">
        <v>1590</v>
      </c>
      <c r="G440" s="84" t="b">
        <v>0</v>
      </c>
      <c r="H440" s="84" t="b">
        <v>0</v>
      </c>
      <c r="I440" s="84" t="b">
        <v>0</v>
      </c>
      <c r="J440" s="84" t="b">
        <v>0</v>
      </c>
      <c r="K440" s="84" t="b">
        <v>0</v>
      </c>
      <c r="L440" s="84" t="b">
        <v>0</v>
      </c>
    </row>
    <row r="441" spans="1:12" ht="15">
      <c r="A441" s="84" t="s">
        <v>213</v>
      </c>
      <c r="B441" s="84" t="s">
        <v>1695</v>
      </c>
      <c r="C441" s="84">
        <v>2</v>
      </c>
      <c r="D441" s="118">
        <v>0.008385298050270535</v>
      </c>
      <c r="E441" s="118">
        <v>1.290034611362518</v>
      </c>
      <c r="F441" s="84" t="s">
        <v>1590</v>
      </c>
      <c r="G441" s="84" t="b">
        <v>0</v>
      </c>
      <c r="H441" s="84" t="b">
        <v>0</v>
      </c>
      <c r="I441" s="84" t="b">
        <v>0</v>
      </c>
      <c r="J441" s="84" t="b">
        <v>0</v>
      </c>
      <c r="K441" s="84" t="b">
        <v>0</v>
      </c>
      <c r="L441" s="84" t="b">
        <v>0</v>
      </c>
    </row>
    <row r="442" spans="1:12" ht="15">
      <c r="A442" s="84" t="s">
        <v>285</v>
      </c>
      <c r="B442" s="84" t="s">
        <v>1836</v>
      </c>
      <c r="C442" s="84">
        <v>2</v>
      </c>
      <c r="D442" s="118">
        <v>0.008385298050270535</v>
      </c>
      <c r="E442" s="118">
        <v>1.1139433523068367</v>
      </c>
      <c r="F442" s="84" t="s">
        <v>1590</v>
      </c>
      <c r="G442" s="84" t="b">
        <v>0</v>
      </c>
      <c r="H442" s="84" t="b">
        <v>0</v>
      </c>
      <c r="I442" s="84" t="b">
        <v>0</v>
      </c>
      <c r="J442" s="84" t="b">
        <v>0</v>
      </c>
      <c r="K442" s="84" t="b">
        <v>0</v>
      </c>
      <c r="L442" s="84" t="b">
        <v>0</v>
      </c>
    </row>
    <row r="443" spans="1:12" ht="15">
      <c r="A443" s="84" t="s">
        <v>1703</v>
      </c>
      <c r="B443" s="84" t="s">
        <v>1704</v>
      </c>
      <c r="C443" s="84">
        <v>4</v>
      </c>
      <c r="D443" s="118">
        <v>0</v>
      </c>
      <c r="E443" s="118">
        <v>1.2430380486862944</v>
      </c>
      <c r="F443" s="84" t="s">
        <v>1591</v>
      </c>
      <c r="G443" s="84" t="b">
        <v>0</v>
      </c>
      <c r="H443" s="84" t="b">
        <v>0</v>
      </c>
      <c r="I443" s="84" t="b">
        <v>0</v>
      </c>
      <c r="J443" s="84" t="b">
        <v>0</v>
      </c>
      <c r="K443" s="84" t="b">
        <v>0</v>
      </c>
      <c r="L443" s="84" t="b">
        <v>0</v>
      </c>
    </row>
    <row r="444" spans="1:12" ht="15">
      <c r="A444" s="84" t="s">
        <v>1704</v>
      </c>
      <c r="B444" s="84" t="s">
        <v>1705</v>
      </c>
      <c r="C444" s="84">
        <v>4</v>
      </c>
      <c r="D444" s="118">
        <v>0</v>
      </c>
      <c r="E444" s="118">
        <v>1.2430380486862944</v>
      </c>
      <c r="F444" s="84" t="s">
        <v>1591</v>
      </c>
      <c r="G444" s="84" t="b">
        <v>0</v>
      </c>
      <c r="H444" s="84" t="b">
        <v>0</v>
      </c>
      <c r="I444" s="84" t="b">
        <v>0</v>
      </c>
      <c r="J444" s="84" t="b">
        <v>0</v>
      </c>
      <c r="K444" s="84" t="b">
        <v>0</v>
      </c>
      <c r="L444" s="84" t="b">
        <v>0</v>
      </c>
    </row>
    <row r="445" spans="1:12" ht="15">
      <c r="A445" s="84" t="s">
        <v>1705</v>
      </c>
      <c r="B445" s="84" t="s">
        <v>1678</v>
      </c>
      <c r="C445" s="84">
        <v>4</v>
      </c>
      <c r="D445" s="118">
        <v>0</v>
      </c>
      <c r="E445" s="118">
        <v>1.2430380486862944</v>
      </c>
      <c r="F445" s="84" t="s">
        <v>1591</v>
      </c>
      <c r="G445" s="84" t="b">
        <v>0</v>
      </c>
      <c r="H445" s="84" t="b">
        <v>0</v>
      </c>
      <c r="I445" s="84" t="b">
        <v>0</v>
      </c>
      <c r="J445" s="84" t="b">
        <v>0</v>
      </c>
      <c r="K445" s="84" t="b">
        <v>0</v>
      </c>
      <c r="L445" s="84" t="b">
        <v>0</v>
      </c>
    </row>
    <row r="446" spans="1:12" ht="15">
      <c r="A446" s="84" t="s">
        <v>1678</v>
      </c>
      <c r="B446" s="84" t="s">
        <v>1706</v>
      </c>
      <c r="C446" s="84">
        <v>4</v>
      </c>
      <c r="D446" s="118">
        <v>0</v>
      </c>
      <c r="E446" s="118">
        <v>1.2430380486862944</v>
      </c>
      <c r="F446" s="84" t="s">
        <v>1591</v>
      </c>
      <c r="G446" s="84" t="b">
        <v>0</v>
      </c>
      <c r="H446" s="84" t="b">
        <v>0</v>
      </c>
      <c r="I446" s="84" t="b">
        <v>0</v>
      </c>
      <c r="J446" s="84" t="b">
        <v>1</v>
      </c>
      <c r="K446" s="84" t="b">
        <v>0</v>
      </c>
      <c r="L446" s="84" t="b">
        <v>0</v>
      </c>
    </row>
    <row r="447" spans="1:12" ht="15">
      <c r="A447" s="84" t="s">
        <v>1706</v>
      </c>
      <c r="B447" s="84" t="s">
        <v>1707</v>
      </c>
      <c r="C447" s="84">
        <v>4</v>
      </c>
      <c r="D447" s="118">
        <v>0</v>
      </c>
      <c r="E447" s="118">
        <v>1.2430380486862944</v>
      </c>
      <c r="F447" s="84" t="s">
        <v>1591</v>
      </c>
      <c r="G447" s="84" t="b">
        <v>1</v>
      </c>
      <c r="H447" s="84" t="b">
        <v>0</v>
      </c>
      <c r="I447" s="84" t="b">
        <v>0</v>
      </c>
      <c r="J447" s="84" t="b">
        <v>0</v>
      </c>
      <c r="K447" s="84" t="b">
        <v>0</v>
      </c>
      <c r="L447" s="84" t="b">
        <v>0</v>
      </c>
    </row>
    <row r="448" spans="1:12" ht="15">
      <c r="A448" s="84" t="s">
        <v>1707</v>
      </c>
      <c r="B448" s="84" t="s">
        <v>1708</v>
      </c>
      <c r="C448" s="84">
        <v>4</v>
      </c>
      <c r="D448" s="118">
        <v>0</v>
      </c>
      <c r="E448" s="118">
        <v>1.2430380486862944</v>
      </c>
      <c r="F448" s="84" t="s">
        <v>1591</v>
      </c>
      <c r="G448" s="84" t="b">
        <v>0</v>
      </c>
      <c r="H448" s="84" t="b">
        <v>0</v>
      </c>
      <c r="I448" s="84" t="b">
        <v>0</v>
      </c>
      <c r="J448" s="84" t="b">
        <v>0</v>
      </c>
      <c r="K448" s="84" t="b">
        <v>0</v>
      </c>
      <c r="L448" s="84" t="b">
        <v>0</v>
      </c>
    </row>
    <row r="449" spans="1:12" ht="15">
      <c r="A449" s="84" t="s">
        <v>1708</v>
      </c>
      <c r="B449" s="84" t="s">
        <v>1709</v>
      </c>
      <c r="C449" s="84">
        <v>4</v>
      </c>
      <c r="D449" s="118">
        <v>0</v>
      </c>
      <c r="E449" s="118">
        <v>1.2430380486862944</v>
      </c>
      <c r="F449" s="84" t="s">
        <v>1591</v>
      </c>
      <c r="G449" s="84" t="b">
        <v>0</v>
      </c>
      <c r="H449" s="84" t="b">
        <v>0</v>
      </c>
      <c r="I449" s="84" t="b">
        <v>0</v>
      </c>
      <c r="J449" s="84" t="b">
        <v>0</v>
      </c>
      <c r="K449" s="84" t="b">
        <v>0</v>
      </c>
      <c r="L449" s="84" t="b">
        <v>0</v>
      </c>
    </row>
    <row r="450" spans="1:12" ht="15">
      <c r="A450" s="84" t="s">
        <v>1709</v>
      </c>
      <c r="B450" s="84" t="s">
        <v>1710</v>
      </c>
      <c r="C450" s="84">
        <v>4</v>
      </c>
      <c r="D450" s="118">
        <v>0</v>
      </c>
      <c r="E450" s="118">
        <v>1.2430380486862944</v>
      </c>
      <c r="F450" s="84" t="s">
        <v>1591</v>
      </c>
      <c r="G450" s="84" t="b">
        <v>0</v>
      </c>
      <c r="H450" s="84" t="b">
        <v>0</v>
      </c>
      <c r="I450" s="84" t="b">
        <v>0</v>
      </c>
      <c r="J450" s="84" t="b">
        <v>0</v>
      </c>
      <c r="K450" s="84" t="b">
        <v>0</v>
      </c>
      <c r="L450" s="84" t="b">
        <v>0</v>
      </c>
    </row>
    <row r="451" spans="1:12" ht="15">
      <c r="A451" s="84" t="s">
        <v>1710</v>
      </c>
      <c r="B451" s="84" t="s">
        <v>1711</v>
      </c>
      <c r="C451" s="84">
        <v>4</v>
      </c>
      <c r="D451" s="118">
        <v>0</v>
      </c>
      <c r="E451" s="118">
        <v>1.2430380486862944</v>
      </c>
      <c r="F451" s="84" t="s">
        <v>1591</v>
      </c>
      <c r="G451" s="84" t="b">
        <v>0</v>
      </c>
      <c r="H451" s="84" t="b">
        <v>0</v>
      </c>
      <c r="I451" s="84" t="b">
        <v>0</v>
      </c>
      <c r="J451" s="84" t="b">
        <v>0</v>
      </c>
      <c r="K451" s="84" t="b">
        <v>0</v>
      </c>
      <c r="L451" s="84" t="b">
        <v>0</v>
      </c>
    </row>
    <row r="452" spans="1:12" ht="15">
      <c r="A452" s="84" t="s">
        <v>1711</v>
      </c>
      <c r="B452" s="84" t="s">
        <v>2023</v>
      </c>
      <c r="C452" s="84">
        <v>4</v>
      </c>
      <c r="D452" s="118">
        <v>0</v>
      </c>
      <c r="E452" s="118">
        <v>1.2430380486862944</v>
      </c>
      <c r="F452" s="84" t="s">
        <v>1591</v>
      </c>
      <c r="G452" s="84" t="b">
        <v>0</v>
      </c>
      <c r="H452" s="84" t="b">
        <v>0</v>
      </c>
      <c r="I452" s="84" t="b">
        <v>0</v>
      </c>
      <c r="J452" s="84" t="b">
        <v>0</v>
      </c>
      <c r="K452" s="84" t="b">
        <v>0</v>
      </c>
      <c r="L452" s="84" t="b">
        <v>0</v>
      </c>
    </row>
    <row r="453" spans="1:12" ht="15">
      <c r="A453" s="84" t="s">
        <v>2023</v>
      </c>
      <c r="B453" s="84" t="s">
        <v>280</v>
      </c>
      <c r="C453" s="84">
        <v>4</v>
      </c>
      <c r="D453" s="118">
        <v>0</v>
      </c>
      <c r="E453" s="118">
        <v>1.2430380486862944</v>
      </c>
      <c r="F453" s="84" t="s">
        <v>1591</v>
      </c>
      <c r="G453" s="84" t="b">
        <v>0</v>
      </c>
      <c r="H453" s="84" t="b">
        <v>0</v>
      </c>
      <c r="I453" s="84" t="b">
        <v>0</v>
      </c>
      <c r="J453" s="84" t="b">
        <v>0</v>
      </c>
      <c r="K453" s="84" t="b">
        <v>0</v>
      </c>
      <c r="L453" s="84" t="b">
        <v>0</v>
      </c>
    </row>
    <row r="454" spans="1:12" ht="15">
      <c r="A454" s="84" t="s">
        <v>221</v>
      </c>
      <c r="B454" s="84" t="s">
        <v>1703</v>
      </c>
      <c r="C454" s="84">
        <v>2</v>
      </c>
      <c r="D454" s="118">
        <v>0.00813594582875625</v>
      </c>
      <c r="E454" s="118">
        <v>1.5440680443502757</v>
      </c>
      <c r="F454" s="84" t="s">
        <v>1591</v>
      </c>
      <c r="G454" s="84" t="b">
        <v>0</v>
      </c>
      <c r="H454" s="84" t="b">
        <v>0</v>
      </c>
      <c r="I454" s="84" t="b">
        <v>0</v>
      </c>
      <c r="J454" s="84" t="b">
        <v>0</v>
      </c>
      <c r="K454" s="84" t="b">
        <v>0</v>
      </c>
      <c r="L454" s="84" t="b">
        <v>0</v>
      </c>
    </row>
    <row r="455" spans="1:12" ht="15">
      <c r="A455" s="84" t="s">
        <v>280</v>
      </c>
      <c r="B455" s="84" t="s">
        <v>279</v>
      </c>
      <c r="C455" s="84">
        <v>2</v>
      </c>
      <c r="D455" s="118">
        <v>0.00813594582875625</v>
      </c>
      <c r="E455" s="118">
        <v>1.2430380486862944</v>
      </c>
      <c r="F455" s="84" t="s">
        <v>1591</v>
      </c>
      <c r="G455" s="84" t="b">
        <v>0</v>
      </c>
      <c r="H455" s="84" t="b">
        <v>0</v>
      </c>
      <c r="I455" s="84" t="b">
        <v>0</v>
      </c>
      <c r="J455" s="84" t="b">
        <v>0</v>
      </c>
      <c r="K455" s="84" t="b">
        <v>0</v>
      </c>
      <c r="L455" s="84" t="b">
        <v>0</v>
      </c>
    </row>
    <row r="456" spans="1:12" ht="15">
      <c r="A456" s="84" t="s">
        <v>280</v>
      </c>
      <c r="B456" s="84" t="s">
        <v>278</v>
      </c>
      <c r="C456" s="84">
        <v>2</v>
      </c>
      <c r="D456" s="118">
        <v>0.00813594582875625</v>
      </c>
      <c r="E456" s="118">
        <v>1.2430380486862944</v>
      </c>
      <c r="F456" s="84" t="s">
        <v>1591</v>
      </c>
      <c r="G456" s="84" t="b">
        <v>0</v>
      </c>
      <c r="H456" s="84" t="b">
        <v>0</v>
      </c>
      <c r="I456" s="84" t="b">
        <v>0</v>
      </c>
      <c r="J456" s="84" t="b">
        <v>0</v>
      </c>
      <c r="K456" s="84" t="b">
        <v>0</v>
      </c>
      <c r="L456" s="84" t="b">
        <v>0</v>
      </c>
    </row>
    <row r="457" spans="1:12" ht="15">
      <c r="A457" s="84" t="s">
        <v>278</v>
      </c>
      <c r="B457" s="84" t="s">
        <v>277</v>
      </c>
      <c r="C457" s="84">
        <v>2</v>
      </c>
      <c r="D457" s="118">
        <v>0.00813594582875625</v>
      </c>
      <c r="E457" s="118">
        <v>1.5440680443502757</v>
      </c>
      <c r="F457" s="84" t="s">
        <v>1591</v>
      </c>
      <c r="G457" s="84" t="b">
        <v>0</v>
      </c>
      <c r="H457" s="84" t="b">
        <v>0</v>
      </c>
      <c r="I457" s="84" t="b">
        <v>0</v>
      </c>
      <c r="J457" s="84" t="b">
        <v>0</v>
      </c>
      <c r="K457" s="84" t="b">
        <v>0</v>
      </c>
      <c r="L457" s="84" t="b">
        <v>0</v>
      </c>
    </row>
    <row r="458" spans="1:12" ht="15">
      <c r="A458" s="84" t="s">
        <v>277</v>
      </c>
      <c r="B458" s="84" t="s">
        <v>276</v>
      </c>
      <c r="C458" s="84">
        <v>2</v>
      </c>
      <c r="D458" s="118">
        <v>0.00813594582875625</v>
      </c>
      <c r="E458" s="118">
        <v>1.5440680443502757</v>
      </c>
      <c r="F458" s="84" t="s">
        <v>1591</v>
      </c>
      <c r="G458" s="84" t="b">
        <v>0</v>
      </c>
      <c r="H458" s="84" t="b">
        <v>0</v>
      </c>
      <c r="I458" s="84" t="b">
        <v>0</v>
      </c>
      <c r="J458" s="84" t="b">
        <v>0</v>
      </c>
      <c r="K458" s="84" t="b">
        <v>0</v>
      </c>
      <c r="L458" s="84" t="b">
        <v>0</v>
      </c>
    </row>
    <row r="459" spans="1:12" ht="15">
      <c r="A459" s="84" t="s">
        <v>276</v>
      </c>
      <c r="B459" s="84" t="s">
        <v>239</v>
      </c>
      <c r="C459" s="84">
        <v>2</v>
      </c>
      <c r="D459" s="118">
        <v>0.00813594582875625</v>
      </c>
      <c r="E459" s="118">
        <v>1.5440680443502757</v>
      </c>
      <c r="F459" s="84" t="s">
        <v>1591</v>
      </c>
      <c r="G459" s="84" t="b">
        <v>0</v>
      </c>
      <c r="H459" s="84" t="b">
        <v>0</v>
      </c>
      <c r="I459" s="84" t="b">
        <v>0</v>
      </c>
      <c r="J459" s="84" t="b">
        <v>0</v>
      </c>
      <c r="K459" s="84" t="b">
        <v>0</v>
      </c>
      <c r="L459" s="84" t="b">
        <v>0</v>
      </c>
    </row>
    <row r="460" spans="1:12" ht="15">
      <c r="A460" s="84" t="s">
        <v>239</v>
      </c>
      <c r="B460" s="84" t="s">
        <v>275</v>
      </c>
      <c r="C460" s="84">
        <v>2</v>
      </c>
      <c r="D460" s="118">
        <v>0.00813594582875625</v>
      </c>
      <c r="E460" s="118">
        <v>1.5440680443502757</v>
      </c>
      <c r="F460" s="84" t="s">
        <v>1591</v>
      </c>
      <c r="G460" s="84" t="b">
        <v>0</v>
      </c>
      <c r="H460" s="84" t="b">
        <v>0</v>
      </c>
      <c r="I460" s="84" t="b">
        <v>0</v>
      </c>
      <c r="J460" s="84" t="b">
        <v>0</v>
      </c>
      <c r="K460" s="84" t="b">
        <v>0</v>
      </c>
      <c r="L460" s="84" t="b">
        <v>0</v>
      </c>
    </row>
    <row r="461" spans="1:12" ht="15">
      <c r="A461" s="84" t="s">
        <v>275</v>
      </c>
      <c r="B461" s="84" t="s">
        <v>274</v>
      </c>
      <c r="C461" s="84">
        <v>2</v>
      </c>
      <c r="D461" s="118">
        <v>0.00813594582875625</v>
      </c>
      <c r="E461" s="118">
        <v>1.5440680443502757</v>
      </c>
      <c r="F461" s="84" t="s">
        <v>1591</v>
      </c>
      <c r="G461" s="84" t="b">
        <v>0</v>
      </c>
      <c r="H461" s="84" t="b">
        <v>0</v>
      </c>
      <c r="I461" s="84" t="b">
        <v>0</v>
      </c>
      <c r="J461" s="84" t="b">
        <v>0</v>
      </c>
      <c r="K461" s="84" t="b">
        <v>0</v>
      </c>
      <c r="L461" s="84" t="b">
        <v>0</v>
      </c>
    </row>
    <row r="462" spans="1:12" ht="15">
      <c r="A462" s="84" t="s">
        <v>274</v>
      </c>
      <c r="B462" s="84" t="s">
        <v>273</v>
      </c>
      <c r="C462" s="84">
        <v>2</v>
      </c>
      <c r="D462" s="118">
        <v>0.00813594582875625</v>
      </c>
      <c r="E462" s="118">
        <v>1.5440680443502757</v>
      </c>
      <c r="F462" s="84" t="s">
        <v>1591</v>
      </c>
      <c r="G462" s="84" t="b">
        <v>0</v>
      </c>
      <c r="H462" s="84" t="b">
        <v>0</v>
      </c>
      <c r="I462" s="84" t="b">
        <v>0</v>
      </c>
      <c r="J462" s="84" t="b">
        <v>0</v>
      </c>
      <c r="K462" s="84" t="b">
        <v>0</v>
      </c>
      <c r="L462" s="84" t="b">
        <v>0</v>
      </c>
    </row>
    <row r="463" spans="1:12" ht="15">
      <c r="A463" s="84" t="s">
        <v>273</v>
      </c>
      <c r="B463" s="84" t="s">
        <v>272</v>
      </c>
      <c r="C463" s="84">
        <v>2</v>
      </c>
      <c r="D463" s="118">
        <v>0.00813594582875625</v>
      </c>
      <c r="E463" s="118">
        <v>1.5440680443502757</v>
      </c>
      <c r="F463" s="84" t="s">
        <v>1591</v>
      </c>
      <c r="G463" s="84" t="b">
        <v>0</v>
      </c>
      <c r="H463" s="84" t="b">
        <v>0</v>
      </c>
      <c r="I463" s="84" t="b">
        <v>0</v>
      </c>
      <c r="J463" s="84" t="b">
        <v>0</v>
      </c>
      <c r="K463" s="84" t="b">
        <v>0</v>
      </c>
      <c r="L463" s="84" t="b">
        <v>0</v>
      </c>
    </row>
    <row r="464" spans="1:12" ht="15">
      <c r="A464" s="84" t="s">
        <v>272</v>
      </c>
      <c r="B464" s="84" t="s">
        <v>225</v>
      </c>
      <c r="C464" s="84">
        <v>2</v>
      </c>
      <c r="D464" s="118">
        <v>0.00813594582875625</v>
      </c>
      <c r="E464" s="118">
        <v>1.5440680443502757</v>
      </c>
      <c r="F464" s="84" t="s">
        <v>1591</v>
      </c>
      <c r="G464" s="84" t="b">
        <v>0</v>
      </c>
      <c r="H464" s="84" t="b">
        <v>0</v>
      </c>
      <c r="I464" s="84" t="b">
        <v>0</v>
      </c>
      <c r="J464" s="84" t="b">
        <v>0</v>
      </c>
      <c r="K464" s="84" t="b">
        <v>0</v>
      </c>
      <c r="L464" s="84" t="b">
        <v>0</v>
      </c>
    </row>
    <row r="465" spans="1:12" ht="15">
      <c r="A465" s="84" t="s">
        <v>225</v>
      </c>
      <c r="B465" s="84" t="s">
        <v>271</v>
      </c>
      <c r="C465" s="84">
        <v>2</v>
      </c>
      <c r="D465" s="118">
        <v>0.00813594582875625</v>
      </c>
      <c r="E465" s="118">
        <v>1.5440680443502757</v>
      </c>
      <c r="F465" s="84" t="s">
        <v>1591</v>
      </c>
      <c r="G465" s="84" t="b">
        <v>0</v>
      </c>
      <c r="H465" s="84" t="b">
        <v>0</v>
      </c>
      <c r="I465" s="84" t="b">
        <v>0</v>
      </c>
      <c r="J465" s="84" t="b">
        <v>0</v>
      </c>
      <c r="K465" s="84" t="b">
        <v>0</v>
      </c>
      <c r="L465" s="84" t="b">
        <v>0</v>
      </c>
    </row>
    <row r="466" spans="1:12" ht="15">
      <c r="A466" s="84" t="s">
        <v>271</v>
      </c>
      <c r="B466" s="84" t="s">
        <v>270</v>
      </c>
      <c r="C466" s="84">
        <v>2</v>
      </c>
      <c r="D466" s="118">
        <v>0.00813594582875625</v>
      </c>
      <c r="E466" s="118">
        <v>1.5440680443502757</v>
      </c>
      <c r="F466" s="84" t="s">
        <v>1591</v>
      </c>
      <c r="G466" s="84" t="b">
        <v>0</v>
      </c>
      <c r="H466" s="84" t="b">
        <v>0</v>
      </c>
      <c r="I466" s="84" t="b">
        <v>0</v>
      </c>
      <c r="J466" s="84" t="b">
        <v>0</v>
      </c>
      <c r="K466" s="84" t="b">
        <v>0</v>
      </c>
      <c r="L466" s="84" t="b">
        <v>0</v>
      </c>
    </row>
    <row r="467" spans="1:12" ht="15">
      <c r="A467" s="84" t="s">
        <v>1710</v>
      </c>
      <c r="B467" s="84" t="s">
        <v>1713</v>
      </c>
      <c r="C467" s="84">
        <v>2</v>
      </c>
      <c r="D467" s="118">
        <v>0</v>
      </c>
      <c r="E467" s="118">
        <v>1.1139433523068367</v>
      </c>
      <c r="F467" s="84" t="s">
        <v>1592</v>
      </c>
      <c r="G467" s="84" t="b">
        <v>0</v>
      </c>
      <c r="H467" s="84" t="b">
        <v>0</v>
      </c>
      <c r="I467" s="84" t="b">
        <v>0</v>
      </c>
      <c r="J467" s="84" t="b">
        <v>0</v>
      </c>
      <c r="K467" s="84" t="b">
        <v>0</v>
      </c>
      <c r="L467" s="84" t="b">
        <v>0</v>
      </c>
    </row>
    <row r="468" spans="1:12" ht="15">
      <c r="A468" s="84" t="s">
        <v>1713</v>
      </c>
      <c r="B468" s="84" t="s">
        <v>1714</v>
      </c>
      <c r="C468" s="84">
        <v>2</v>
      </c>
      <c r="D468" s="118">
        <v>0</v>
      </c>
      <c r="E468" s="118">
        <v>1.1139433523068367</v>
      </c>
      <c r="F468" s="84" t="s">
        <v>1592</v>
      </c>
      <c r="G468" s="84" t="b">
        <v>0</v>
      </c>
      <c r="H468" s="84" t="b">
        <v>0</v>
      </c>
      <c r="I468" s="84" t="b">
        <v>0</v>
      </c>
      <c r="J468" s="84" t="b">
        <v>0</v>
      </c>
      <c r="K468" s="84" t="b">
        <v>0</v>
      </c>
      <c r="L468" s="84" t="b">
        <v>0</v>
      </c>
    </row>
    <row r="469" spans="1:12" ht="15">
      <c r="A469" s="84" t="s">
        <v>1714</v>
      </c>
      <c r="B469" s="84" t="s">
        <v>294</v>
      </c>
      <c r="C469" s="84">
        <v>2</v>
      </c>
      <c r="D469" s="118">
        <v>0</v>
      </c>
      <c r="E469" s="118">
        <v>1.1139433523068367</v>
      </c>
      <c r="F469" s="84" t="s">
        <v>1592</v>
      </c>
      <c r="G469" s="84" t="b">
        <v>0</v>
      </c>
      <c r="H469" s="84" t="b">
        <v>0</v>
      </c>
      <c r="I469" s="84" t="b">
        <v>0</v>
      </c>
      <c r="J469" s="84" t="b">
        <v>0</v>
      </c>
      <c r="K469" s="84" t="b">
        <v>0</v>
      </c>
      <c r="L469" s="84" t="b">
        <v>0</v>
      </c>
    </row>
    <row r="470" spans="1:12" ht="15">
      <c r="A470" s="84" t="s">
        <v>294</v>
      </c>
      <c r="B470" s="84" t="s">
        <v>293</v>
      </c>
      <c r="C470" s="84">
        <v>2</v>
      </c>
      <c r="D470" s="118">
        <v>0</v>
      </c>
      <c r="E470" s="118">
        <v>1.1139433523068367</v>
      </c>
      <c r="F470" s="84" t="s">
        <v>1592</v>
      </c>
      <c r="G470" s="84" t="b">
        <v>0</v>
      </c>
      <c r="H470" s="84" t="b">
        <v>0</v>
      </c>
      <c r="I470" s="84" t="b">
        <v>0</v>
      </c>
      <c r="J470" s="84" t="b">
        <v>0</v>
      </c>
      <c r="K470" s="84" t="b">
        <v>0</v>
      </c>
      <c r="L470" s="84" t="b">
        <v>0</v>
      </c>
    </row>
    <row r="471" spans="1:12" ht="15">
      <c r="A471" s="84" t="s">
        <v>293</v>
      </c>
      <c r="B471" s="84" t="s">
        <v>292</v>
      </c>
      <c r="C471" s="84">
        <v>2</v>
      </c>
      <c r="D471" s="118">
        <v>0</v>
      </c>
      <c r="E471" s="118">
        <v>1.1139433523068367</v>
      </c>
      <c r="F471" s="84" t="s">
        <v>1592</v>
      </c>
      <c r="G471" s="84" t="b">
        <v>0</v>
      </c>
      <c r="H471" s="84" t="b">
        <v>0</v>
      </c>
      <c r="I471" s="84" t="b">
        <v>0</v>
      </c>
      <c r="J471" s="84" t="b">
        <v>0</v>
      </c>
      <c r="K471" s="84" t="b">
        <v>0</v>
      </c>
      <c r="L471" s="84" t="b">
        <v>0</v>
      </c>
    </row>
    <row r="472" spans="1:12" ht="15">
      <c r="A472" s="84" t="s">
        <v>292</v>
      </c>
      <c r="B472" s="84" t="s">
        <v>291</v>
      </c>
      <c r="C472" s="84">
        <v>2</v>
      </c>
      <c r="D472" s="118">
        <v>0</v>
      </c>
      <c r="E472" s="118">
        <v>1.1139433523068367</v>
      </c>
      <c r="F472" s="84" t="s">
        <v>1592</v>
      </c>
      <c r="G472" s="84" t="b">
        <v>0</v>
      </c>
      <c r="H472" s="84" t="b">
        <v>0</v>
      </c>
      <c r="I472" s="84" t="b">
        <v>0</v>
      </c>
      <c r="J472" s="84" t="b">
        <v>0</v>
      </c>
      <c r="K472" s="84" t="b">
        <v>0</v>
      </c>
      <c r="L472" s="84" t="b">
        <v>0</v>
      </c>
    </row>
    <row r="473" spans="1:12" ht="15">
      <c r="A473" s="84" t="s">
        <v>291</v>
      </c>
      <c r="B473" s="84" t="s">
        <v>290</v>
      </c>
      <c r="C473" s="84">
        <v>2</v>
      </c>
      <c r="D473" s="118">
        <v>0</v>
      </c>
      <c r="E473" s="118">
        <v>1.1139433523068367</v>
      </c>
      <c r="F473" s="84" t="s">
        <v>1592</v>
      </c>
      <c r="G473" s="84" t="b">
        <v>0</v>
      </c>
      <c r="H473" s="84" t="b">
        <v>0</v>
      </c>
      <c r="I473" s="84" t="b">
        <v>0</v>
      </c>
      <c r="J473" s="84" t="b">
        <v>0</v>
      </c>
      <c r="K473" s="84" t="b">
        <v>0</v>
      </c>
      <c r="L473" s="84" t="b">
        <v>0</v>
      </c>
    </row>
    <row r="474" spans="1:12" ht="15">
      <c r="A474" s="84" t="s">
        <v>290</v>
      </c>
      <c r="B474" s="84" t="s">
        <v>289</v>
      </c>
      <c r="C474" s="84">
        <v>2</v>
      </c>
      <c r="D474" s="118">
        <v>0</v>
      </c>
      <c r="E474" s="118">
        <v>1.1139433523068367</v>
      </c>
      <c r="F474" s="84" t="s">
        <v>1592</v>
      </c>
      <c r="G474" s="84" t="b">
        <v>0</v>
      </c>
      <c r="H474" s="84" t="b">
        <v>0</v>
      </c>
      <c r="I474" s="84" t="b">
        <v>0</v>
      </c>
      <c r="J474" s="84" t="b">
        <v>0</v>
      </c>
      <c r="K474" s="84" t="b">
        <v>0</v>
      </c>
      <c r="L474" s="84" t="b">
        <v>0</v>
      </c>
    </row>
    <row r="475" spans="1:12" ht="15">
      <c r="A475" s="84" t="s">
        <v>289</v>
      </c>
      <c r="B475" s="84" t="s">
        <v>239</v>
      </c>
      <c r="C475" s="84">
        <v>2</v>
      </c>
      <c r="D475" s="118">
        <v>0</v>
      </c>
      <c r="E475" s="118">
        <v>1.1139433523068367</v>
      </c>
      <c r="F475" s="84" t="s">
        <v>1592</v>
      </c>
      <c r="G475" s="84" t="b">
        <v>0</v>
      </c>
      <c r="H475" s="84" t="b">
        <v>0</v>
      </c>
      <c r="I475" s="84" t="b">
        <v>0</v>
      </c>
      <c r="J475" s="84" t="b">
        <v>0</v>
      </c>
      <c r="K475" s="84" t="b">
        <v>0</v>
      </c>
      <c r="L475" s="84" t="b">
        <v>0</v>
      </c>
    </row>
    <row r="476" spans="1:12" ht="15">
      <c r="A476" s="84" t="s">
        <v>239</v>
      </c>
      <c r="B476" s="84" t="s">
        <v>288</v>
      </c>
      <c r="C476" s="84">
        <v>2</v>
      </c>
      <c r="D476" s="118">
        <v>0</v>
      </c>
      <c r="E476" s="118">
        <v>1.1139433523068367</v>
      </c>
      <c r="F476" s="84" t="s">
        <v>1592</v>
      </c>
      <c r="G476" s="84" t="b">
        <v>0</v>
      </c>
      <c r="H476" s="84" t="b">
        <v>0</v>
      </c>
      <c r="I476" s="84" t="b">
        <v>0</v>
      </c>
      <c r="J476" s="84" t="b">
        <v>0</v>
      </c>
      <c r="K476" s="84" t="b">
        <v>0</v>
      </c>
      <c r="L476" s="84" t="b">
        <v>0</v>
      </c>
    </row>
    <row r="477" spans="1:12" ht="15">
      <c r="A477" s="84" t="s">
        <v>288</v>
      </c>
      <c r="B477" s="84" t="s">
        <v>287</v>
      </c>
      <c r="C477" s="84">
        <v>2</v>
      </c>
      <c r="D477" s="118">
        <v>0</v>
      </c>
      <c r="E477" s="118">
        <v>1.1139433523068367</v>
      </c>
      <c r="F477" s="84" t="s">
        <v>1592</v>
      </c>
      <c r="G477" s="84" t="b">
        <v>0</v>
      </c>
      <c r="H477" s="84" t="b">
        <v>0</v>
      </c>
      <c r="I477" s="84" t="b">
        <v>0</v>
      </c>
      <c r="J477" s="84" t="b">
        <v>0</v>
      </c>
      <c r="K477" s="84" t="b">
        <v>0</v>
      </c>
      <c r="L477" s="84" t="b">
        <v>0</v>
      </c>
    </row>
    <row r="478" spans="1:12" ht="15">
      <c r="A478" s="84" t="s">
        <v>317</v>
      </c>
      <c r="B478" s="84" t="s">
        <v>239</v>
      </c>
      <c r="C478" s="84">
        <v>4</v>
      </c>
      <c r="D478" s="118">
        <v>0</v>
      </c>
      <c r="E478" s="118">
        <v>1.236789099409293</v>
      </c>
      <c r="F478" s="84" t="s">
        <v>1593</v>
      </c>
      <c r="G478" s="84" t="b">
        <v>0</v>
      </c>
      <c r="H478" s="84" t="b">
        <v>0</v>
      </c>
      <c r="I478" s="84" t="b">
        <v>0</v>
      </c>
      <c r="J478" s="84" t="b">
        <v>0</v>
      </c>
      <c r="K478" s="84" t="b">
        <v>0</v>
      </c>
      <c r="L478" s="84" t="b">
        <v>0</v>
      </c>
    </row>
    <row r="479" spans="1:12" ht="15">
      <c r="A479" s="84" t="s">
        <v>239</v>
      </c>
      <c r="B479" s="84" t="s">
        <v>318</v>
      </c>
      <c r="C479" s="84">
        <v>3</v>
      </c>
      <c r="D479" s="118">
        <v>0.005134468627738353</v>
      </c>
      <c r="E479" s="118">
        <v>1.1118503628009928</v>
      </c>
      <c r="F479" s="84" t="s">
        <v>1593</v>
      </c>
      <c r="G479" s="84" t="b">
        <v>0</v>
      </c>
      <c r="H479" s="84" t="b">
        <v>0</v>
      </c>
      <c r="I479" s="84" t="b">
        <v>0</v>
      </c>
      <c r="J479" s="84" t="b">
        <v>0</v>
      </c>
      <c r="K479" s="84" t="b">
        <v>0</v>
      </c>
      <c r="L479" s="84" t="b">
        <v>0</v>
      </c>
    </row>
    <row r="480" spans="1:12" ht="15">
      <c r="A480" s="84" t="s">
        <v>1716</v>
      </c>
      <c r="B480" s="84" t="s">
        <v>1717</v>
      </c>
      <c r="C480" s="84">
        <v>3</v>
      </c>
      <c r="D480" s="118">
        <v>0.005134468627738353</v>
      </c>
      <c r="E480" s="118">
        <v>1.3617278360175928</v>
      </c>
      <c r="F480" s="84" t="s">
        <v>1593</v>
      </c>
      <c r="G480" s="84" t="b">
        <v>0</v>
      </c>
      <c r="H480" s="84" t="b">
        <v>0</v>
      </c>
      <c r="I480" s="84" t="b">
        <v>0</v>
      </c>
      <c r="J480" s="84" t="b">
        <v>0</v>
      </c>
      <c r="K480" s="84" t="b">
        <v>0</v>
      </c>
      <c r="L480" s="84" t="b">
        <v>0</v>
      </c>
    </row>
    <row r="481" spans="1:12" ht="15">
      <c r="A481" s="84" t="s">
        <v>1718</v>
      </c>
      <c r="B481" s="84" t="s">
        <v>1719</v>
      </c>
      <c r="C481" s="84">
        <v>3</v>
      </c>
      <c r="D481" s="118">
        <v>0.005134468627738353</v>
      </c>
      <c r="E481" s="118">
        <v>1.3617278360175928</v>
      </c>
      <c r="F481" s="84" t="s">
        <v>1593</v>
      </c>
      <c r="G481" s="84" t="b">
        <v>0</v>
      </c>
      <c r="H481" s="84" t="b">
        <v>0</v>
      </c>
      <c r="I481" s="84" t="b">
        <v>0</v>
      </c>
      <c r="J481" s="84" t="b">
        <v>0</v>
      </c>
      <c r="K481" s="84" t="b">
        <v>0</v>
      </c>
      <c r="L481" s="84" t="b">
        <v>0</v>
      </c>
    </row>
    <row r="482" spans="1:12" ht="15">
      <c r="A482" s="84" t="s">
        <v>1719</v>
      </c>
      <c r="B482" s="84" t="s">
        <v>1720</v>
      </c>
      <c r="C482" s="84">
        <v>3</v>
      </c>
      <c r="D482" s="118">
        <v>0.005134468627738353</v>
      </c>
      <c r="E482" s="118">
        <v>1.3617278360175928</v>
      </c>
      <c r="F482" s="84" t="s">
        <v>1593</v>
      </c>
      <c r="G482" s="84" t="b">
        <v>0</v>
      </c>
      <c r="H482" s="84" t="b">
        <v>0</v>
      </c>
      <c r="I482" s="84" t="b">
        <v>0</v>
      </c>
      <c r="J482" s="84" t="b">
        <v>0</v>
      </c>
      <c r="K482" s="84" t="b">
        <v>0</v>
      </c>
      <c r="L482" s="84" t="b">
        <v>0</v>
      </c>
    </row>
    <row r="483" spans="1:12" ht="15">
      <c r="A483" s="84" t="s">
        <v>1720</v>
      </c>
      <c r="B483" s="84" t="s">
        <v>1721</v>
      </c>
      <c r="C483" s="84">
        <v>3</v>
      </c>
      <c r="D483" s="118">
        <v>0.005134468627738353</v>
      </c>
      <c r="E483" s="118">
        <v>1.3617278360175928</v>
      </c>
      <c r="F483" s="84" t="s">
        <v>1593</v>
      </c>
      <c r="G483" s="84" t="b">
        <v>0</v>
      </c>
      <c r="H483" s="84" t="b">
        <v>0</v>
      </c>
      <c r="I483" s="84" t="b">
        <v>0</v>
      </c>
      <c r="J483" s="84" t="b">
        <v>0</v>
      </c>
      <c r="K483" s="84" t="b">
        <v>0</v>
      </c>
      <c r="L483" s="84" t="b">
        <v>0</v>
      </c>
    </row>
    <row r="484" spans="1:12" ht="15">
      <c r="A484" s="84" t="s">
        <v>318</v>
      </c>
      <c r="B484" s="84" t="s">
        <v>2025</v>
      </c>
      <c r="C484" s="84">
        <v>3</v>
      </c>
      <c r="D484" s="118">
        <v>0.005134468627738353</v>
      </c>
      <c r="E484" s="118">
        <v>1.236789099409293</v>
      </c>
      <c r="F484" s="84" t="s">
        <v>1593</v>
      </c>
      <c r="G484" s="84" t="b">
        <v>0</v>
      </c>
      <c r="H484" s="84" t="b">
        <v>0</v>
      </c>
      <c r="I484" s="84" t="b">
        <v>0</v>
      </c>
      <c r="J484" s="84" t="b">
        <v>0</v>
      </c>
      <c r="K484" s="84" t="b">
        <v>0</v>
      </c>
      <c r="L484" s="84" t="b">
        <v>0</v>
      </c>
    </row>
    <row r="485" spans="1:12" ht="15">
      <c r="A485" s="84" t="s">
        <v>2005</v>
      </c>
      <c r="B485" s="84" t="s">
        <v>2026</v>
      </c>
      <c r="C485" s="84">
        <v>3</v>
      </c>
      <c r="D485" s="118">
        <v>0.005134468627738353</v>
      </c>
      <c r="E485" s="118">
        <v>1.3617278360175928</v>
      </c>
      <c r="F485" s="84" t="s">
        <v>1593</v>
      </c>
      <c r="G485" s="84" t="b">
        <v>0</v>
      </c>
      <c r="H485" s="84" t="b">
        <v>0</v>
      </c>
      <c r="I485" s="84" t="b">
        <v>0</v>
      </c>
      <c r="J485" s="84" t="b">
        <v>0</v>
      </c>
      <c r="K485" s="84" t="b">
        <v>0</v>
      </c>
      <c r="L485" s="84" t="b">
        <v>0</v>
      </c>
    </row>
    <row r="486" spans="1:12" ht="15">
      <c r="A486" s="84" t="s">
        <v>2026</v>
      </c>
      <c r="B486" s="84" t="s">
        <v>1678</v>
      </c>
      <c r="C486" s="84">
        <v>3</v>
      </c>
      <c r="D486" s="118">
        <v>0.005134468627738353</v>
      </c>
      <c r="E486" s="118">
        <v>1.3617278360175928</v>
      </c>
      <c r="F486" s="84" t="s">
        <v>1593</v>
      </c>
      <c r="G486" s="84" t="b">
        <v>0</v>
      </c>
      <c r="H486" s="84" t="b">
        <v>0</v>
      </c>
      <c r="I486" s="84" t="b">
        <v>0</v>
      </c>
      <c r="J486" s="84" t="b">
        <v>0</v>
      </c>
      <c r="K486" s="84" t="b">
        <v>0</v>
      </c>
      <c r="L486" s="84" t="b">
        <v>0</v>
      </c>
    </row>
    <row r="487" spans="1:12" ht="15">
      <c r="A487" s="84" t="s">
        <v>1717</v>
      </c>
      <c r="B487" s="84" t="s">
        <v>319</v>
      </c>
      <c r="C487" s="84">
        <v>2</v>
      </c>
      <c r="D487" s="118">
        <v>0.008247397141478936</v>
      </c>
      <c r="E487" s="118">
        <v>0.9637878273455553</v>
      </c>
      <c r="F487" s="84" t="s">
        <v>1593</v>
      </c>
      <c r="G487" s="84" t="b">
        <v>0</v>
      </c>
      <c r="H487" s="84" t="b">
        <v>0</v>
      </c>
      <c r="I487" s="84" t="b">
        <v>0</v>
      </c>
      <c r="J487" s="84" t="b">
        <v>0</v>
      </c>
      <c r="K487" s="84" t="b">
        <v>0</v>
      </c>
      <c r="L487" s="84" t="b">
        <v>0</v>
      </c>
    </row>
    <row r="488" spans="1:12" ht="15">
      <c r="A488" s="84" t="s">
        <v>319</v>
      </c>
      <c r="B488" s="84" t="s">
        <v>2003</v>
      </c>
      <c r="C488" s="84">
        <v>2</v>
      </c>
      <c r="D488" s="118">
        <v>0.008247397141478936</v>
      </c>
      <c r="E488" s="118">
        <v>1.1398790864012365</v>
      </c>
      <c r="F488" s="84" t="s">
        <v>1593</v>
      </c>
      <c r="G488" s="84" t="b">
        <v>0</v>
      </c>
      <c r="H488" s="84" t="b">
        <v>0</v>
      </c>
      <c r="I488" s="84" t="b">
        <v>0</v>
      </c>
      <c r="J488" s="84" t="b">
        <v>0</v>
      </c>
      <c r="K488" s="84" t="b">
        <v>0</v>
      </c>
      <c r="L488" s="84" t="b">
        <v>0</v>
      </c>
    </row>
    <row r="489" spans="1:12" ht="15">
      <c r="A489" s="84" t="s">
        <v>2003</v>
      </c>
      <c r="B489" s="84" t="s">
        <v>2058</v>
      </c>
      <c r="C489" s="84">
        <v>2</v>
      </c>
      <c r="D489" s="118">
        <v>0.008247397141478936</v>
      </c>
      <c r="E489" s="118">
        <v>1.5378190950732742</v>
      </c>
      <c r="F489" s="84" t="s">
        <v>1593</v>
      </c>
      <c r="G489" s="84" t="b">
        <v>0</v>
      </c>
      <c r="H489" s="84" t="b">
        <v>0</v>
      </c>
      <c r="I489" s="84" t="b">
        <v>0</v>
      </c>
      <c r="J489" s="84" t="b">
        <v>0</v>
      </c>
      <c r="K489" s="84" t="b">
        <v>0</v>
      </c>
      <c r="L489" s="84" t="b">
        <v>0</v>
      </c>
    </row>
    <row r="490" spans="1:12" ht="15">
      <c r="A490" s="84" t="s">
        <v>2058</v>
      </c>
      <c r="B490" s="84" t="s">
        <v>1718</v>
      </c>
      <c r="C490" s="84">
        <v>2</v>
      </c>
      <c r="D490" s="118">
        <v>0.008247397141478936</v>
      </c>
      <c r="E490" s="118">
        <v>1.3617278360175928</v>
      </c>
      <c r="F490" s="84" t="s">
        <v>1593</v>
      </c>
      <c r="G490" s="84" t="b">
        <v>0</v>
      </c>
      <c r="H490" s="84" t="b">
        <v>0</v>
      </c>
      <c r="I490" s="84" t="b">
        <v>0</v>
      </c>
      <c r="J490" s="84" t="b">
        <v>0</v>
      </c>
      <c r="K490" s="84" t="b">
        <v>0</v>
      </c>
      <c r="L490" s="84" t="b">
        <v>0</v>
      </c>
    </row>
    <row r="491" spans="1:12" ht="15">
      <c r="A491" s="84" t="s">
        <v>1721</v>
      </c>
      <c r="B491" s="84" t="s">
        <v>2024</v>
      </c>
      <c r="C491" s="84">
        <v>2</v>
      </c>
      <c r="D491" s="118">
        <v>0.008247397141478936</v>
      </c>
      <c r="E491" s="118">
        <v>1.1856365769619117</v>
      </c>
      <c r="F491" s="84" t="s">
        <v>1593</v>
      </c>
      <c r="G491" s="84" t="b">
        <v>0</v>
      </c>
      <c r="H491" s="84" t="b">
        <v>0</v>
      </c>
      <c r="I491" s="84" t="b">
        <v>0</v>
      </c>
      <c r="J491" s="84" t="b">
        <v>0</v>
      </c>
      <c r="K491" s="84" t="b">
        <v>0</v>
      </c>
      <c r="L491" s="84" t="b">
        <v>0</v>
      </c>
    </row>
    <row r="492" spans="1:12" ht="15">
      <c r="A492" s="84" t="s">
        <v>2024</v>
      </c>
      <c r="B492" s="84" t="s">
        <v>2059</v>
      </c>
      <c r="C492" s="84">
        <v>2</v>
      </c>
      <c r="D492" s="118">
        <v>0.008247397141478936</v>
      </c>
      <c r="E492" s="118">
        <v>1.3617278360175928</v>
      </c>
      <c r="F492" s="84" t="s">
        <v>1593</v>
      </c>
      <c r="G492" s="84" t="b">
        <v>0</v>
      </c>
      <c r="H492" s="84" t="b">
        <v>0</v>
      </c>
      <c r="I492" s="84" t="b">
        <v>0</v>
      </c>
      <c r="J492" s="84" t="b">
        <v>0</v>
      </c>
      <c r="K492" s="84" t="b">
        <v>0</v>
      </c>
      <c r="L492" s="84" t="b">
        <v>0</v>
      </c>
    </row>
    <row r="493" spans="1:12" ht="15">
      <c r="A493" s="84" t="s">
        <v>2059</v>
      </c>
      <c r="B493" s="84" t="s">
        <v>2004</v>
      </c>
      <c r="C493" s="84">
        <v>2</v>
      </c>
      <c r="D493" s="118">
        <v>0.008247397141478936</v>
      </c>
      <c r="E493" s="118">
        <v>1.3617278360175928</v>
      </c>
      <c r="F493" s="84" t="s">
        <v>1593</v>
      </c>
      <c r="G493" s="84" t="b">
        <v>0</v>
      </c>
      <c r="H493" s="84" t="b">
        <v>0</v>
      </c>
      <c r="I493" s="84" t="b">
        <v>0</v>
      </c>
      <c r="J493" s="84" t="b">
        <v>1</v>
      </c>
      <c r="K493" s="84" t="b">
        <v>0</v>
      </c>
      <c r="L493" s="84" t="b">
        <v>0</v>
      </c>
    </row>
    <row r="494" spans="1:12" ht="15">
      <c r="A494" s="84" t="s">
        <v>2060</v>
      </c>
      <c r="B494" s="84" t="s">
        <v>2005</v>
      </c>
      <c r="C494" s="84">
        <v>2</v>
      </c>
      <c r="D494" s="118">
        <v>0.008247397141478936</v>
      </c>
      <c r="E494" s="118">
        <v>1.3617278360175928</v>
      </c>
      <c r="F494" s="84" t="s">
        <v>1593</v>
      </c>
      <c r="G494" s="84" t="b">
        <v>0</v>
      </c>
      <c r="H494" s="84" t="b">
        <v>0</v>
      </c>
      <c r="I494" s="84" t="b">
        <v>0</v>
      </c>
      <c r="J494" s="84" t="b">
        <v>0</v>
      </c>
      <c r="K494" s="84" t="b">
        <v>0</v>
      </c>
      <c r="L494" s="84" t="b">
        <v>0</v>
      </c>
    </row>
    <row r="495" spans="1:12" ht="15">
      <c r="A495" s="84" t="s">
        <v>316</v>
      </c>
      <c r="B495" s="84" t="s">
        <v>315</v>
      </c>
      <c r="C495" s="84">
        <v>4</v>
      </c>
      <c r="D495" s="118">
        <v>0</v>
      </c>
      <c r="E495" s="118">
        <v>1.1687920203141817</v>
      </c>
      <c r="F495" s="84" t="s">
        <v>1594</v>
      </c>
      <c r="G495" s="84" t="b">
        <v>0</v>
      </c>
      <c r="H495" s="84" t="b">
        <v>0</v>
      </c>
      <c r="I495" s="84" t="b">
        <v>0</v>
      </c>
      <c r="J495" s="84" t="b">
        <v>0</v>
      </c>
      <c r="K495" s="84" t="b">
        <v>0</v>
      </c>
      <c r="L495" s="84" t="b">
        <v>0</v>
      </c>
    </row>
    <row r="496" spans="1:12" ht="15">
      <c r="A496" s="84" t="s">
        <v>315</v>
      </c>
      <c r="B496" s="84" t="s">
        <v>314</v>
      </c>
      <c r="C496" s="84">
        <v>4</v>
      </c>
      <c r="D496" s="118">
        <v>0</v>
      </c>
      <c r="E496" s="118">
        <v>1.1687920203141817</v>
      </c>
      <c r="F496" s="84" t="s">
        <v>1594</v>
      </c>
      <c r="G496" s="84" t="b">
        <v>0</v>
      </c>
      <c r="H496" s="84" t="b">
        <v>0</v>
      </c>
      <c r="I496" s="84" t="b">
        <v>0</v>
      </c>
      <c r="J496" s="84" t="b">
        <v>0</v>
      </c>
      <c r="K496" s="84" t="b">
        <v>0</v>
      </c>
      <c r="L496" s="84" t="b">
        <v>0</v>
      </c>
    </row>
    <row r="497" spans="1:12" ht="15">
      <c r="A497" s="84" t="s">
        <v>250</v>
      </c>
      <c r="B497" s="84" t="s">
        <v>316</v>
      </c>
      <c r="C497" s="84">
        <v>3</v>
      </c>
      <c r="D497" s="118">
        <v>0.005949463648014282</v>
      </c>
      <c r="E497" s="118">
        <v>1.1687920203141817</v>
      </c>
      <c r="F497" s="84" t="s">
        <v>1594</v>
      </c>
      <c r="G497" s="84" t="b">
        <v>0</v>
      </c>
      <c r="H497" s="84" t="b">
        <v>0</v>
      </c>
      <c r="I497" s="84" t="b">
        <v>0</v>
      </c>
      <c r="J497" s="84" t="b">
        <v>0</v>
      </c>
      <c r="K497" s="84" t="b">
        <v>0</v>
      </c>
      <c r="L497" s="84" t="b">
        <v>0</v>
      </c>
    </row>
    <row r="498" spans="1:12" ht="15">
      <c r="A498" s="84" t="s">
        <v>313</v>
      </c>
      <c r="B498" s="84" t="s">
        <v>239</v>
      </c>
      <c r="C498" s="84">
        <v>3</v>
      </c>
      <c r="D498" s="118">
        <v>0.005949463648014282</v>
      </c>
      <c r="E498" s="118">
        <v>1.2937307569224816</v>
      </c>
      <c r="F498" s="84" t="s">
        <v>1594</v>
      </c>
      <c r="G498" s="84" t="b">
        <v>0</v>
      </c>
      <c r="H498" s="84" t="b">
        <v>0</v>
      </c>
      <c r="I498" s="84" t="b">
        <v>0</v>
      </c>
      <c r="J498" s="84" t="b">
        <v>0</v>
      </c>
      <c r="K498" s="84" t="b">
        <v>0</v>
      </c>
      <c r="L498" s="84" t="b">
        <v>0</v>
      </c>
    </row>
    <row r="499" spans="1:12" ht="15">
      <c r="A499" s="84" t="s">
        <v>314</v>
      </c>
      <c r="B499" s="84" t="s">
        <v>313</v>
      </c>
      <c r="C499" s="84">
        <v>2</v>
      </c>
      <c r="D499" s="118">
        <v>0.009556507798856546</v>
      </c>
      <c r="E499" s="118">
        <v>0.9927007612585005</v>
      </c>
      <c r="F499" s="84" t="s">
        <v>1594</v>
      </c>
      <c r="G499" s="84" t="b">
        <v>0</v>
      </c>
      <c r="H499" s="84" t="b">
        <v>0</v>
      </c>
      <c r="I499" s="84" t="b">
        <v>0</v>
      </c>
      <c r="J499" s="84" t="b">
        <v>0</v>
      </c>
      <c r="K499" s="84" t="b">
        <v>0</v>
      </c>
      <c r="L499" s="84" t="b">
        <v>0</v>
      </c>
    </row>
    <row r="500" spans="1:12" ht="15">
      <c r="A500" s="84" t="s">
        <v>314</v>
      </c>
      <c r="B500" s="84" t="s">
        <v>1723</v>
      </c>
      <c r="C500" s="84">
        <v>2</v>
      </c>
      <c r="D500" s="118">
        <v>0.009556507798856546</v>
      </c>
      <c r="E500" s="118">
        <v>1.1687920203141817</v>
      </c>
      <c r="F500" s="84" t="s">
        <v>1594</v>
      </c>
      <c r="G500" s="84" t="b">
        <v>0</v>
      </c>
      <c r="H500" s="84" t="b">
        <v>0</v>
      </c>
      <c r="I500" s="84" t="b">
        <v>0</v>
      </c>
      <c r="J500" s="84" t="b">
        <v>0</v>
      </c>
      <c r="K500" s="84" t="b">
        <v>0</v>
      </c>
      <c r="L500" s="84" t="b">
        <v>0</v>
      </c>
    </row>
    <row r="501" spans="1:12" ht="15">
      <c r="A501" s="84" t="s">
        <v>1723</v>
      </c>
      <c r="B501" s="84" t="s">
        <v>1724</v>
      </c>
      <c r="C501" s="84">
        <v>2</v>
      </c>
      <c r="D501" s="118">
        <v>0.009556507798856546</v>
      </c>
      <c r="E501" s="118">
        <v>1.469822015978163</v>
      </c>
      <c r="F501" s="84" t="s">
        <v>1594</v>
      </c>
      <c r="G501" s="84" t="b">
        <v>0</v>
      </c>
      <c r="H501" s="84" t="b">
        <v>0</v>
      </c>
      <c r="I501" s="84" t="b">
        <v>0</v>
      </c>
      <c r="J501" s="84" t="b">
        <v>0</v>
      </c>
      <c r="K501" s="84" t="b">
        <v>0</v>
      </c>
      <c r="L501" s="84" t="b">
        <v>0</v>
      </c>
    </row>
    <row r="502" spans="1:12" ht="15">
      <c r="A502" s="84" t="s">
        <v>1724</v>
      </c>
      <c r="B502" s="84" t="s">
        <v>1725</v>
      </c>
      <c r="C502" s="84">
        <v>2</v>
      </c>
      <c r="D502" s="118">
        <v>0.009556507798856546</v>
      </c>
      <c r="E502" s="118">
        <v>1.469822015978163</v>
      </c>
      <c r="F502" s="84" t="s">
        <v>1594</v>
      </c>
      <c r="G502" s="84" t="b">
        <v>0</v>
      </c>
      <c r="H502" s="84" t="b">
        <v>0</v>
      </c>
      <c r="I502" s="84" t="b">
        <v>0</v>
      </c>
      <c r="J502" s="84" t="b">
        <v>0</v>
      </c>
      <c r="K502" s="84" t="b">
        <v>0</v>
      </c>
      <c r="L502" s="84" t="b">
        <v>0</v>
      </c>
    </row>
    <row r="503" spans="1:12" ht="15">
      <c r="A503" s="84" t="s">
        <v>1725</v>
      </c>
      <c r="B503" s="84" t="s">
        <v>1726</v>
      </c>
      <c r="C503" s="84">
        <v>2</v>
      </c>
      <c r="D503" s="118">
        <v>0.009556507798856546</v>
      </c>
      <c r="E503" s="118">
        <v>1.469822015978163</v>
      </c>
      <c r="F503" s="84" t="s">
        <v>1594</v>
      </c>
      <c r="G503" s="84" t="b">
        <v>0</v>
      </c>
      <c r="H503" s="84" t="b">
        <v>0</v>
      </c>
      <c r="I503" s="84" t="b">
        <v>0</v>
      </c>
      <c r="J503" s="84" t="b">
        <v>0</v>
      </c>
      <c r="K503" s="84" t="b">
        <v>0</v>
      </c>
      <c r="L503" s="84" t="b">
        <v>0</v>
      </c>
    </row>
    <row r="504" spans="1:12" ht="15">
      <c r="A504" s="84" t="s">
        <v>1726</v>
      </c>
      <c r="B504" s="84" t="s">
        <v>2062</v>
      </c>
      <c r="C504" s="84">
        <v>2</v>
      </c>
      <c r="D504" s="118">
        <v>0.009556507798856546</v>
      </c>
      <c r="E504" s="118">
        <v>1.469822015978163</v>
      </c>
      <c r="F504" s="84" t="s">
        <v>1594</v>
      </c>
      <c r="G504" s="84" t="b">
        <v>0</v>
      </c>
      <c r="H504" s="84" t="b">
        <v>0</v>
      </c>
      <c r="I504" s="84" t="b">
        <v>0</v>
      </c>
      <c r="J504" s="84" t="b">
        <v>0</v>
      </c>
      <c r="K504" s="84" t="b">
        <v>0</v>
      </c>
      <c r="L504" s="84" t="b">
        <v>0</v>
      </c>
    </row>
    <row r="505" spans="1:12" ht="15">
      <c r="A505" s="84" t="s">
        <v>2062</v>
      </c>
      <c r="B505" s="84" t="s">
        <v>2063</v>
      </c>
      <c r="C505" s="84">
        <v>2</v>
      </c>
      <c r="D505" s="118">
        <v>0.009556507798856546</v>
      </c>
      <c r="E505" s="118">
        <v>1.469822015978163</v>
      </c>
      <c r="F505" s="84" t="s">
        <v>1594</v>
      </c>
      <c r="G505" s="84" t="b">
        <v>0</v>
      </c>
      <c r="H505" s="84" t="b">
        <v>0</v>
      </c>
      <c r="I505" s="84" t="b">
        <v>0</v>
      </c>
      <c r="J505" s="84" t="b">
        <v>0</v>
      </c>
      <c r="K505" s="84" t="b">
        <v>0</v>
      </c>
      <c r="L505" s="84" t="b">
        <v>0</v>
      </c>
    </row>
    <row r="506" spans="1:12" ht="15">
      <c r="A506" s="84" t="s">
        <v>2063</v>
      </c>
      <c r="B506" s="84" t="s">
        <v>2064</v>
      </c>
      <c r="C506" s="84">
        <v>2</v>
      </c>
      <c r="D506" s="118">
        <v>0.009556507798856546</v>
      </c>
      <c r="E506" s="118">
        <v>1.469822015978163</v>
      </c>
      <c r="F506" s="84" t="s">
        <v>1594</v>
      </c>
      <c r="G506" s="84" t="b">
        <v>0</v>
      </c>
      <c r="H506" s="84" t="b">
        <v>0</v>
      </c>
      <c r="I506" s="84" t="b">
        <v>0</v>
      </c>
      <c r="J506" s="84" t="b">
        <v>0</v>
      </c>
      <c r="K506" s="84" t="b">
        <v>0</v>
      </c>
      <c r="L506" s="84" t="b">
        <v>0</v>
      </c>
    </row>
    <row r="507" spans="1:12" ht="15">
      <c r="A507" s="84" t="s">
        <v>2064</v>
      </c>
      <c r="B507" s="84" t="s">
        <v>2065</v>
      </c>
      <c r="C507" s="84">
        <v>2</v>
      </c>
      <c r="D507" s="118">
        <v>0.009556507798856546</v>
      </c>
      <c r="E507" s="118">
        <v>1.469822015978163</v>
      </c>
      <c r="F507" s="84" t="s">
        <v>1594</v>
      </c>
      <c r="G507" s="84" t="b">
        <v>0</v>
      </c>
      <c r="H507" s="84" t="b">
        <v>0</v>
      </c>
      <c r="I507" s="84" t="b">
        <v>0</v>
      </c>
      <c r="J507" s="84" t="b">
        <v>0</v>
      </c>
      <c r="K507" s="84" t="b">
        <v>0</v>
      </c>
      <c r="L507" s="84" t="b">
        <v>0</v>
      </c>
    </row>
    <row r="508" spans="1:12" ht="15">
      <c r="A508" s="84" t="s">
        <v>239</v>
      </c>
      <c r="B508" s="84" t="s">
        <v>238</v>
      </c>
      <c r="C508" s="84">
        <v>2</v>
      </c>
      <c r="D508" s="118">
        <v>0</v>
      </c>
      <c r="E508" s="118">
        <v>1.021189299069938</v>
      </c>
      <c r="F508" s="84" t="s">
        <v>1595</v>
      </c>
      <c r="G508" s="84" t="b">
        <v>0</v>
      </c>
      <c r="H508" s="84" t="b">
        <v>0</v>
      </c>
      <c r="I508" s="84" t="b">
        <v>0</v>
      </c>
      <c r="J508" s="84" t="b">
        <v>0</v>
      </c>
      <c r="K508" s="84" t="b">
        <v>0</v>
      </c>
      <c r="L50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2192</v>
      </c>
      <c r="B2" s="122" t="s">
        <v>2193</v>
      </c>
      <c r="C2" s="119" t="s">
        <v>2194</v>
      </c>
    </row>
    <row r="3" spans="1:3" ht="15">
      <c r="A3" s="121" t="s">
        <v>1588</v>
      </c>
      <c r="B3" s="121" t="s">
        <v>1588</v>
      </c>
      <c r="C3" s="34">
        <v>70</v>
      </c>
    </row>
    <row r="4" spans="1:3" ht="15">
      <c r="A4" s="121" t="s">
        <v>1588</v>
      </c>
      <c r="B4" s="121" t="s">
        <v>1589</v>
      </c>
      <c r="C4" s="34">
        <v>22</v>
      </c>
    </row>
    <row r="5" spans="1:3" ht="15">
      <c r="A5" s="121" t="s">
        <v>1588</v>
      </c>
      <c r="B5" s="121" t="s">
        <v>1595</v>
      </c>
      <c r="C5" s="34">
        <v>1</v>
      </c>
    </row>
    <row r="6" spans="1:3" ht="15">
      <c r="A6" s="121" t="s">
        <v>1589</v>
      </c>
      <c r="B6" s="121" t="s">
        <v>1588</v>
      </c>
      <c r="C6" s="34">
        <v>11</v>
      </c>
    </row>
    <row r="7" spans="1:3" ht="15">
      <c r="A7" s="121" t="s">
        <v>1589</v>
      </c>
      <c r="B7" s="121" t="s">
        <v>1589</v>
      </c>
      <c r="C7" s="34">
        <v>35</v>
      </c>
    </row>
    <row r="8" spans="1:3" ht="15">
      <c r="A8" s="121" t="s">
        <v>1590</v>
      </c>
      <c r="B8" s="121" t="s">
        <v>1588</v>
      </c>
      <c r="C8" s="34">
        <v>1</v>
      </c>
    </row>
    <row r="9" spans="1:3" ht="15">
      <c r="A9" s="121" t="s">
        <v>1590</v>
      </c>
      <c r="B9" s="121" t="s">
        <v>1590</v>
      </c>
      <c r="C9" s="34">
        <v>18</v>
      </c>
    </row>
    <row r="10" spans="1:3" ht="15">
      <c r="A10" s="121" t="s">
        <v>1591</v>
      </c>
      <c r="B10" s="121" t="s">
        <v>1588</v>
      </c>
      <c r="C10" s="34">
        <v>2</v>
      </c>
    </row>
    <row r="11" spans="1:3" ht="15">
      <c r="A11" s="121" t="s">
        <v>1591</v>
      </c>
      <c r="B11" s="121" t="s">
        <v>1591</v>
      </c>
      <c r="C11" s="34">
        <v>28</v>
      </c>
    </row>
    <row r="12" spans="1:3" ht="15">
      <c r="A12" s="121" t="s">
        <v>1592</v>
      </c>
      <c r="B12" s="121" t="s">
        <v>1588</v>
      </c>
      <c r="C12" s="34">
        <v>2</v>
      </c>
    </row>
    <row r="13" spans="1:3" ht="15">
      <c r="A13" s="121" t="s">
        <v>1592</v>
      </c>
      <c r="B13" s="121" t="s">
        <v>1592</v>
      </c>
      <c r="C13" s="34">
        <v>18</v>
      </c>
    </row>
    <row r="14" spans="1:3" ht="15">
      <c r="A14" s="121" t="s">
        <v>1593</v>
      </c>
      <c r="B14" s="121" t="s">
        <v>1588</v>
      </c>
      <c r="C14" s="34">
        <v>4</v>
      </c>
    </row>
    <row r="15" spans="1:3" ht="15">
      <c r="A15" s="121" t="s">
        <v>1593</v>
      </c>
      <c r="B15" s="121" t="s">
        <v>1593</v>
      </c>
      <c r="C15" s="34">
        <v>13</v>
      </c>
    </row>
    <row r="16" spans="1:3" ht="15">
      <c r="A16" s="121" t="s">
        <v>1594</v>
      </c>
      <c r="B16" s="121" t="s">
        <v>1588</v>
      </c>
      <c r="C16" s="34">
        <v>3</v>
      </c>
    </row>
    <row r="17" spans="1:3" ht="15">
      <c r="A17" s="121" t="s">
        <v>1594</v>
      </c>
      <c r="B17" s="121" t="s">
        <v>1594</v>
      </c>
      <c r="C17" s="34">
        <v>19</v>
      </c>
    </row>
    <row r="18" spans="1:3" ht="15">
      <c r="A18" s="121" t="s">
        <v>1595</v>
      </c>
      <c r="B18" s="121" t="s">
        <v>1588</v>
      </c>
      <c r="C18" s="34">
        <v>2</v>
      </c>
    </row>
    <row r="19" spans="1:3" ht="15">
      <c r="A19" s="121" t="s">
        <v>1595</v>
      </c>
      <c r="B19" s="121" t="s">
        <v>1589</v>
      </c>
      <c r="C19" s="34">
        <v>2</v>
      </c>
    </row>
    <row r="20" spans="1:3" ht="15">
      <c r="A20" s="121" t="s">
        <v>1595</v>
      </c>
      <c r="B20" s="121" t="s">
        <v>1595</v>
      </c>
      <c r="C20" s="34">
        <v>4</v>
      </c>
    </row>
    <row r="21" spans="1:3" ht="15">
      <c r="A21" s="121" t="s">
        <v>1596</v>
      </c>
      <c r="B21" s="121" t="s">
        <v>1596</v>
      </c>
      <c r="C21"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2200</v>
      </c>
      <c r="B1" s="13" t="s">
        <v>17</v>
      </c>
    </row>
    <row r="2" spans="1:2" ht="15">
      <c r="A2" s="78" t="s">
        <v>2201</v>
      </c>
      <c r="B2" s="78" t="s">
        <v>2207</v>
      </c>
    </row>
    <row r="3" spans="1:2" ht="15">
      <c r="A3" s="78" t="s">
        <v>2202</v>
      </c>
      <c r="B3" s="78" t="s">
        <v>2208</v>
      </c>
    </row>
    <row r="4" spans="1:2" ht="15">
      <c r="A4" s="78" t="s">
        <v>2203</v>
      </c>
      <c r="B4" s="78" t="s">
        <v>2209</v>
      </c>
    </row>
    <row r="5" spans="1:2" ht="15">
      <c r="A5" s="78" t="s">
        <v>2204</v>
      </c>
      <c r="B5" s="78" t="s">
        <v>2210</v>
      </c>
    </row>
    <row r="6" spans="1:2" ht="15">
      <c r="A6" s="78" t="s">
        <v>2205</v>
      </c>
      <c r="B6" s="78" t="s">
        <v>2211</v>
      </c>
    </row>
    <row r="7" spans="1:2" ht="15">
      <c r="A7" s="78" t="s">
        <v>2206</v>
      </c>
      <c r="B7" s="78" t="s">
        <v>2208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1587</v>
      </c>
      <c r="BB2" s="13" t="s">
        <v>1607</v>
      </c>
      <c r="BC2" s="13" t="s">
        <v>1608</v>
      </c>
      <c r="BD2" s="119" t="s">
        <v>2181</v>
      </c>
      <c r="BE2" s="119" t="s">
        <v>2182</v>
      </c>
      <c r="BF2" s="119" t="s">
        <v>2183</v>
      </c>
      <c r="BG2" s="119" t="s">
        <v>2184</v>
      </c>
      <c r="BH2" s="119" t="s">
        <v>2185</v>
      </c>
      <c r="BI2" s="119" t="s">
        <v>2186</v>
      </c>
      <c r="BJ2" s="119" t="s">
        <v>2187</v>
      </c>
      <c r="BK2" s="119" t="s">
        <v>2188</v>
      </c>
      <c r="BL2" s="119" t="s">
        <v>2189</v>
      </c>
    </row>
    <row r="3" spans="1:64" ht="15" customHeight="1">
      <c r="A3" s="64" t="s">
        <v>212</v>
      </c>
      <c r="B3" s="64" t="s">
        <v>256</v>
      </c>
      <c r="C3" s="65"/>
      <c r="D3" s="66"/>
      <c r="E3" s="67"/>
      <c r="F3" s="68"/>
      <c r="G3" s="65"/>
      <c r="H3" s="69"/>
      <c r="I3" s="70"/>
      <c r="J3" s="70"/>
      <c r="K3" s="34" t="s">
        <v>65</v>
      </c>
      <c r="L3" s="71">
        <v>3</v>
      </c>
      <c r="M3" s="71"/>
      <c r="N3" s="72"/>
      <c r="O3" s="78" t="s">
        <v>320</v>
      </c>
      <c r="P3" s="80">
        <v>43712.97769675926</v>
      </c>
      <c r="Q3" s="78" t="s">
        <v>322</v>
      </c>
      <c r="R3" s="78"/>
      <c r="S3" s="78"/>
      <c r="T3" s="78"/>
      <c r="U3" s="78"/>
      <c r="V3" s="83" t="s">
        <v>479</v>
      </c>
      <c r="W3" s="80">
        <v>43712.97769675926</v>
      </c>
      <c r="X3" s="83" t="s">
        <v>517</v>
      </c>
      <c r="Y3" s="78"/>
      <c r="Z3" s="78"/>
      <c r="AA3" s="84" t="s">
        <v>618</v>
      </c>
      <c r="AB3" s="78"/>
      <c r="AC3" s="78" t="b">
        <v>0</v>
      </c>
      <c r="AD3" s="78">
        <v>13</v>
      </c>
      <c r="AE3" s="84" t="s">
        <v>722</v>
      </c>
      <c r="AF3" s="78" t="b">
        <v>0</v>
      </c>
      <c r="AG3" s="78" t="s">
        <v>730</v>
      </c>
      <c r="AH3" s="78"/>
      <c r="AI3" s="84" t="s">
        <v>722</v>
      </c>
      <c r="AJ3" s="78" t="b">
        <v>0</v>
      </c>
      <c r="AK3" s="78">
        <v>9</v>
      </c>
      <c r="AL3" s="84" t="s">
        <v>722</v>
      </c>
      <c r="AM3" s="78" t="s">
        <v>734</v>
      </c>
      <c r="AN3" s="78" t="b">
        <v>0</v>
      </c>
      <c r="AO3" s="84" t="s">
        <v>618</v>
      </c>
      <c r="AP3" s="78" t="s">
        <v>741</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c r="BE3" s="49"/>
      <c r="BF3" s="48"/>
      <c r="BG3" s="49"/>
      <c r="BH3" s="48"/>
      <c r="BI3" s="49"/>
      <c r="BJ3" s="48"/>
      <c r="BK3" s="49"/>
      <c r="BL3" s="48"/>
    </row>
    <row r="4" spans="1:64" ht="15" customHeight="1">
      <c r="A4" s="64" t="s">
        <v>212</v>
      </c>
      <c r="B4" s="64" t="s">
        <v>258</v>
      </c>
      <c r="C4" s="65"/>
      <c r="D4" s="66"/>
      <c r="E4" s="67"/>
      <c r="F4" s="68"/>
      <c r="G4" s="65"/>
      <c r="H4" s="69"/>
      <c r="I4" s="70"/>
      <c r="J4" s="70"/>
      <c r="K4" s="34" t="s">
        <v>65</v>
      </c>
      <c r="L4" s="77">
        <v>5</v>
      </c>
      <c r="M4" s="77"/>
      <c r="N4" s="72"/>
      <c r="O4" s="79" t="s">
        <v>320</v>
      </c>
      <c r="P4" s="81">
        <v>43691.77930555555</v>
      </c>
      <c r="Q4" s="79" t="s">
        <v>323</v>
      </c>
      <c r="R4" s="82" t="s">
        <v>404</v>
      </c>
      <c r="S4" s="79" t="s">
        <v>432</v>
      </c>
      <c r="T4" s="79" t="s">
        <v>442</v>
      </c>
      <c r="U4" s="79"/>
      <c r="V4" s="82" t="s">
        <v>479</v>
      </c>
      <c r="W4" s="81">
        <v>43691.77930555555</v>
      </c>
      <c r="X4" s="82" t="s">
        <v>518</v>
      </c>
      <c r="Y4" s="79"/>
      <c r="Z4" s="79"/>
      <c r="AA4" s="85" t="s">
        <v>619</v>
      </c>
      <c r="AB4" s="79"/>
      <c r="AC4" s="79" t="b">
        <v>0</v>
      </c>
      <c r="AD4" s="79">
        <v>12</v>
      </c>
      <c r="AE4" s="85" t="s">
        <v>722</v>
      </c>
      <c r="AF4" s="79" t="b">
        <v>1</v>
      </c>
      <c r="AG4" s="79" t="s">
        <v>730</v>
      </c>
      <c r="AH4" s="79"/>
      <c r="AI4" s="85" t="s">
        <v>731</v>
      </c>
      <c r="AJ4" s="79" t="b">
        <v>0</v>
      </c>
      <c r="AK4" s="79">
        <v>5</v>
      </c>
      <c r="AL4" s="85" t="s">
        <v>722</v>
      </c>
      <c r="AM4" s="79" t="s">
        <v>735</v>
      </c>
      <c r="AN4" s="79" t="b">
        <v>0</v>
      </c>
      <c r="AO4" s="85" t="s">
        <v>619</v>
      </c>
      <c r="AP4" s="79" t="s">
        <v>741</v>
      </c>
      <c r="AQ4" s="79">
        <v>0</v>
      </c>
      <c r="AR4" s="79">
        <v>0</v>
      </c>
      <c r="AS4" s="79" t="s">
        <v>742</v>
      </c>
      <c r="AT4" s="79" t="s">
        <v>743</v>
      </c>
      <c r="AU4" s="79" t="s">
        <v>744</v>
      </c>
      <c r="AV4" s="79" t="s">
        <v>745</v>
      </c>
      <c r="AW4" s="79" t="s">
        <v>746</v>
      </c>
      <c r="AX4" s="79" t="s">
        <v>747</v>
      </c>
      <c r="AY4" s="79" t="s">
        <v>748</v>
      </c>
      <c r="AZ4" s="82" t="s">
        <v>749</v>
      </c>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213</v>
      </c>
      <c r="B5" s="64" t="s">
        <v>260</v>
      </c>
      <c r="C5" s="65"/>
      <c r="D5" s="66"/>
      <c r="E5" s="67"/>
      <c r="F5" s="68"/>
      <c r="G5" s="65"/>
      <c r="H5" s="69"/>
      <c r="I5" s="70"/>
      <c r="J5" s="70"/>
      <c r="K5" s="34" t="s">
        <v>65</v>
      </c>
      <c r="L5" s="77">
        <v>7</v>
      </c>
      <c r="M5" s="77"/>
      <c r="N5" s="72"/>
      <c r="O5" s="79" t="s">
        <v>320</v>
      </c>
      <c r="P5" s="81">
        <v>43436.12789351852</v>
      </c>
      <c r="Q5" s="79" t="s">
        <v>324</v>
      </c>
      <c r="R5" s="82" t="s">
        <v>405</v>
      </c>
      <c r="S5" s="79" t="s">
        <v>433</v>
      </c>
      <c r="T5" s="79"/>
      <c r="U5" s="82" t="s">
        <v>459</v>
      </c>
      <c r="V5" s="82" t="s">
        <v>459</v>
      </c>
      <c r="W5" s="81">
        <v>43436.12789351852</v>
      </c>
      <c r="X5" s="82" t="s">
        <v>519</v>
      </c>
      <c r="Y5" s="79"/>
      <c r="Z5" s="79"/>
      <c r="AA5" s="85" t="s">
        <v>620</v>
      </c>
      <c r="AB5" s="79"/>
      <c r="AC5" s="79" t="b">
        <v>0</v>
      </c>
      <c r="AD5" s="79">
        <v>79</v>
      </c>
      <c r="AE5" s="85" t="s">
        <v>722</v>
      </c>
      <c r="AF5" s="79" t="b">
        <v>0</v>
      </c>
      <c r="AG5" s="79" t="s">
        <v>730</v>
      </c>
      <c r="AH5" s="79"/>
      <c r="AI5" s="85" t="s">
        <v>722</v>
      </c>
      <c r="AJ5" s="79" t="b">
        <v>0</v>
      </c>
      <c r="AK5" s="79">
        <v>30</v>
      </c>
      <c r="AL5" s="85" t="s">
        <v>722</v>
      </c>
      <c r="AM5" s="79" t="s">
        <v>736</v>
      </c>
      <c r="AN5" s="79" t="b">
        <v>0</v>
      </c>
      <c r="AO5" s="85" t="s">
        <v>620</v>
      </c>
      <c r="AP5" s="79" t="s">
        <v>741</v>
      </c>
      <c r="AQ5" s="79">
        <v>0</v>
      </c>
      <c r="AR5" s="79">
        <v>0</v>
      </c>
      <c r="AS5" s="79"/>
      <c r="AT5" s="79"/>
      <c r="AU5" s="79"/>
      <c r="AV5" s="79"/>
      <c r="AW5" s="79"/>
      <c r="AX5" s="79"/>
      <c r="AY5" s="79"/>
      <c r="AZ5" s="79"/>
      <c r="BA5">
        <v>1</v>
      </c>
      <c r="BB5" s="78" t="str">
        <f>REPLACE(INDEX(GroupVertices[Group],MATCH(Edges25[[#This Row],[Vertex 1]],GroupVertices[Vertex],0)),1,1,"")</f>
        <v>3</v>
      </c>
      <c r="BC5" s="78" t="str">
        <f>REPLACE(INDEX(GroupVertices[Group],MATCH(Edges25[[#This Row],[Vertex 2]],GroupVertices[Vertex],0)),1,1,"")</f>
        <v>3</v>
      </c>
      <c r="BD5" s="48"/>
      <c r="BE5" s="49"/>
      <c r="BF5" s="48"/>
      <c r="BG5" s="49"/>
      <c r="BH5" s="48"/>
      <c r="BI5" s="49"/>
      <c r="BJ5" s="48"/>
      <c r="BK5" s="49"/>
      <c r="BL5" s="48"/>
    </row>
    <row r="6" spans="1:64" ht="15">
      <c r="A6" s="64" t="s">
        <v>214</v>
      </c>
      <c r="B6" s="64" t="s">
        <v>239</v>
      </c>
      <c r="C6" s="65"/>
      <c r="D6" s="66"/>
      <c r="E6" s="67"/>
      <c r="F6" s="68"/>
      <c r="G6" s="65"/>
      <c r="H6" s="69"/>
      <c r="I6" s="70"/>
      <c r="J6" s="70"/>
      <c r="K6" s="34" t="s">
        <v>65</v>
      </c>
      <c r="L6" s="77">
        <v>17</v>
      </c>
      <c r="M6" s="77"/>
      <c r="N6" s="72"/>
      <c r="O6" s="79" t="s">
        <v>320</v>
      </c>
      <c r="P6" s="81">
        <v>43713.04546296296</v>
      </c>
      <c r="Q6" s="79" t="s">
        <v>325</v>
      </c>
      <c r="R6" s="79"/>
      <c r="S6" s="79"/>
      <c r="T6" s="79"/>
      <c r="U6" s="79"/>
      <c r="V6" s="82" t="s">
        <v>480</v>
      </c>
      <c r="W6" s="81">
        <v>43713.04546296296</v>
      </c>
      <c r="X6" s="82" t="s">
        <v>520</v>
      </c>
      <c r="Y6" s="79"/>
      <c r="Z6" s="79"/>
      <c r="AA6" s="85" t="s">
        <v>621</v>
      </c>
      <c r="AB6" s="79"/>
      <c r="AC6" s="79" t="b">
        <v>0</v>
      </c>
      <c r="AD6" s="79">
        <v>0</v>
      </c>
      <c r="AE6" s="85" t="s">
        <v>722</v>
      </c>
      <c r="AF6" s="79" t="b">
        <v>0</v>
      </c>
      <c r="AG6" s="79" t="s">
        <v>730</v>
      </c>
      <c r="AH6" s="79"/>
      <c r="AI6" s="85" t="s">
        <v>722</v>
      </c>
      <c r="AJ6" s="79" t="b">
        <v>0</v>
      </c>
      <c r="AK6" s="79">
        <v>8</v>
      </c>
      <c r="AL6" s="85" t="s">
        <v>618</v>
      </c>
      <c r="AM6" s="79" t="s">
        <v>735</v>
      </c>
      <c r="AN6" s="79" t="b">
        <v>0</v>
      </c>
      <c r="AO6" s="85" t="s">
        <v>618</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22</v>
      </c>
      <c r="BK6" s="49">
        <v>100</v>
      </c>
      <c r="BL6" s="48">
        <v>22</v>
      </c>
    </row>
    <row r="7" spans="1:64" ht="15">
      <c r="A7" s="64" t="s">
        <v>215</v>
      </c>
      <c r="B7" s="64" t="s">
        <v>239</v>
      </c>
      <c r="C7" s="65"/>
      <c r="D7" s="66"/>
      <c r="E7" s="67"/>
      <c r="F7" s="68"/>
      <c r="G7" s="65"/>
      <c r="H7" s="69"/>
      <c r="I7" s="70"/>
      <c r="J7" s="70"/>
      <c r="K7" s="34" t="s">
        <v>65</v>
      </c>
      <c r="L7" s="77">
        <v>19</v>
      </c>
      <c r="M7" s="77"/>
      <c r="N7" s="72"/>
      <c r="O7" s="79" t="s">
        <v>320</v>
      </c>
      <c r="P7" s="81">
        <v>43713.075532407405</v>
      </c>
      <c r="Q7" s="79" t="s">
        <v>325</v>
      </c>
      <c r="R7" s="79"/>
      <c r="S7" s="79"/>
      <c r="T7" s="79"/>
      <c r="U7" s="79"/>
      <c r="V7" s="82" t="s">
        <v>481</v>
      </c>
      <c r="W7" s="81">
        <v>43713.075532407405</v>
      </c>
      <c r="X7" s="82" t="s">
        <v>521</v>
      </c>
      <c r="Y7" s="79"/>
      <c r="Z7" s="79"/>
      <c r="AA7" s="85" t="s">
        <v>622</v>
      </c>
      <c r="AB7" s="79"/>
      <c r="AC7" s="79" t="b">
        <v>0</v>
      </c>
      <c r="AD7" s="79">
        <v>0</v>
      </c>
      <c r="AE7" s="85" t="s">
        <v>722</v>
      </c>
      <c r="AF7" s="79" t="b">
        <v>0</v>
      </c>
      <c r="AG7" s="79" t="s">
        <v>730</v>
      </c>
      <c r="AH7" s="79"/>
      <c r="AI7" s="85" t="s">
        <v>722</v>
      </c>
      <c r="AJ7" s="79" t="b">
        <v>0</v>
      </c>
      <c r="AK7" s="79">
        <v>8</v>
      </c>
      <c r="AL7" s="85" t="s">
        <v>618</v>
      </c>
      <c r="AM7" s="79" t="s">
        <v>735</v>
      </c>
      <c r="AN7" s="79" t="b">
        <v>0</v>
      </c>
      <c r="AO7" s="85" t="s">
        <v>618</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216</v>
      </c>
      <c r="B8" s="64" t="s">
        <v>239</v>
      </c>
      <c r="C8" s="65"/>
      <c r="D8" s="66"/>
      <c r="E8" s="67"/>
      <c r="F8" s="68"/>
      <c r="G8" s="65"/>
      <c r="H8" s="69"/>
      <c r="I8" s="70"/>
      <c r="J8" s="70"/>
      <c r="K8" s="34" t="s">
        <v>65</v>
      </c>
      <c r="L8" s="77">
        <v>21</v>
      </c>
      <c r="M8" s="77"/>
      <c r="N8" s="72"/>
      <c r="O8" s="79" t="s">
        <v>320</v>
      </c>
      <c r="P8" s="81">
        <v>43713.10050925926</v>
      </c>
      <c r="Q8" s="79" t="s">
        <v>325</v>
      </c>
      <c r="R8" s="79"/>
      <c r="S8" s="79"/>
      <c r="T8" s="79"/>
      <c r="U8" s="79"/>
      <c r="V8" s="82" t="s">
        <v>482</v>
      </c>
      <c r="W8" s="81">
        <v>43713.10050925926</v>
      </c>
      <c r="X8" s="82" t="s">
        <v>522</v>
      </c>
      <c r="Y8" s="79"/>
      <c r="Z8" s="79"/>
      <c r="AA8" s="85" t="s">
        <v>623</v>
      </c>
      <c r="AB8" s="79"/>
      <c r="AC8" s="79" t="b">
        <v>0</v>
      </c>
      <c r="AD8" s="79">
        <v>0</v>
      </c>
      <c r="AE8" s="85" t="s">
        <v>722</v>
      </c>
      <c r="AF8" s="79" t="b">
        <v>0</v>
      </c>
      <c r="AG8" s="79" t="s">
        <v>730</v>
      </c>
      <c r="AH8" s="79"/>
      <c r="AI8" s="85" t="s">
        <v>722</v>
      </c>
      <c r="AJ8" s="79" t="b">
        <v>0</v>
      </c>
      <c r="AK8" s="79">
        <v>8</v>
      </c>
      <c r="AL8" s="85" t="s">
        <v>618</v>
      </c>
      <c r="AM8" s="79" t="s">
        <v>735</v>
      </c>
      <c r="AN8" s="79" t="b">
        <v>0</v>
      </c>
      <c r="AO8" s="85" t="s">
        <v>618</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c r="BE8" s="49"/>
      <c r="BF8" s="48"/>
      <c r="BG8" s="49"/>
      <c r="BH8" s="48"/>
      <c r="BI8" s="49"/>
      <c r="BJ8" s="48"/>
      <c r="BK8" s="49"/>
      <c r="BL8" s="48"/>
    </row>
    <row r="9" spans="1:64" ht="15">
      <c r="A9" s="64" t="s">
        <v>217</v>
      </c>
      <c r="B9" s="64" t="s">
        <v>239</v>
      </c>
      <c r="C9" s="65"/>
      <c r="D9" s="66"/>
      <c r="E9" s="67"/>
      <c r="F9" s="68"/>
      <c r="G9" s="65"/>
      <c r="H9" s="69"/>
      <c r="I9" s="70"/>
      <c r="J9" s="70"/>
      <c r="K9" s="34" t="s">
        <v>65</v>
      </c>
      <c r="L9" s="77">
        <v>23</v>
      </c>
      <c r="M9" s="77"/>
      <c r="N9" s="72"/>
      <c r="O9" s="79" t="s">
        <v>320</v>
      </c>
      <c r="P9" s="81">
        <v>43713.46805555555</v>
      </c>
      <c r="Q9" s="79" t="s">
        <v>325</v>
      </c>
      <c r="R9" s="79"/>
      <c r="S9" s="79"/>
      <c r="T9" s="79"/>
      <c r="U9" s="79"/>
      <c r="V9" s="82" t="s">
        <v>483</v>
      </c>
      <c r="W9" s="81">
        <v>43713.46805555555</v>
      </c>
      <c r="X9" s="82" t="s">
        <v>523</v>
      </c>
      <c r="Y9" s="79"/>
      <c r="Z9" s="79"/>
      <c r="AA9" s="85" t="s">
        <v>624</v>
      </c>
      <c r="AB9" s="79"/>
      <c r="AC9" s="79" t="b">
        <v>0</v>
      </c>
      <c r="AD9" s="79">
        <v>0</v>
      </c>
      <c r="AE9" s="85" t="s">
        <v>722</v>
      </c>
      <c r="AF9" s="79" t="b">
        <v>0</v>
      </c>
      <c r="AG9" s="79" t="s">
        <v>730</v>
      </c>
      <c r="AH9" s="79"/>
      <c r="AI9" s="85" t="s">
        <v>722</v>
      </c>
      <c r="AJ9" s="79" t="b">
        <v>0</v>
      </c>
      <c r="AK9" s="79">
        <v>8</v>
      </c>
      <c r="AL9" s="85" t="s">
        <v>618</v>
      </c>
      <c r="AM9" s="79" t="s">
        <v>737</v>
      </c>
      <c r="AN9" s="79" t="b">
        <v>0</v>
      </c>
      <c r="AO9" s="85" t="s">
        <v>618</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c r="BE9" s="49"/>
      <c r="BF9" s="48"/>
      <c r="BG9" s="49"/>
      <c r="BH9" s="48"/>
      <c r="BI9" s="49"/>
      <c r="BJ9" s="48"/>
      <c r="BK9" s="49"/>
      <c r="BL9" s="48"/>
    </row>
    <row r="10" spans="1:64" ht="15">
      <c r="A10" s="64" t="s">
        <v>218</v>
      </c>
      <c r="B10" s="64" t="s">
        <v>239</v>
      </c>
      <c r="C10" s="65"/>
      <c r="D10" s="66"/>
      <c r="E10" s="67"/>
      <c r="F10" s="68"/>
      <c r="G10" s="65"/>
      <c r="H10" s="69"/>
      <c r="I10" s="70"/>
      <c r="J10" s="70"/>
      <c r="K10" s="34" t="s">
        <v>65</v>
      </c>
      <c r="L10" s="77">
        <v>25</v>
      </c>
      <c r="M10" s="77"/>
      <c r="N10" s="72"/>
      <c r="O10" s="79" t="s">
        <v>320</v>
      </c>
      <c r="P10" s="81">
        <v>43713.60403935185</v>
      </c>
      <c r="Q10" s="79" t="s">
        <v>325</v>
      </c>
      <c r="R10" s="79"/>
      <c r="S10" s="79"/>
      <c r="T10" s="79"/>
      <c r="U10" s="79"/>
      <c r="V10" s="82" t="s">
        <v>484</v>
      </c>
      <c r="W10" s="81">
        <v>43713.60403935185</v>
      </c>
      <c r="X10" s="82" t="s">
        <v>524</v>
      </c>
      <c r="Y10" s="79"/>
      <c r="Z10" s="79"/>
      <c r="AA10" s="85" t="s">
        <v>625</v>
      </c>
      <c r="AB10" s="79"/>
      <c r="AC10" s="79" t="b">
        <v>0</v>
      </c>
      <c r="AD10" s="79">
        <v>0</v>
      </c>
      <c r="AE10" s="85" t="s">
        <v>722</v>
      </c>
      <c r="AF10" s="79" t="b">
        <v>0</v>
      </c>
      <c r="AG10" s="79" t="s">
        <v>730</v>
      </c>
      <c r="AH10" s="79"/>
      <c r="AI10" s="85" t="s">
        <v>722</v>
      </c>
      <c r="AJ10" s="79" t="b">
        <v>0</v>
      </c>
      <c r="AK10" s="79">
        <v>8</v>
      </c>
      <c r="AL10" s="85" t="s">
        <v>618</v>
      </c>
      <c r="AM10" s="79" t="s">
        <v>735</v>
      </c>
      <c r="AN10" s="79" t="b">
        <v>0</v>
      </c>
      <c r="AO10" s="85" t="s">
        <v>618</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219</v>
      </c>
      <c r="B11" s="64" t="s">
        <v>239</v>
      </c>
      <c r="C11" s="65"/>
      <c r="D11" s="66"/>
      <c r="E11" s="67"/>
      <c r="F11" s="68"/>
      <c r="G11" s="65"/>
      <c r="H11" s="69"/>
      <c r="I11" s="70"/>
      <c r="J11" s="70"/>
      <c r="K11" s="34" t="s">
        <v>65</v>
      </c>
      <c r="L11" s="77">
        <v>29</v>
      </c>
      <c r="M11" s="77"/>
      <c r="N11" s="72"/>
      <c r="O11" s="79" t="s">
        <v>320</v>
      </c>
      <c r="P11" s="81">
        <v>43713.440717592595</v>
      </c>
      <c r="Q11" s="79" t="s">
        <v>325</v>
      </c>
      <c r="R11" s="79"/>
      <c r="S11" s="79"/>
      <c r="T11" s="79"/>
      <c r="U11" s="79"/>
      <c r="V11" s="82" t="s">
        <v>485</v>
      </c>
      <c r="W11" s="81">
        <v>43713.440717592595</v>
      </c>
      <c r="X11" s="82" t="s">
        <v>525</v>
      </c>
      <c r="Y11" s="79"/>
      <c r="Z11" s="79"/>
      <c r="AA11" s="85" t="s">
        <v>626</v>
      </c>
      <c r="AB11" s="79"/>
      <c r="AC11" s="79" t="b">
        <v>0</v>
      </c>
      <c r="AD11" s="79">
        <v>0</v>
      </c>
      <c r="AE11" s="85" t="s">
        <v>722</v>
      </c>
      <c r="AF11" s="79" t="b">
        <v>0</v>
      </c>
      <c r="AG11" s="79" t="s">
        <v>730</v>
      </c>
      <c r="AH11" s="79"/>
      <c r="AI11" s="85" t="s">
        <v>722</v>
      </c>
      <c r="AJ11" s="79" t="b">
        <v>0</v>
      </c>
      <c r="AK11" s="79">
        <v>8</v>
      </c>
      <c r="AL11" s="85" t="s">
        <v>618</v>
      </c>
      <c r="AM11" s="79" t="s">
        <v>734</v>
      </c>
      <c r="AN11" s="79" t="b">
        <v>0</v>
      </c>
      <c r="AO11" s="85" t="s">
        <v>618</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220</v>
      </c>
      <c r="B12" s="64" t="s">
        <v>219</v>
      </c>
      <c r="C12" s="65"/>
      <c r="D12" s="66"/>
      <c r="E12" s="67"/>
      <c r="F12" s="68"/>
      <c r="G12" s="65"/>
      <c r="H12" s="69"/>
      <c r="I12" s="70"/>
      <c r="J12" s="70"/>
      <c r="K12" s="34" t="s">
        <v>65</v>
      </c>
      <c r="L12" s="77">
        <v>31</v>
      </c>
      <c r="M12" s="77"/>
      <c r="N12" s="72"/>
      <c r="O12" s="79" t="s">
        <v>320</v>
      </c>
      <c r="P12" s="81">
        <v>43715.31300925926</v>
      </c>
      <c r="Q12" s="79" t="s">
        <v>326</v>
      </c>
      <c r="R12" s="79"/>
      <c r="S12" s="79"/>
      <c r="T12" s="79" t="s">
        <v>442</v>
      </c>
      <c r="U12" s="79"/>
      <c r="V12" s="82" t="s">
        <v>486</v>
      </c>
      <c r="W12" s="81">
        <v>43715.31300925926</v>
      </c>
      <c r="X12" s="82" t="s">
        <v>526</v>
      </c>
      <c r="Y12" s="79"/>
      <c r="Z12" s="79"/>
      <c r="AA12" s="85" t="s">
        <v>627</v>
      </c>
      <c r="AB12" s="79"/>
      <c r="AC12" s="79" t="b">
        <v>0</v>
      </c>
      <c r="AD12" s="79">
        <v>0</v>
      </c>
      <c r="AE12" s="85" t="s">
        <v>722</v>
      </c>
      <c r="AF12" s="79" t="b">
        <v>1</v>
      </c>
      <c r="AG12" s="79" t="s">
        <v>730</v>
      </c>
      <c r="AH12" s="79"/>
      <c r="AI12" s="85" t="s">
        <v>731</v>
      </c>
      <c r="AJ12" s="79" t="b">
        <v>0</v>
      </c>
      <c r="AK12" s="79">
        <v>5</v>
      </c>
      <c r="AL12" s="85" t="s">
        <v>619</v>
      </c>
      <c r="AM12" s="79" t="s">
        <v>735</v>
      </c>
      <c r="AN12" s="79" t="b">
        <v>0</v>
      </c>
      <c r="AO12" s="85" t="s">
        <v>619</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c r="BE12" s="49"/>
      <c r="BF12" s="48"/>
      <c r="BG12" s="49"/>
      <c r="BH12" s="48"/>
      <c r="BI12" s="49"/>
      <c r="BJ12" s="48"/>
      <c r="BK12" s="49"/>
      <c r="BL12" s="48"/>
    </row>
    <row r="13" spans="1:64" ht="15">
      <c r="A13" s="64" t="s">
        <v>220</v>
      </c>
      <c r="B13" s="64" t="s">
        <v>239</v>
      </c>
      <c r="C13" s="65"/>
      <c r="D13" s="66"/>
      <c r="E13" s="67"/>
      <c r="F13" s="68"/>
      <c r="G13" s="65"/>
      <c r="H13" s="69"/>
      <c r="I13" s="70"/>
      <c r="J13" s="70"/>
      <c r="K13" s="34" t="s">
        <v>65</v>
      </c>
      <c r="L13" s="77">
        <v>32</v>
      </c>
      <c r="M13" s="77"/>
      <c r="N13" s="72"/>
      <c r="O13" s="79" t="s">
        <v>320</v>
      </c>
      <c r="P13" s="81">
        <v>43715.31103009259</v>
      </c>
      <c r="Q13" s="79" t="s">
        <v>325</v>
      </c>
      <c r="R13" s="79"/>
      <c r="S13" s="79"/>
      <c r="T13" s="79"/>
      <c r="U13" s="79"/>
      <c r="V13" s="82" t="s">
        <v>486</v>
      </c>
      <c r="W13" s="81">
        <v>43715.31103009259</v>
      </c>
      <c r="X13" s="82" t="s">
        <v>527</v>
      </c>
      <c r="Y13" s="79"/>
      <c r="Z13" s="79"/>
      <c r="AA13" s="85" t="s">
        <v>628</v>
      </c>
      <c r="AB13" s="79"/>
      <c r="AC13" s="79" t="b">
        <v>0</v>
      </c>
      <c r="AD13" s="79">
        <v>0</v>
      </c>
      <c r="AE13" s="85" t="s">
        <v>722</v>
      </c>
      <c r="AF13" s="79" t="b">
        <v>0</v>
      </c>
      <c r="AG13" s="79" t="s">
        <v>730</v>
      </c>
      <c r="AH13" s="79"/>
      <c r="AI13" s="85" t="s">
        <v>722</v>
      </c>
      <c r="AJ13" s="79" t="b">
        <v>0</v>
      </c>
      <c r="AK13" s="79">
        <v>9</v>
      </c>
      <c r="AL13" s="85" t="s">
        <v>618</v>
      </c>
      <c r="AM13" s="79" t="s">
        <v>735</v>
      </c>
      <c r="AN13" s="79" t="b">
        <v>0</v>
      </c>
      <c r="AO13" s="85" t="s">
        <v>618</v>
      </c>
      <c r="AP13" s="79" t="s">
        <v>176</v>
      </c>
      <c r="AQ13" s="79">
        <v>0</v>
      </c>
      <c r="AR13" s="79">
        <v>0</v>
      </c>
      <c r="AS13" s="79"/>
      <c r="AT13" s="79"/>
      <c r="AU13" s="79"/>
      <c r="AV13" s="79"/>
      <c r="AW13" s="79"/>
      <c r="AX13" s="79"/>
      <c r="AY13" s="79"/>
      <c r="AZ13" s="79"/>
      <c r="BA13">
        <v>2</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221</v>
      </c>
      <c r="B14" s="64" t="s">
        <v>270</v>
      </c>
      <c r="C14" s="65"/>
      <c r="D14" s="66"/>
      <c r="E14" s="67"/>
      <c r="F14" s="68"/>
      <c r="G14" s="65"/>
      <c r="H14" s="69"/>
      <c r="I14" s="70"/>
      <c r="J14" s="70"/>
      <c r="K14" s="34" t="s">
        <v>65</v>
      </c>
      <c r="L14" s="77">
        <v>36</v>
      </c>
      <c r="M14" s="77"/>
      <c r="N14" s="72"/>
      <c r="O14" s="79" t="s">
        <v>320</v>
      </c>
      <c r="P14" s="81">
        <v>43714.55369212963</v>
      </c>
      <c r="Q14" s="79" t="s">
        <v>327</v>
      </c>
      <c r="R14" s="82" t="s">
        <v>406</v>
      </c>
      <c r="S14" s="79" t="s">
        <v>434</v>
      </c>
      <c r="T14" s="79" t="s">
        <v>443</v>
      </c>
      <c r="U14" s="79"/>
      <c r="V14" s="82" t="s">
        <v>487</v>
      </c>
      <c r="W14" s="81">
        <v>43714.55369212963</v>
      </c>
      <c r="X14" s="82" t="s">
        <v>528</v>
      </c>
      <c r="Y14" s="79"/>
      <c r="Z14" s="79"/>
      <c r="AA14" s="85" t="s">
        <v>629</v>
      </c>
      <c r="AB14" s="79"/>
      <c r="AC14" s="79" t="b">
        <v>0</v>
      </c>
      <c r="AD14" s="79">
        <v>1</v>
      </c>
      <c r="AE14" s="85" t="s">
        <v>722</v>
      </c>
      <c r="AF14" s="79" t="b">
        <v>0</v>
      </c>
      <c r="AG14" s="79" t="s">
        <v>730</v>
      </c>
      <c r="AH14" s="79"/>
      <c r="AI14" s="85" t="s">
        <v>722</v>
      </c>
      <c r="AJ14" s="79" t="b">
        <v>0</v>
      </c>
      <c r="AK14" s="79">
        <v>0</v>
      </c>
      <c r="AL14" s="85" t="s">
        <v>722</v>
      </c>
      <c r="AM14" s="79" t="s">
        <v>738</v>
      </c>
      <c r="AN14" s="79" t="b">
        <v>0</v>
      </c>
      <c r="AO14" s="85" t="s">
        <v>629</v>
      </c>
      <c r="AP14" s="79" t="s">
        <v>176</v>
      </c>
      <c r="AQ14" s="79">
        <v>0</v>
      </c>
      <c r="AR14" s="79">
        <v>0</v>
      </c>
      <c r="AS14" s="79"/>
      <c r="AT14" s="79"/>
      <c r="AU14" s="79"/>
      <c r="AV14" s="79"/>
      <c r="AW14" s="79"/>
      <c r="AX14" s="79"/>
      <c r="AY14" s="79"/>
      <c r="AZ14" s="79"/>
      <c r="BA14">
        <v>2</v>
      </c>
      <c r="BB14" s="78" t="str">
        <f>REPLACE(INDEX(GroupVertices[Group],MATCH(Edges25[[#This Row],[Vertex 1]],GroupVertices[Vertex],0)),1,1,"")</f>
        <v>4</v>
      </c>
      <c r="BC14" s="78" t="str">
        <f>REPLACE(INDEX(GroupVertices[Group],MATCH(Edges25[[#This Row],[Vertex 2]],GroupVertices[Vertex],0)),1,1,"")</f>
        <v>4</v>
      </c>
      <c r="BD14" s="48"/>
      <c r="BE14" s="49"/>
      <c r="BF14" s="48"/>
      <c r="BG14" s="49"/>
      <c r="BH14" s="48"/>
      <c r="BI14" s="49"/>
      <c r="BJ14" s="48"/>
      <c r="BK14" s="49"/>
      <c r="BL14" s="48"/>
    </row>
    <row r="15" spans="1:64" ht="15">
      <c r="A15" s="64" t="s">
        <v>221</v>
      </c>
      <c r="B15" s="64" t="s">
        <v>270</v>
      </c>
      <c r="C15" s="65"/>
      <c r="D15" s="66"/>
      <c r="E15" s="67"/>
      <c r="F15" s="68"/>
      <c r="G15" s="65"/>
      <c r="H15" s="69"/>
      <c r="I15" s="70"/>
      <c r="J15" s="70"/>
      <c r="K15" s="34" t="s">
        <v>65</v>
      </c>
      <c r="L15" s="77">
        <v>37</v>
      </c>
      <c r="M15" s="77"/>
      <c r="N15" s="72"/>
      <c r="O15" s="79" t="s">
        <v>320</v>
      </c>
      <c r="P15" s="81">
        <v>43717.58542824074</v>
      </c>
      <c r="Q15" s="79" t="s">
        <v>328</v>
      </c>
      <c r="R15" s="82" t="s">
        <v>407</v>
      </c>
      <c r="S15" s="79" t="s">
        <v>434</v>
      </c>
      <c r="T15" s="79" t="s">
        <v>443</v>
      </c>
      <c r="U15" s="79"/>
      <c r="V15" s="82" t="s">
        <v>487</v>
      </c>
      <c r="W15" s="81">
        <v>43717.58542824074</v>
      </c>
      <c r="X15" s="82" t="s">
        <v>529</v>
      </c>
      <c r="Y15" s="79"/>
      <c r="Z15" s="79"/>
      <c r="AA15" s="85" t="s">
        <v>630</v>
      </c>
      <c r="AB15" s="79"/>
      <c r="AC15" s="79" t="b">
        <v>0</v>
      </c>
      <c r="AD15" s="79">
        <v>2</v>
      </c>
      <c r="AE15" s="85" t="s">
        <v>722</v>
      </c>
      <c r="AF15" s="79" t="b">
        <v>0</v>
      </c>
      <c r="AG15" s="79" t="s">
        <v>730</v>
      </c>
      <c r="AH15" s="79"/>
      <c r="AI15" s="85" t="s">
        <v>722</v>
      </c>
      <c r="AJ15" s="79" t="b">
        <v>0</v>
      </c>
      <c r="AK15" s="79">
        <v>1</v>
      </c>
      <c r="AL15" s="85" t="s">
        <v>722</v>
      </c>
      <c r="AM15" s="79" t="s">
        <v>738</v>
      </c>
      <c r="AN15" s="79" t="b">
        <v>0</v>
      </c>
      <c r="AO15" s="85" t="s">
        <v>630</v>
      </c>
      <c r="AP15" s="79" t="s">
        <v>176</v>
      </c>
      <c r="AQ15" s="79">
        <v>0</v>
      </c>
      <c r="AR15" s="79">
        <v>0</v>
      </c>
      <c r="AS15" s="79"/>
      <c r="AT15" s="79"/>
      <c r="AU15" s="79"/>
      <c r="AV15" s="79"/>
      <c r="AW15" s="79"/>
      <c r="AX15" s="79"/>
      <c r="AY15" s="79"/>
      <c r="AZ15" s="79"/>
      <c r="BA15">
        <v>2</v>
      </c>
      <c r="BB15" s="78" t="str">
        <f>REPLACE(INDEX(GroupVertices[Group],MATCH(Edges25[[#This Row],[Vertex 1]],GroupVertices[Vertex],0)),1,1,"")</f>
        <v>4</v>
      </c>
      <c r="BC15" s="78" t="str">
        <f>REPLACE(INDEX(GroupVertices[Group],MATCH(Edges25[[#This Row],[Vertex 2]],GroupVertices[Vertex],0)),1,1,"")</f>
        <v>4</v>
      </c>
      <c r="BD15" s="48"/>
      <c r="BE15" s="49"/>
      <c r="BF15" s="48"/>
      <c r="BG15" s="49"/>
      <c r="BH15" s="48"/>
      <c r="BI15" s="49"/>
      <c r="BJ15" s="48"/>
      <c r="BK15" s="49"/>
      <c r="BL15" s="48"/>
    </row>
    <row r="16" spans="1:64" ht="15">
      <c r="A16" s="64" t="s">
        <v>222</v>
      </c>
      <c r="B16" s="64" t="s">
        <v>222</v>
      </c>
      <c r="C16" s="65"/>
      <c r="D16" s="66"/>
      <c r="E16" s="67"/>
      <c r="F16" s="68"/>
      <c r="G16" s="65"/>
      <c r="H16" s="69"/>
      <c r="I16" s="70"/>
      <c r="J16" s="70"/>
      <c r="K16" s="34" t="s">
        <v>65</v>
      </c>
      <c r="L16" s="77">
        <v>54</v>
      </c>
      <c r="M16" s="77"/>
      <c r="N16" s="72"/>
      <c r="O16" s="79" t="s">
        <v>176</v>
      </c>
      <c r="P16" s="81">
        <v>43717.62701388889</v>
      </c>
      <c r="Q16" s="79" t="s">
        <v>329</v>
      </c>
      <c r="R16" s="82" t="s">
        <v>408</v>
      </c>
      <c r="S16" s="79" t="s">
        <v>432</v>
      </c>
      <c r="T16" s="79"/>
      <c r="U16" s="79"/>
      <c r="V16" s="82" t="s">
        <v>488</v>
      </c>
      <c r="W16" s="81">
        <v>43717.62701388889</v>
      </c>
      <c r="X16" s="82" t="s">
        <v>530</v>
      </c>
      <c r="Y16" s="79"/>
      <c r="Z16" s="79"/>
      <c r="AA16" s="85" t="s">
        <v>631</v>
      </c>
      <c r="AB16" s="79"/>
      <c r="AC16" s="79" t="b">
        <v>0</v>
      </c>
      <c r="AD16" s="79">
        <v>1</v>
      </c>
      <c r="AE16" s="85" t="s">
        <v>722</v>
      </c>
      <c r="AF16" s="79" t="b">
        <v>1</v>
      </c>
      <c r="AG16" s="79" t="s">
        <v>730</v>
      </c>
      <c r="AH16" s="79"/>
      <c r="AI16" s="85" t="s">
        <v>710</v>
      </c>
      <c r="AJ16" s="79" t="b">
        <v>0</v>
      </c>
      <c r="AK16" s="79">
        <v>0</v>
      </c>
      <c r="AL16" s="85" t="s">
        <v>722</v>
      </c>
      <c r="AM16" s="79" t="s">
        <v>739</v>
      </c>
      <c r="AN16" s="79" t="b">
        <v>0</v>
      </c>
      <c r="AO16" s="85" t="s">
        <v>631</v>
      </c>
      <c r="AP16" s="79" t="s">
        <v>176</v>
      </c>
      <c r="AQ16" s="79">
        <v>0</v>
      </c>
      <c r="AR16" s="79">
        <v>0</v>
      </c>
      <c r="AS16" s="79"/>
      <c r="AT16" s="79"/>
      <c r="AU16" s="79"/>
      <c r="AV16" s="79"/>
      <c r="AW16" s="79"/>
      <c r="AX16" s="79"/>
      <c r="AY16" s="79"/>
      <c r="AZ16" s="79"/>
      <c r="BA16">
        <v>1</v>
      </c>
      <c r="BB16" s="78" t="str">
        <f>REPLACE(INDEX(GroupVertices[Group],MATCH(Edges25[[#This Row],[Vertex 1]],GroupVertices[Vertex],0)),1,1,"")</f>
        <v>9</v>
      </c>
      <c r="BC16" s="78" t="str">
        <f>REPLACE(INDEX(GroupVertices[Group],MATCH(Edges25[[#This Row],[Vertex 2]],GroupVertices[Vertex],0)),1,1,"")</f>
        <v>9</v>
      </c>
      <c r="BD16" s="48">
        <v>0</v>
      </c>
      <c r="BE16" s="49">
        <v>0</v>
      </c>
      <c r="BF16" s="48">
        <v>0</v>
      </c>
      <c r="BG16" s="49">
        <v>0</v>
      </c>
      <c r="BH16" s="48">
        <v>0</v>
      </c>
      <c r="BI16" s="49">
        <v>0</v>
      </c>
      <c r="BJ16" s="48">
        <v>7</v>
      </c>
      <c r="BK16" s="49">
        <v>100</v>
      </c>
      <c r="BL16" s="48">
        <v>7</v>
      </c>
    </row>
    <row r="17" spans="1:64" ht="15">
      <c r="A17" s="64" t="s">
        <v>223</v>
      </c>
      <c r="B17" s="64" t="s">
        <v>279</v>
      </c>
      <c r="C17" s="65"/>
      <c r="D17" s="66"/>
      <c r="E17" s="67"/>
      <c r="F17" s="68"/>
      <c r="G17" s="65"/>
      <c r="H17" s="69"/>
      <c r="I17" s="70"/>
      <c r="J17" s="70"/>
      <c r="K17" s="34" t="s">
        <v>65</v>
      </c>
      <c r="L17" s="77">
        <v>55</v>
      </c>
      <c r="M17" s="77"/>
      <c r="N17" s="72"/>
      <c r="O17" s="79" t="s">
        <v>320</v>
      </c>
      <c r="P17" s="81">
        <v>43717.77305555555</v>
      </c>
      <c r="Q17" s="79" t="s">
        <v>330</v>
      </c>
      <c r="R17" s="79"/>
      <c r="S17" s="79"/>
      <c r="T17" s="79" t="s">
        <v>443</v>
      </c>
      <c r="U17" s="79"/>
      <c r="V17" s="82" t="s">
        <v>489</v>
      </c>
      <c r="W17" s="81">
        <v>43717.77305555555</v>
      </c>
      <c r="X17" s="82" t="s">
        <v>531</v>
      </c>
      <c r="Y17" s="79"/>
      <c r="Z17" s="79"/>
      <c r="AA17" s="85" t="s">
        <v>632</v>
      </c>
      <c r="AB17" s="79"/>
      <c r="AC17" s="79" t="b">
        <v>0</v>
      </c>
      <c r="AD17" s="79">
        <v>0</v>
      </c>
      <c r="AE17" s="85" t="s">
        <v>722</v>
      </c>
      <c r="AF17" s="79" t="b">
        <v>0</v>
      </c>
      <c r="AG17" s="79" t="s">
        <v>730</v>
      </c>
      <c r="AH17" s="79"/>
      <c r="AI17" s="85" t="s">
        <v>722</v>
      </c>
      <c r="AJ17" s="79" t="b">
        <v>0</v>
      </c>
      <c r="AK17" s="79">
        <v>1</v>
      </c>
      <c r="AL17" s="85" t="s">
        <v>630</v>
      </c>
      <c r="AM17" s="79" t="s">
        <v>735</v>
      </c>
      <c r="AN17" s="79" t="b">
        <v>0</v>
      </c>
      <c r="AO17" s="85" t="s">
        <v>630</v>
      </c>
      <c r="AP17" s="79" t="s">
        <v>176</v>
      </c>
      <c r="AQ17" s="79">
        <v>0</v>
      </c>
      <c r="AR17" s="79">
        <v>0</v>
      </c>
      <c r="AS17" s="79"/>
      <c r="AT17" s="79"/>
      <c r="AU17" s="79"/>
      <c r="AV17" s="79"/>
      <c r="AW17" s="79"/>
      <c r="AX17" s="79"/>
      <c r="AY17" s="79"/>
      <c r="AZ17" s="79"/>
      <c r="BA17">
        <v>1</v>
      </c>
      <c r="BB17" s="78" t="str">
        <f>REPLACE(INDEX(GroupVertices[Group],MATCH(Edges25[[#This Row],[Vertex 1]],GroupVertices[Vertex],0)),1,1,"")</f>
        <v>4</v>
      </c>
      <c r="BC17" s="78" t="str">
        <f>REPLACE(INDEX(GroupVertices[Group],MATCH(Edges25[[#This Row],[Vertex 2]],GroupVertices[Vertex],0)),1,1,"")</f>
        <v>4</v>
      </c>
      <c r="BD17" s="48"/>
      <c r="BE17" s="49"/>
      <c r="BF17" s="48"/>
      <c r="BG17" s="49"/>
      <c r="BH17" s="48"/>
      <c r="BI17" s="49"/>
      <c r="BJ17" s="48"/>
      <c r="BK17" s="49"/>
      <c r="BL17" s="48"/>
    </row>
    <row r="18" spans="1:64" ht="15">
      <c r="A18" s="64" t="s">
        <v>224</v>
      </c>
      <c r="B18" s="64" t="s">
        <v>281</v>
      </c>
      <c r="C18" s="65"/>
      <c r="D18" s="66"/>
      <c r="E18" s="67"/>
      <c r="F18" s="68"/>
      <c r="G18" s="65"/>
      <c r="H18" s="69"/>
      <c r="I18" s="70"/>
      <c r="J18" s="70"/>
      <c r="K18" s="34" t="s">
        <v>65</v>
      </c>
      <c r="L18" s="77">
        <v>58</v>
      </c>
      <c r="M18" s="77"/>
      <c r="N18" s="72"/>
      <c r="O18" s="79" t="s">
        <v>320</v>
      </c>
      <c r="P18" s="81">
        <v>43718.39503472222</v>
      </c>
      <c r="Q18" s="79" t="s">
        <v>331</v>
      </c>
      <c r="R18" s="79"/>
      <c r="S18" s="79"/>
      <c r="T18" s="79"/>
      <c r="U18" s="79"/>
      <c r="V18" s="82" t="s">
        <v>490</v>
      </c>
      <c r="W18" s="81">
        <v>43718.39503472222</v>
      </c>
      <c r="X18" s="82" t="s">
        <v>532</v>
      </c>
      <c r="Y18" s="79"/>
      <c r="Z18" s="79"/>
      <c r="AA18" s="85" t="s">
        <v>633</v>
      </c>
      <c r="AB18" s="79"/>
      <c r="AC18" s="79" t="b">
        <v>0</v>
      </c>
      <c r="AD18" s="79">
        <v>0</v>
      </c>
      <c r="AE18" s="85" t="s">
        <v>722</v>
      </c>
      <c r="AF18" s="79" t="b">
        <v>0</v>
      </c>
      <c r="AG18" s="79" t="s">
        <v>730</v>
      </c>
      <c r="AH18" s="79"/>
      <c r="AI18" s="85" t="s">
        <v>722</v>
      </c>
      <c r="AJ18" s="79" t="b">
        <v>0</v>
      </c>
      <c r="AK18" s="79">
        <v>0</v>
      </c>
      <c r="AL18" s="85" t="s">
        <v>722</v>
      </c>
      <c r="AM18" s="79" t="s">
        <v>734</v>
      </c>
      <c r="AN18" s="79" t="b">
        <v>0</v>
      </c>
      <c r="AO18" s="85" t="s">
        <v>633</v>
      </c>
      <c r="AP18" s="79" t="s">
        <v>176</v>
      </c>
      <c r="AQ18" s="79">
        <v>0</v>
      </c>
      <c r="AR18" s="79">
        <v>0</v>
      </c>
      <c r="AS18" s="79"/>
      <c r="AT18" s="79"/>
      <c r="AU18" s="79"/>
      <c r="AV18" s="79"/>
      <c r="AW18" s="79"/>
      <c r="AX18" s="79"/>
      <c r="AY18" s="79"/>
      <c r="AZ18" s="79"/>
      <c r="BA18">
        <v>1</v>
      </c>
      <c r="BB18" s="78" t="str">
        <f>REPLACE(INDEX(GroupVertices[Group],MATCH(Edges25[[#This Row],[Vertex 1]],GroupVertices[Vertex],0)),1,1,"")</f>
        <v>8</v>
      </c>
      <c r="BC18" s="78" t="str">
        <f>REPLACE(INDEX(GroupVertices[Group],MATCH(Edges25[[#This Row],[Vertex 2]],GroupVertices[Vertex],0)),1,1,"")</f>
        <v>8</v>
      </c>
      <c r="BD18" s="48"/>
      <c r="BE18" s="49"/>
      <c r="BF18" s="48"/>
      <c r="BG18" s="49"/>
      <c r="BH18" s="48"/>
      <c r="BI18" s="49"/>
      <c r="BJ18" s="48"/>
      <c r="BK18" s="49"/>
      <c r="BL18" s="48"/>
    </row>
    <row r="19" spans="1:64" ht="15">
      <c r="A19" s="64" t="s">
        <v>225</v>
      </c>
      <c r="B19" s="64" t="s">
        <v>279</v>
      </c>
      <c r="C19" s="65"/>
      <c r="D19" s="66"/>
      <c r="E19" s="67"/>
      <c r="F19" s="68"/>
      <c r="G19" s="65"/>
      <c r="H19" s="69"/>
      <c r="I19" s="70"/>
      <c r="J19" s="70"/>
      <c r="K19" s="34" t="s">
        <v>65</v>
      </c>
      <c r="L19" s="77">
        <v>62</v>
      </c>
      <c r="M19" s="77"/>
      <c r="N19" s="72"/>
      <c r="O19" s="79" t="s">
        <v>320</v>
      </c>
      <c r="P19" s="81">
        <v>43718.955196759256</v>
      </c>
      <c r="Q19" s="79" t="s">
        <v>330</v>
      </c>
      <c r="R19" s="79"/>
      <c r="S19" s="79"/>
      <c r="T19" s="79" t="s">
        <v>443</v>
      </c>
      <c r="U19" s="79"/>
      <c r="V19" s="82" t="s">
        <v>491</v>
      </c>
      <c r="W19" s="81">
        <v>43718.955196759256</v>
      </c>
      <c r="X19" s="82" t="s">
        <v>533</v>
      </c>
      <c r="Y19" s="79"/>
      <c r="Z19" s="79"/>
      <c r="AA19" s="85" t="s">
        <v>634</v>
      </c>
      <c r="AB19" s="79"/>
      <c r="AC19" s="79" t="b">
        <v>0</v>
      </c>
      <c r="AD19" s="79">
        <v>0</v>
      </c>
      <c r="AE19" s="85" t="s">
        <v>722</v>
      </c>
      <c r="AF19" s="79" t="b">
        <v>0</v>
      </c>
      <c r="AG19" s="79" t="s">
        <v>730</v>
      </c>
      <c r="AH19" s="79"/>
      <c r="AI19" s="85" t="s">
        <v>722</v>
      </c>
      <c r="AJ19" s="79" t="b">
        <v>0</v>
      </c>
      <c r="AK19" s="79">
        <v>2</v>
      </c>
      <c r="AL19" s="85" t="s">
        <v>630</v>
      </c>
      <c r="AM19" s="79" t="s">
        <v>734</v>
      </c>
      <c r="AN19" s="79" t="b">
        <v>0</v>
      </c>
      <c r="AO19" s="85" t="s">
        <v>630</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c r="BE19" s="49"/>
      <c r="BF19" s="48"/>
      <c r="BG19" s="49"/>
      <c r="BH19" s="48"/>
      <c r="BI19" s="49"/>
      <c r="BJ19" s="48"/>
      <c r="BK19" s="49"/>
      <c r="BL19" s="48"/>
    </row>
    <row r="20" spans="1:64" ht="15">
      <c r="A20" s="64" t="s">
        <v>226</v>
      </c>
      <c r="B20" s="64" t="s">
        <v>239</v>
      </c>
      <c r="C20" s="65"/>
      <c r="D20" s="66"/>
      <c r="E20" s="67"/>
      <c r="F20" s="68"/>
      <c r="G20" s="65"/>
      <c r="H20" s="69"/>
      <c r="I20" s="70"/>
      <c r="J20" s="70"/>
      <c r="K20" s="34" t="s">
        <v>65</v>
      </c>
      <c r="L20" s="77">
        <v>71</v>
      </c>
      <c r="M20" s="77"/>
      <c r="N20" s="72"/>
      <c r="O20" s="79" t="s">
        <v>320</v>
      </c>
      <c r="P20" s="81">
        <v>43719.07184027778</v>
      </c>
      <c r="Q20" s="79" t="s">
        <v>332</v>
      </c>
      <c r="R20" s="79"/>
      <c r="S20" s="79"/>
      <c r="T20" s="79" t="s">
        <v>444</v>
      </c>
      <c r="U20" s="79"/>
      <c r="V20" s="82" t="s">
        <v>492</v>
      </c>
      <c r="W20" s="81">
        <v>43719.07184027778</v>
      </c>
      <c r="X20" s="82" t="s">
        <v>534</v>
      </c>
      <c r="Y20" s="79"/>
      <c r="Z20" s="79"/>
      <c r="AA20" s="85" t="s">
        <v>635</v>
      </c>
      <c r="AB20" s="79"/>
      <c r="AC20" s="79" t="b">
        <v>0</v>
      </c>
      <c r="AD20" s="79">
        <v>0</v>
      </c>
      <c r="AE20" s="85" t="s">
        <v>722</v>
      </c>
      <c r="AF20" s="79" t="b">
        <v>0</v>
      </c>
      <c r="AG20" s="79" t="s">
        <v>730</v>
      </c>
      <c r="AH20" s="79"/>
      <c r="AI20" s="85" t="s">
        <v>722</v>
      </c>
      <c r="AJ20" s="79" t="b">
        <v>0</v>
      </c>
      <c r="AK20" s="79">
        <v>2</v>
      </c>
      <c r="AL20" s="85" t="s">
        <v>713</v>
      </c>
      <c r="AM20" s="79" t="s">
        <v>734</v>
      </c>
      <c r="AN20" s="79" t="b">
        <v>0</v>
      </c>
      <c r="AO20" s="85" t="s">
        <v>713</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1</v>
      </c>
      <c r="BE20" s="49">
        <v>4.3478260869565215</v>
      </c>
      <c r="BF20" s="48">
        <v>0</v>
      </c>
      <c r="BG20" s="49">
        <v>0</v>
      </c>
      <c r="BH20" s="48">
        <v>0</v>
      </c>
      <c r="BI20" s="49">
        <v>0</v>
      </c>
      <c r="BJ20" s="48">
        <v>22</v>
      </c>
      <c r="BK20" s="49">
        <v>95.65217391304348</v>
      </c>
      <c r="BL20" s="48">
        <v>23</v>
      </c>
    </row>
    <row r="21" spans="1:64" ht="15">
      <c r="A21" s="64" t="s">
        <v>227</v>
      </c>
      <c r="B21" s="64" t="s">
        <v>244</v>
      </c>
      <c r="C21" s="65"/>
      <c r="D21" s="66"/>
      <c r="E21" s="67"/>
      <c r="F21" s="68"/>
      <c r="G21" s="65"/>
      <c r="H21" s="69"/>
      <c r="I21" s="70"/>
      <c r="J21" s="70"/>
      <c r="K21" s="34" t="s">
        <v>65</v>
      </c>
      <c r="L21" s="77">
        <v>72</v>
      </c>
      <c r="M21" s="77"/>
      <c r="N21" s="72"/>
      <c r="O21" s="79" t="s">
        <v>320</v>
      </c>
      <c r="P21" s="81">
        <v>43719.55018518519</v>
      </c>
      <c r="Q21" s="79" t="s">
        <v>333</v>
      </c>
      <c r="R21" s="79"/>
      <c r="S21" s="79"/>
      <c r="T21" s="79"/>
      <c r="U21" s="79"/>
      <c r="V21" s="82" t="s">
        <v>493</v>
      </c>
      <c r="W21" s="81">
        <v>43719.55018518519</v>
      </c>
      <c r="X21" s="82" t="s">
        <v>535</v>
      </c>
      <c r="Y21" s="79"/>
      <c r="Z21" s="79"/>
      <c r="AA21" s="85" t="s">
        <v>636</v>
      </c>
      <c r="AB21" s="79"/>
      <c r="AC21" s="79" t="b">
        <v>0</v>
      </c>
      <c r="AD21" s="79">
        <v>0</v>
      </c>
      <c r="AE21" s="85" t="s">
        <v>722</v>
      </c>
      <c r="AF21" s="79" t="b">
        <v>0</v>
      </c>
      <c r="AG21" s="79" t="s">
        <v>730</v>
      </c>
      <c r="AH21" s="79"/>
      <c r="AI21" s="85" t="s">
        <v>722</v>
      </c>
      <c r="AJ21" s="79" t="b">
        <v>0</v>
      </c>
      <c r="AK21" s="79">
        <v>2</v>
      </c>
      <c r="AL21" s="85" t="s">
        <v>662</v>
      </c>
      <c r="AM21" s="79" t="s">
        <v>734</v>
      </c>
      <c r="AN21" s="79" t="b">
        <v>0</v>
      </c>
      <c r="AO21" s="85" t="s">
        <v>662</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2</v>
      </c>
      <c r="BE21" s="49">
        <v>9.090909090909092</v>
      </c>
      <c r="BF21" s="48">
        <v>0</v>
      </c>
      <c r="BG21" s="49">
        <v>0</v>
      </c>
      <c r="BH21" s="48">
        <v>0</v>
      </c>
      <c r="BI21" s="49">
        <v>0</v>
      </c>
      <c r="BJ21" s="48">
        <v>20</v>
      </c>
      <c r="BK21" s="49">
        <v>90.9090909090909</v>
      </c>
      <c r="BL21" s="48">
        <v>22</v>
      </c>
    </row>
    <row r="22" spans="1:64" ht="15">
      <c r="A22" s="64" t="s">
        <v>228</v>
      </c>
      <c r="B22" s="64" t="s">
        <v>244</v>
      </c>
      <c r="C22" s="65"/>
      <c r="D22" s="66"/>
      <c r="E22" s="67"/>
      <c r="F22" s="68"/>
      <c r="G22" s="65"/>
      <c r="H22" s="69"/>
      <c r="I22" s="70"/>
      <c r="J22" s="70"/>
      <c r="K22" s="34" t="s">
        <v>65</v>
      </c>
      <c r="L22" s="77">
        <v>74</v>
      </c>
      <c r="M22" s="77"/>
      <c r="N22" s="72"/>
      <c r="O22" s="79" t="s">
        <v>320</v>
      </c>
      <c r="P22" s="81">
        <v>43719.827835648146</v>
      </c>
      <c r="Q22" s="79" t="s">
        <v>334</v>
      </c>
      <c r="R22" s="79"/>
      <c r="S22" s="79"/>
      <c r="T22" s="79" t="s">
        <v>445</v>
      </c>
      <c r="U22" s="79"/>
      <c r="V22" s="82" t="s">
        <v>494</v>
      </c>
      <c r="W22" s="81">
        <v>43719.827835648146</v>
      </c>
      <c r="X22" s="82" t="s">
        <v>536</v>
      </c>
      <c r="Y22" s="79"/>
      <c r="Z22" s="79"/>
      <c r="AA22" s="85" t="s">
        <v>637</v>
      </c>
      <c r="AB22" s="79"/>
      <c r="AC22" s="79" t="b">
        <v>0</v>
      </c>
      <c r="AD22" s="79">
        <v>0</v>
      </c>
      <c r="AE22" s="85" t="s">
        <v>722</v>
      </c>
      <c r="AF22" s="79" t="b">
        <v>0</v>
      </c>
      <c r="AG22" s="79" t="s">
        <v>730</v>
      </c>
      <c r="AH22" s="79"/>
      <c r="AI22" s="85" t="s">
        <v>722</v>
      </c>
      <c r="AJ22" s="79" t="b">
        <v>0</v>
      </c>
      <c r="AK22" s="79">
        <v>2</v>
      </c>
      <c r="AL22" s="85" t="s">
        <v>663</v>
      </c>
      <c r="AM22" s="79" t="s">
        <v>735</v>
      </c>
      <c r="AN22" s="79" t="b">
        <v>0</v>
      </c>
      <c r="AO22" s="85" t="s">
        <v>663</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c r="BE22" s="49"/>
      <c r="BF22" s="48"/>
      <c r="BG22" s="49"/>
      <c r="BH22" s="48"/>
      <c r="BI22" s="49"/>
      <c r="BJ22" s="48"/>
      <c r="BK22" s="49"/>
      <c r="BL22" s="48"/>
    </row>
    <row r="23" spans="1:64" ht="15">
      <c r="A23" s="64" t="s">
        <v>229</v>
      </c>
      <c r="B23" s="64" t="s">
        <v>244</v>
      </c>
      <c r="C23" s="65"/>
      <c r="D23" s="66"/>
      <c r="E23" s="67"/>
      <c r="F23" s="68"/>
      <c r="G23" s="65"/>
      <c r="H23" s="69"/>
      <c r="I23" s="70"/>
      <c r="J23" s="70"/>
      <c r="K23" s="34" t="s">
        <v>65</v>
      </c>
      <c r="L23" s="77">
        <v>76</v>
      </c>
      <c r="M23" s="77"/>
      <c r="N23" s="72"/>
      <c r="O23" s="79" t="s">
        <v>320</v>
      </c>
      <c r="P23" s="81">
        <v>43719.84815972222</v>
      </c>
      <c r="Q23" s="79" t="s">
        <v>334</v>
      </c>
      <c r="R23" s="79"/>
      <c r="S23" s="79"/>
      <c r="T23" s="79" t="s">
        <v>445</v>
      </c>
      <c r="U23" s="79"/>
      <c r="V23" s="82" t="s">
        <v>495</v>
      </c>
      <c r="W23" s="81">
        <v>43719.84815972222</v>
      </c>
      <c r="X23" s="82" t="s">
        <v>537</v>
      </c>
      <c r="Y23" s="79"/>
      <c r="Z23" s="79"/>
      <c r="AA23" s="85" t="s">
        <v>638</v>
      </c>
      <c r="AB23" s="79"/>
      <c r="AC23" s="79" t="b">
        <v>0</v>
      </c>
      <c r="AD23" s="79">
        <v>0</v>
      </c>
      <c r="AE23" s="85" t="s">
        <v>722</v>
      </c>
      <c r="AF23" s="79" t="b">
        <v>0</v>
      </c>
      <c r="AG23" s="79" t="s">
        <v>730</v>
      </c>
      <c r="AH23" s="79"/>
      <c r="AI23" s="85" t="s">
        <v>722</v>
      </c>
      <c r="AJ23" s="79" t="b">
        <v>0</v>
      </c>
      <c r="AK23" s="79">
        <v>2</v>
      </c>
      <c r="AL23" s="85" t="s">
        <v>663</v>
      </c>
      <c r="AM23" s="79" t="s">
        <v>734</v>
      </c>
      <c r="AN23" s="79" t="b">
        <v>0</v>
      </c>
      <c r="AO23" s="85" t="s">
        <v>663</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c r="BE23" s="49"/>
      <c r="BF23" s="48"/>
      <c r="BG23" s="49"/>
      <c r="BH23" s="48"/>
      <c r="BI23" s="49"/>
      <c r="BJ23" s="48"/>
      <c r="BK23" s="49"/>
      <c r="BL23" s="48"/>
    </row>
    <row r="24" spans="1:64" ht="15">
      <c r="A24" s="64" t="s">
        <v>230</v>
      </c>
      <c r="B24" s="64" t="s">
        <v>285</v>
      </c>
      <c r="C24" s="65"/>
      <c r="D24" s="66"/>
      <c r="E24" s="67"/>
      <c r="F24" s="68"/>
      <c r="G24" s="65"/>
      <c r="H24" s="69"/>
      <c r="I24" s="70"/>
      <c r="J24" s="70"/>
      <c r="K24" s="34" t="s">
        <v>65</v>
      </c>
      <c r="L24" s="77">
        <v>78</v>
      </c>
      <c r="M24" s="77"/>
      <c r="N24" s="72"/>
      <c r="O24" s="79" t="s">
        <v>320</v>
      </c>
      <c r="P24" s="81">
        <v>43720.71873842592</v>
      </c>
      <c r="Q24" s="79" t="s">
        <v>335</v>
      </c>
      <c r="R24" s="82" t="s">
        <v>405</v>
      </c>
      <c r="S24" s="79" t="s">
        <v>433</v>
      </c>
      <c r="T24" s="79"/>
      <c r="U24" s="79"/>
      <c r="V24" s="82" t="s">
        <v>496</v>
      </c>
      <c r="W24" s="81">
        <v>43720.71873842592</v>
      </c>
      <c r="X24" s="82" t="s">
        <v>538</v>
      </c>
      <c r="Y24" s="79"/>
      <c r="Z24" s="79"/>
      <c r="AA24" s="85" t="s">
        <v>639</v>
      </c>
      <c r="AB24" s="79"/>
      <c r="AC24" s="79" t="b">
        <v>0</v>
      </c>
      <c r="AD24" s="79">
        <v>0</v>
      </c>
      <c r="AE24" s="85" t="s">
        <v>722</v>
      </c>
      <c r="AF24" s="79" t="b">
        <v>0</v>
      </c>
      <c r="AG24" s="79" t="s">
        <v>730</v>
      </c>
      <c r="AH24" s="79"/>
      <c r="AI24" s="85" t="s">
        <v>722</v>
      </c>
      <c r="AJ24" s="79" t="b">
        <v>0</v>
      </c>
      <c r="AK24" s="79">
        <v>29</v>
      </c>
      <c r="AL24" s="85" t="s">
        <v>620</v>
      </c>
      <c r="AM24" s="79" t="s">
        <v>735</v>
      </c>
      <c r="AN24" s="79" t="b">
        <v>0</v>
      </c>
      <c r="AO24" s="85" t="s">
        <v>620</v>
      </c>
      <c r="AP24" s="79" t="s">
        <v>176</v>
      </c>
      <c r="AQ24" s="79">
        <v>0</v>
      </c>
      <c r="AR24" s="79">
        <v>0</v>
      </c>
      <c r="AS24" s="79"/>
      <c r="AT24" s="79"/>
      <c r="AU24" s="79"/>
      <c r="AV24" s="79"/>
      <c r="AW24" s="79"/>
      <c r="AX24" s="79"/>
      <c r="AY24" s="79"/>
      <c r="AZ24" s="79"/>
      <c r="BA24">
        <v>1</v>
      </c>
      <c r="BB24" s="78" t="str">
        <f>REPLACE(INDEX(GroupVertices[Group],MATCH(Edges25[[#This Row],[Vertex 1]],GroupVertices[Vertex],0)),1,1,"")</f>
        <v>3</v>
      </c>
      <c r="BC24" s="78" t="str">
        <f>REPLACE(INDEX(GroupVertices[Group],MATCH(Edges25[[#This Row],[Vertex 2]],GroupVertices[Vertex],0)),1,1,"")</f>
        <v>3</v>
      </c>
      <c r="BD24" s="48"/>
      <c r="BE24" s="49"/>
      <c r="BF24" s="48"/>
      <c r="BG24" s="49"/>
      <c r="BH24" s="48"/>
      <c r="BI24" s="49"/>
      <c r="BJ24" s="48"/>
      <c r="BK24" s="49"/>
      <c r="BL24" s="48"/>
    </row>
    <row r="25" spans="1:64" ht="15">
      <c r="A25" s="64" t="s">
        <v>231</v>
      </c>
      <c r="B25" s="64" t="s">
        <v>239</v>
      </c>
      <c r="C25" s="65"/>
      <c r="D25" s="66"/>
      <c r="E25" s="67"/>
      <c r="F25" s="68"/>
      <c r="G25" s="65"/>
      <c r="H25" s="69"/>
      <c r="I25" s="70"/>
      <c r="J25" s="70"/>
      <c r="K25" s="34" t="s">
        <v>65</v>
      </c>
      <c r="L25" s="77">
        <v>81</v>
      </c>
      <c r="M25" s="77"/>
      <c r="N25" s="72"/>
      <c r="O25" s="79" t="s">
        <v>320</v>
      </c>
      <c r="P25" s="81">
        <v>43720.975011574075</v>
      </c>
      <c r="Q25" s="79" t="s">
        <v>332</v>
      </c>
      <c r="R25" s="79"/>
      <c r="S25" s="79"/>
      <c r="T25" s="79" t="s">
        <v>444</v>
      </c>
      <c r="U25" s="79"/>
      <c r="V25" s="82" t="s">
        <v>497</v>
      </c>
      <c r="W25" s="81">
        <v>43720.975011574075</v>
      </c>
      <c r="X25" s="82" t="s">
        <v>539</v>
      </c>
      <c r="Y25" s="79"/>
      <c r="Z25" s="79"/>
      <c r="AA25" s="85" t="s">
        <v>640</v>
      </c>
      <c r="AB25" s="79"/>
      <c r="AC25" s="79" t="b">
        <v>0</v>
      </c>
      <c r="AD25" s="79">
        <v>0</v>
      </c>
      <c r="AE25" s="85" t="s">
        <v>722</v>
      </c>
      <c r="AF25" s="79" t="b">
        <v>0</v>
      </c>
      <c r="AG25" s="79" t="s">
        <v>730</v>
      </c>
      <c r="AH25" s="79"/>
      <c r="AI25" s="85" t="s">
        <v>722</v>
      </c>
      <c r="AJ25" s="79" t="b">
        <v>0</v>
      </c>
      <c r="AK25" s="79">
        <v>3</v>
      </c>
      <c r="AL25" s="85" t="s">
        <v>713</v>
      </c>
      <c r="AM25" s="79" t="s">
        <v>734</v>
      </c>
      <c r="AN25" s="79" t="b">
        <v>0</v>
      </c>
      <c r="AO25" s="85" t="s">
        <v>713</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4.3478260869565215</v>
      </c>
      <c r="BF25" s="48">
        <v>0</v>
      </c>
      <c r="BG25" s="49">
        <v>0</v>
      </c>
      <c r="BH25" s="48">
        <v>0</v>
      </c>
      <c r="BI25" s="49">
        <v>0</v>
      </c>
      <c r="BJ25" s="48">
        <v>22</v>
      </c>
      <c r="BK25" s="49">
        <v>95.65217391304348</v>
      </c>
      <c r="BL25" s="48">
        <v>23</v>
      </c>
    </row>
    <row r="26" spans="1:64" ht="15">
      <c r="A26" s="64" t="s">
        <v>232</v>
      </c>
      <c r="B26" s="64" t="s">
        <v>287</v>
      </c>
      <c r="C26" s="65"/>
      <c r="D26" s="66"/>
      <c r="E26" s="67"/>
      <c r="F26" s="68"/>
      <c r="G26" s="65"/>
      <c r="H26" s="69"/>
      <c r="I26" s="70"/>
      <c r="J26" s="70"/>
      <c r="K26" s="34" t="s">
        <v>65</v>
      </c>
      <c r="L26" s="77">
        <v>82</v>
      </c>
      <c r="M26" s="77"/>
      <c r="N26" s="72"/>
      <c r="O26" s="79" t="s">
        <v>320</v>
      </c>
      <c r="P26" s="81">
        <v>43722.42013888889</v>
      </c>
      <c r="Q26" s="79" t="s">
        <v>336</v>
      </c>
      <c r="R26" s="79"/>
      <c r="S26" s="79"/>
      <c r="T26" s="79"/>
      <c r="U26" s="79"/>
      <c r="V26" s="82" t="s">
        <v>498</v>
      </c>
      <c r="W26" s="81">
        <v>43722.42013888889</v>
      </c>
      <c r="X26" s="82" t="s">
        <v>540</v>
      </c>
      <c r="Y26" s="79"/>
      <c r="Z26" s="79"/>
      <c r="AA26" s="85" t="s">
        <v>641</v>
      </c>
      <c r="AB26" s="85" t="s">
        <v>719</v>
      </c>
      <c r="AC26" s="79" t="b">
        <v>0</v>
      </c>
      <c r="AD26" s="79">
        <v>0</v>
      </c>
      <c r="AE26" s="85" t="s">
        <v>723</v>
      </c>
      <c r="AF26" s="79" t="b">
        <v>0</v>
      </c>
      <c r="AG26" s="79" t="s">
        <v>730</v>
      </c>
      <c r="AH26" s="79"/>
      <c r="AI26" s="85" t="s">
        <v>722</v>
      </c>
      <c r="AJ26" s="79" t="b">
        <v>0</v>
      </c>
      <c r="AK26" s="79">
        <v>0</v>
      </c>
      <c r="AL26" s="85" t="s">
        <v>722</v>
      </c>
      <c r="AM26" s="79" t="s">
        <v>737</v>
      </c>
      <c r="AN26" s="79" t="b">
        <v>0</v>
      </c>
      <c r="AO26" s="85" t="s">
        <v>719</v>
      </c>
      <c r="AP26" s="79" t="s">
        <v>176</v>
      </c>
      <c r="AQ26" s="79">
        <v>0</v>
      </c>
      <c r="AR26" s="79">
        <v>0</v>
      </c>
      <c r="AS26" s="79"/>
      <c r="AT26" s="79"/>
      <c r="AU26" s="79"/>
      <c r="AV26" s="79"/>
      <c r="AW26" s="79"/>
      <c r="AX26" s="79"/>
      <c r="AY26" s="79"/>
      <c r="AZ26" s="79"/>
      <c r="BA26">
        <v>1</v>
      </c>
      <c r="BB26" s="78" t="str">
        <f>REPLACE(INDEX(GroupVertices[Group],MATCH(Edges25[[#This Row],[Vertex 1]],GroupVertices[Vertex],0)),1,1,"")</f>
        <v>5</v>
      </c>
      <c r="BC26" s="78" t="str">
        <f>REPLACE(INDEX(GroupVertices[Group],MATCH(Edges25[[#This Row],[Vertex 2]],GroupVertices[Vertex],0)),1,1,"")</f>
        <v>5</v>
      </c>
      <c r="BD26" s="48"/>
      <c r="BE26" s="49"/>
      <c r="BF26" s="48"/>
      <c r="BG26" s="49"/>
      <c r="BH26" s="48"/>
      <c r="BI26" s="49"/>
      <c r="BJ26" s="48"/>
      <c r="BK26" s="49"/>
      <c r="BL26" s="48"/>
    </row>
    <row r="27" spans="1:64" ht="15">
      <c r="A27" s="64" t="s">
        <v>233</v>
      </c>
      <c r="B27" s="64" t="s">
        <v>287</v>
      </c>
      <c r="C27" s="65"/>
      <c r="D27" s="66"/>
      <c r="E27" s="67"/>
      <c r="F27" s="68"/>
      <c r="G27" s="65"/>
      <c r="H27" s="69"/>
      <c r="I27" s="70"/>
      <c r="J27" s="70"/>
      <c r="K27" s="34" t="s">
        <v>65</v>
      </c>
      <c r="L27" s="77">
        <v>91</v>
      </c>
      <c r="M27" s="77"/>
      <c r="N27" s="72"/>
      <c r="O27" s="79" t="s">
        <v>320</v>
      </c>
      <c r="P27" s="81">
        <v>43722.42361111111</v>
      </c>
      <c r="Q27" s="79" t="s">
        <v>337</v>
      </c>
      <c r="R27" s="79"/>
      <c r="S27" s="79"/>
      <c r="T27" s="79" t="s">
        <v>446</v>
      </c>
      <c r="U27" s="82" t="s">
        <v>460</v>
      </c>
      <c r="V27" s="82" t="s">
        <v>460</v>
      </c>
      <c r="W27" s="81">
        <v>43722.42361111111</v>
      </c>
      <c r="X27" s="82" t="s">
        <v>541</v>
      </c>
      <c r="Y27" s="79"/>
      <c r="Z27" s="79"/>
      <c r="AA27" s="85" t="s">
        <v>642</v>
      </c>
      <c r="AB27" s="79"/>
      <c r="AC27" s="79" t="b">
        <v>0</v>
      </c>
      <c r="AD27" s="79">
        <v>1</v>
      </c>
      <c r="AE27" s="85" t="s">
        <v>722</v>
      </c>
      <c r="AF27" s="79" t="b">
        <v>0</v>
      </c>
      <c r="AG27" s="79" t="s">
        <v>730</v>
      </c>
      <c r="AH27" s="79"/>
      <c r="AI27" s="85" t="s">
        <v>722</v>
      </c>
      <c r="AJ27" s="79" t="b">
        <v>0</v>
      </c>
      <c r="AK27" s="79">
        <v>0</v>
      </c>
      <c r="AL27" s="85" t="s">
        <v>722</v>
      </c>
      <c r="AM27" s="79" t="s">
        <v>737</v>
      </c>
      <c r="AN27" s="79" t="b">
        <v>0</v>
      </c>
      <c r="AO27" s="85" t="s">
        <v>642</v>
      </c>
      <c r="AP27" s="79" t="s">
        <v>176</v>
      </c>
      <c r="AQ27" s="79">
        <v>0</v>
      </c>
      <c r="AR27" s="79">
        <v>0</v>
      </c>
      <c r="AS27" s="79"/>
      <c r="AT27" s="79"/>
      <c r="AU27" s="79"/>
      <c r="AV27" s="79"/>
      <c r="AW27" s="79"/>
      <c r="AX27" s="79"/>
      <c r="AY27" s="79"/>
      <c r="AZ27" s="79"/>
      <c r="BA27">
        <v>1</v>
      </c>
      <c r="BB27" s="78" t="str">
        <f>REPLACE(INDEX(GroupVertices[Group],MATCH(Edges25[[#This Row],[Vertex 1]],GroupVertices[Vertex],0)),1,1,"")</f>
        <v>5</v>
      </c>
      <c r="BC27" s="78" t="str">
        <f>REPLACE(INDEX(GroupVertices[Group],MATCH(Edges25[[#This Row],[Vertex 2]],GroupVertices[Vertex],0)),1,1,"")</f>
        <v>5</v>
      </c>
      <c r="BD27" s="48"/>
      <c r="BE27" s="49"/>
      <c r="BF27" s="48"/>
      <c r="BG27" s="49"/>
      <c r="BH27" s="48"/>
      <c r="BI27" s="49"/>
      <c r="BJ27" s="48"/>
      <c r="BK27" s="49"/>
      <c r="BL27" s="48"/>
    </row>
    <row r="28" spans="1:64" ht="15">
      <c r="A28" s="64" t="s">
        <v>234</v>
      </c>
      <c r="B28" s="64" t="s">
        <v>285</v>
      </c>
      <c r="C28" s="65"/>
      <c r="D28" s="66"/>
      <c r="E28" s="67"/>
      <c r="F28" s="68"/>
      <c r="G28" s="65"/>
      <c r="H28" s="69"/>
      <c r="I28" s="70"/>
      <c r="J28" s="70"/>
      <c r="K28" s="34" t="s">
        <v>65</v>
      </c>
      <c r="L28" s="77">
        <v>103</v>
      </c>
      <c r="M28" s="77"/>
      <c r="N28" s="72"/>
      <c r="O28" s="79" t="s">
        <v>320</v>
      </c>
      <c r="P28" s="81">
        <v>43725.553923611114</v>
      </c>
      <c r="Q28" s="79" t="s">
        <v>335</v>
      </c>
      <c r="R28" s="82" t="s">
        <v>405</v>
      </c>
      <c r="S28" s="79" t="s">
        <v>433</v>
      </c>
      <c r="T28" s="79"/>
      <c r="U28" s="79"/>
      <c r="V28" s="82" t="s">
        <v>499</v>
      </c>
      <c r="W28" s="81">
        <v>43725.553923611114</v>
      </c>
      <c r="X28" s="82" t="s">
        <v>542</v>
      </c>
      <c r="Y28" s="79"/>
      <c r="Z28" s="79"/>
      <c r="AA28" s="85" t="s">
        <v>643</v>
      </c>
      <c r="AB28" s="79"/>
      <c r="AC28" s="79" t="b">
        <v>0</v>
      </c>
      <c r="AD28" s="79">
        <v>0</v>
      </c>
      <c r="AE28" s="85" t="s">
        <v>722</v>
      </c>
      <c r="AF28" s="79" t="b">
        <v>0</v>
      </c>
      <c r="AG28" s="79" t="s">
        <v>730</v>
      </c>
      <c r="AH28" s="79"/>
      <c r="AI28" s="85" t="s">
        <v>722</v>
      </c>
      <c r="AJ28" s="79" t="b">
        <v>0</v>
      </c>
      <c r="AK28" s="79">
        <v>30</v>
      </c>
      <c r="AL28" s="85" t="s">
        <v>620</v>
      </c>
      <c r="AM28" s="79" t="s">
        <v>734</v>
      </c>
      <c r="AN28" s="79" t="b">
        <v>0</v>
      </c>
      <c r="AO28" s="85" t="s">
        <v>620</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c r="BE28" s="49"/>
      <c r="BF28" s="48"/>
      <c r="BG28" s="49"/>
      <c r="BH28" s="48"/>
      <c r="BI28" s="49"/>
      <c r="BJ28" s="48"/>
      <c r="BK28" s="49"/>
      <c r="BL28" s="48"/>
    </row>
    <row r="29" spans="1:64" ht="15">
      <c r="A29" s="64" t="s">
        <v>235</v>
      </c>
      <c r="B29" s="64" t="s">
        <v>238</v>
      </c>
      <c r="C29" s="65"/>
      <c r="D29" s="66"/>
      <c r="E29" s="67"/>
      <c r="F29" s="68"/>
      <c r="G29" s="65"/>
      <c r="H29" s="69"/>
      <c r="I29" s="70"/>
      <c r="J29" s="70"/>
      <c r="K29" s="34" t="s">
        <v>65</v>
      </c>
      <c r="L29" s="77">
        <v>108</v>
      </c>
      <c r="M29" s="77"/>
      <c r="N29" s="72"/>
      <c r="O29" s="79" t="s">
        <v>320</v>
      </c>
      <c r="P29" s="81">
        <v>43726.312939814816</v>
      </c>
      <c r="Q29" s="79" t="s">
        <v>338</v>
      </c>
      <c r="R29" s="79"/>
      <c r="S29" s="79"/>
      <c r="T29" s="79"/>
      <c r="U29" s="79"/>
      <c r="V29" s="82" t="s">
        <v>500</v>
      </c>
      <c r="W29" s="81">
        <v>43726.312939814816</v>
      </c>
      <c r="X29" s="82" t="s">
        <v>543</v>
      </c>
      <c r="Y29" s="79"/>
      <c r="Z29" s="79"/>
      <c r="AA29" s="85" t="s">
        <v>644</v>
      </c>
      <c r="AB29" s="79"/>
      <c r="AC29" s="79" t="b">
        <v>0</v>
      </c>
      <c r="AD29" s="79">
        <v>0</v>
      </c>
      <c r="AE29" s="85" t="s">
        <v>722</v>
      </c>
      <c r="AF29" s="79" t="b">
        <v>0</v>
      </c>
      <c r="AG29" s="79" t="s">
        <v>730</v>
      </c>
      <c r="AH29" s="79"/>
      <c r="AI29" s="85" t="s">
        <v>722</v>
      </c>
      <c r="AJ29" s="79" t="b">
        <v>0</v>
      </c>
      <c r="AK29" s="79">
        <v>3</v>
      </c>
      <c r="AL29" s="85" t="s">
        <v>678</v>
      </c>
      <c r="AM29" s="79" t="s">
        <v>737</v>
      </c>
      <c r="AN29" s="79" t="b">
        <v>0</v>
      </c>
      <c r="AO29" s="85" t="s">
        <v>678</v>
      </c>
      <c r="AP29" s="79" t="s">
        <v>176</v>
      </c>
      <c r="AQ29" s="79">
        <v>0</v>
      </c>
      <c r="AR29" s="79">
        <v>0</v>
      </c>
      <c r="AS29" s="79"/>
      <c r="AT29" s="79"/>
      <c r="AU29" s="79"/>
      <c r="AV29" s="79"/>
      <c r="AW29" s="79"/>
      <c r="AX29" s="79"/>
      <c r="AY29" s="79"/>
      <c r="AZ29" s="79"/>
      <c r="BA29">
        <v>1</v>
      </c>
      <c r="BB29" s="78" t="str">
        <f>REPLACE(INDEX(GroupVertices[Group],MATCH(Edges25[[#This Row],[Vertex 1]],GroupVertices[Vertex],0)),1,1,"")</f>
        <v>2</v>
      </c>
      <c r="BC29" s="78" t="str">
        <f>REPLACE(INDEX(GroupVertices[Group],MATCH(Edges25[[#This Row],[Vertex 2]],GroupVertices[Vertex],0)),1,1,"")</f>
        <v>2</v>
      </c>
      <c r="BD29" s="48"/>
      <c r="BE29" s="49"/>
      <c r="BF29" s="48"/>
      <c r="BG29" s="49"/>
      <c r="BH29" s="48"/>
      <c r="BI29" s="49"/>
      <c r="BJ29" s="48"/>
      <c r="BK29" s="49"/>
      <c r="BL29" s="48"/>
    </row>
    <row r="30" spans="1:64" ht="15">
      <c r="A30" s="64" t="s">
        <v>236</v>
      </c>
      <c r="B30" s="64" t="s">
        <v>238</v>
      </c>
      <c r="C30" s="65"/>
      <c r="D30" s="66"/>
      <c r="E30" s="67"/>
      <c r="F30" s="68"/>
      <c r="G30" s="65"/>
      <c r="H30" s="69"/>
      <c r="I30" s="70"/>
      <c r="J30" s="70"/>
      <c r="K30" s="34" t="s">
        <v>65</v>
      </c>
      <c r="L30" s="77">
        <v>111</v>
      </c>
      <c r="M30" s="77"/>
      <c r="N30" s="72"/>
      <c r="O30" s="79" t="s">
        <v>320</v>
      </c>
      <c r="P30" s="81">
        <v>43726.33665509259</v>
      </c>
      <c r="Q30" s="79" t="s">
        <v>338</v>
      </c>
      <c r="R30" s="79"/>
      <c r="S30" s="79"/>
      <c r="T30" s="79"/>
      <c r="U30" s="79"/>
      <c r="V30" s="82" t="s">
        <v>501</v>
      </c>
      <c r="W30" s="81">
        <v>43726.33665509259</v>
      </c>
      <c r="X30" s="82" t="s">
        <v>544</v>
      </c>
      <c r="Y30" s="79"/>
      <c r="Z30" s="79"/>
      <c r="AA30" s="85" t="s">
        <v>645</v>
      </c>
      <c r="AB30" s="79"/>
      <c r="AC30" s="79" t="b">
        <v>0</v>
      </c>
      <c r="AD30" s="79">
        <v>0</v>
      </c>
      <c r="AE30" s="85" t="s">
        <v>722</v>
      </c>
      <c r="AF30" s="79" t="b">
        <v>0</v>
      </c>
      <c r="AG30" s="79" t="s">
        <v>730</v>
      </c>
      <c r="AH30" s="79"/>
      <c r="AI30" s="85" t="s">
        <v>722</v>
      </c>
      <c r="AJ30" s="79" t="b">
        <v>0</v>
      </c>
      <c r="AK30" s="79">
        <v>3</v>
      </c>
      <c r="AL30" s="85" t="s">
        <v>678</v>
      </c>
      <c r="AM30" s="79" t="s">
        <v>734</v>
      </c>
      <c r="AN30" s="79" t="b">
        <v>0</v>
      </c>
      <c r="AO30" s="85" t="s">
        <v>678</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c r="BE30" s="49"/>
      <c r="BF30" s="48"/>
      <c r="BG30" s="49"/>
      <c r="BH30" s="48"/>
      <c r="BI30" s="49"/>
      <c r="BJ30" s="48"/>
      <c r="BK30" s="49"/>
      <c r="BL30" s="48"/>
    </row>
    <row r="31" spans="1:64" ht="15">
      <c r="A31" s="64" t="s">
        <v>237</v>
      </c>
      <c r="B31" s="64" t="s">
        <v>297</v>
      </c>
      <c r="C31" s="65"/>
      <c r="D31" s="66"/>
      <c r="E31" s="67"/>
      <c r="F31" s="68"/>
      <c r="G31" s="65"/>
      <c r="H31" s="69"/>
      <c r="I31" s="70"/>
      <c r="J31" s="70"/>
      <c r="K31" s="34" t="s">
        <v>65</v>
      </c>
      <c r="L31" s="77">
        <v>114</v>
      </c>
      <c r="M31" s="77"/>
      <c r="N31" s="72"/>
      <c r="O31" s="79" t="s">
        <v>320</v>
      </c>
      <c r="P31" s="81">
        <v>43712.31949074074</v>
      </c>
      <c r="Q31" s="79" t="s">
        <v>339</v>
      </c>
      <c r="R31" s="82" t="s">
        <v>409</v>
      </c>
      <c r="S31" s="79" t="s">
        <v>435</v>
      </c>
      <c r="T31" s="79"/>
      <c r="U31" s="82" t="s">
        <v>461</v>
      </c>
      <c r="V31" s="82" t="s">
        <v>461</v>
      </c>
      <c r="W31" s="81">
        <v>43712.31949074074</v>
      </c>
      <c r="X31" s="82" t="s">
        <v>545</v>
      </c>
      <c r="Y31" s="79"/>
      <c r="Z31" s="79"/>
      <c r="AA31" s="85" t="s">
        <v>646</v>
      </c>
      <c r="AB31" s="79"/>
      <c r="AC31" s="79" t="b">
        <v>0</v>
      </c>
      <c r="AD31" s="79">
        <v>0</v>
      </c>
      <c r="AE31" s="85" t="s">
        <v>722</v>
      </c>
      <c r="AF31" s="79" t="b">
        <v>0</v>
      </c>
      <c r="AG31" s="79" t="s">
        <v>730</v>
      </c>
      <c r="AH31" s="79"/>
      <c r="AI31" s="85" t="s">
        <v>722</v>
      </c>
      <c r="AJ31" s="79" t="b">
        <v>0</v>
      </c>
      <c r="AK31" s="79">
        <v>3</v>
      </c>
      <c r="AL31" s="85" t="s">
        <v>722</v>
      </c>
      <c r="AM31" s="79" t="s">
        <v>740</v>
      </c>
      <c r="AN31" s="79" t="b">
        <v>0</v>
      </c>
      <c r="AO31" s="85" t="s">
        <v>646</v>
      </c>
      <c r="AP31" s="79" t="s">
        <v>741</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1</v>
      </c>
      <c r="BE31" s="49">
        <v>4.166666666666667</v>
      </c>
      <c r="BF31" s="48">
        <v>0</v>
      </c>
      <c r="BG31" s="49">
        <v>0</v>
      </c>
      <c r="BH31" s="48">
        <v>0</v>
      </c>
      <c r="BI31" s="49">
        <v>0</v>
      </c>
      <c r="BJ31" s="48">
        <v>23</v>
      </c>
      <c r="BK31" s="49">
        <v>95.83333333333333</v>
      </c>
      <c r="BL31" s="48">
        <v>24</v>
      </c>
    </row>
    <row r="32" spans="1:64" ht="15">
      <c r="A32" s="64" t="s">
        <v>237</v>
      </c>
      <c r="B32" s="64" t="s">
        <v>298</v>
      </c>
      <c r="C32" s="65"/>
      <c r="D32" s="66"/>
      <c r="E32" s="67"/>
      <c r="F32" s="68"/>
      <c r="G32" s="65"/>
      <c r="H32" s="69"/>
      <c r="I32" s="70"/>
      <c r="J32" s="70"/>
      <c r="K32" s="34" t="s">
        <v>65</v>
      </c>
      <c r="L32" s="77">
        <v>115</v>
      </c>
      <c r="M32" s="77"/>
      <c r="N32" s="72"/>
      <c r="O32" s="79" t="s">
        <v>320</v>
      </c>
      <c r="P32" s="81">
        <v>43726.566041666665</v>
      </c>
      <c r="Q32" s="79" t="s">
        <v>340</v>
      </c>
      <c r="R32" s="82" t="s">
        <v>410</v>
      </c>
      <c r="S32" s="79" t="s">
        <v>436</v>
      </c>
      <c r="T32" s="79" t="s">
        <v>447</v>
      </c>
      <c r="U32" s="82" t="s">
        <v>462</v>
      </c>
      <c r="V32" s="82" t="s">
        <v>462</v>
      </c>
      <c r="W32" s="81">
        <v>43726.566041666665</v>
      </c>
      <c r="X32" s="82" t="s">
        <v>546</v>
      </c>
      <c r="Y32" s="79"/>
      <c r="Z32" s="79"/>
      <c r="AA32" s="85" t="s">
        <v>647</v>
      </c>
      <c r="AB32" s="79"/>
      <c r="AC32" s="79" t="b">
        <v>0</v>
      </c>
      <c r="AD32" s="79">
        <v>4</v>
      </c>
      <c r="AE32" s="85" t="s">
        <v>722</v>
      </c>
      <c r="AF32" s="79" t="b">
        <v>0</v>
      </c>
      <c r="AG32" s="79" t="s">
        <v>730</v>
      </c>
      <c r="AH32" s="79"/>
      <c r="AI32" s="85" t="s">
        <v>722</v>
      </c>
      <c r="AJ32" s="79" t="b">
        <v>0</v>
      </c>
      <c r="AK32" s="79">
        <v>3</v>
      </c>
      <c r="AL32" s="85" t="s">
        <v>722</v>
      </c>
      <c r="AM32" s="79" t="s">
        <v>740</v>
      </c>
      <c r="AN32" s="79" t="b">
        <v>0</v>
      </c>
      <c r="AO32" s="85" t="s">
        <v>647</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2</v>
      </c>
      <c r="BD32" s="48">
        <v>1</v>
      </c>
      <c r="BE32" s="49">
        <v>3.3333333333333335</v>
      </c>
      <c r="BF32" s="48">
        <v>0</v>
      </c>
      <c r="BG32" s="49">
        <v>0</v>
      </c>
      <c r="BH32" s="48">
        <v>0</v>
      </c>
      <c r="BI32" s="49">
        <v>0</v>
      </c>
      <c r="BJ32" s="48">
        <v>29</v>
      </c>
      <c r="BK32" s="49">
        <v>96.66666666666667</v>
      </c>
      <c r="BL32" s="48">
        <v>30</v>
      </c>
    </row>
    <row r="33" spans="1:64" ht="15">
      <c r="A33" s="64" t="s">
        <v>238</v>
      </c>
      <c r="B33" s="64" t="s">
        <v>299</v>
      </c>
      <c r="C33" s="65"/>
      <c r="D33" s="66"/>
      <c r="E33" s="67"/>
      <c r="F33" s="68"/>
      <c r="G33" s="65"/>
      <c r="H33" s="69"/>
      <c r="I33" s="70"/>
      <c r="J33" s="70"/>
      <c r="K33" s="34" t="s">
        <v>65</v>
      </c>
      <c r="L33" s="77">
        <v>116</v>
      </c>
      <c r="M33" s="77"/>
      <c r="N33" s="72"/>
      <c r="O33" s="79" t="s">
        <v>320</v>
      </c>
      <c r="P33" s="81">
        <v>43713.43702546296</v>
      </c>
      <c r="Q33" s="79" t="s">
        <v>341</v>
      </c>
      <c r="R33" s="82" t="s">
        <v>411</v>
      </c>
      <c r="S33" s="79" t="s">
        <v>436</v>
      </c>
      <c r="T33" s="79"/>
      <c r="U33" s="79"/>
      <c r="V33" s="82" t="s">
        <v>502</v>
      </c>
      <c r="W33" s="81">
        <v>43713.43702546296</v>
      </c>
      <c r="X33" s="82" t="s">
        <v>547</v>
      </c>
      <c r="Y33" s="79"/>
      <c r="Z33" s="79"/>
      <c r="AA33" s="85" t="s">
        <v>648</v>
      </c>
      <c r="AB33" s="79"/>
      <c r="AC33" s="79" t="b">
        <v>0</v>
      </c>
      <c r="AD33" s="79">
        <v>53</v>
      </c>
      <c r="AE33" s="85" t="s">
        <v>722</v>
      </c>
      <c r="AF33" s="79" t="b">
        <v>0</v>
      </c>
      <c r="AG33" s="79" t="s">
        <v>730</v>
      </c>
      <c r="AH33" s="79"/>
      <c r="AI33" s="85" t="s">
        <v>722</v>
      </c>
      <c r="AJ33" s="79" t="b">
        <v>0</v>
      </c>
      <c r="AK33" s="79">
        <v>11</v>
      </c>
      <c r="AL33" s="85" t="s">
        <v>722</v>
      </c>
      <c r="AM33" s="79" t="s">
        <v>734</v>
      </c>
      <c r="AN33" s="79" t="b">
        <v>0</v>
      </c>
      <c r="AO33" s="85" t="s">
        <v>648</v>
      </c>
      <c r="AP33" s="79" t="s">
        <v>741</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c r="BE33" s="49"/>
      <c r="BF33" s="48"/>
      <c r="BG33" s="49"/>
      <c r="BH33" s="48"/>
      <c r="BI33" s="49"/>
      <c r="BJ33" s="48"/>
      <c r="BK33" s="49"/>
      <c r="BL33" s="48"/>
    </row>
    <row r="34" spans="1:64" ht="15">
      <c r="A34" s="64" t="s">
        <v>239</v>
      </c>
      <c r="B34" s="64" t="s">
        <v>305</v>
      </c>
      <c r="C34" s="65"/>
      <c r="D34" s="66"/>
      <c r="E34" s="67"/>
      <c r="F34" s="68"/>
      <c r="G34" s="65"/>
      <c r="H34" s="69"/>
      <c r="I34" s="70"/>
      <c r="J34" s="70"/>
      <c r="K34" s="34" t="s">
        <v>65</v>
      </c>
      <c r="L34" s="77">
        <v>123</v>
      </c>
      <c r="M34" s="77"/>
      <c r="N34" s="72"/>
      <c r="O34" s="79" t="s">
        <v>320</v>
      </c>
      <c r="P34" s="81">
        <v>43713.45768518518</v>
      </c>
      <c r="Q34" s="79" t="s">
        <v>342</v>
      </c>
      <c r="R34" s="79"/>
      <c r="S34" s="79"/>
      <c r="T34" s="79"/>
      <c r="U34" s="79"/>
      <c r="V34" s="82" t="s">
        <v>503</v>
      </c>
      <c r="W34" s="81">
        <v>43713.45768518518</v>
      </c>
      <c r="X34" s="82" t="s">
        <v>548</v>
      </c>
      <c r="Y34" s="79"/>
      <c r="Z34" s="79"/>
      <c r="AA34" s="85" t="s">
        <v>649</v>
      </c>
      <c r="AB34" s="79"/>
      <c r="AC34" s="79" t="b">
        <v>0</v>
      </c>
      <c r="AD34" s="79">
        <v>0</v>
      </c>
      <c r="AE34" s="85" t="s">
        <v>722</v>
      </c>
      <c r="AF34" s="79" t="b">
        <v>0</v>
      </c>
      <c r="AG34" s="79" t="s">
        <v>730</v>
      </c>
      <c r="AH34" s="79"/>
      <c r="AI34" s="85" t="s">
        <v>722</v>
      </c>
      <c r="AJ34" s="79" t="b">
        <v>0</v>
      </c>
      <c r="AK34" s="79">
        <v>11</v>
      </c>
      <c r="AL34" s="85" t="s">
        <v>648</v>
      </c>
      <c r="AM34" s="79" t="s">
        <v>739</v>
      </c>
      <c r="AN34" s="79" t="b">
        <v>0</v>
      </c>
      <c r="AO34" s="85" t="s">
        <v>648</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2</v>
      </c>
      <c r="BD34" s="48"/>
      <c r="BE34" s="49"/>
      <c r="BF34" s="48"/>
      <c r="BG34" s="49"/>
      <c r="BH34" s="48"/>
      <c r="BI34" s="49"/>
      <c r="BJ34" s="48"/>
      <c r="BK34" s="49"/>
      <c r="BL34" s="48"/>
    </row>
    <row r="35" spans="1:64" ht="15">
      <c r="A35" s="64" t="s">
        <v>238</v>
      </c>
      <c r="B35" s="64" t="s">
        <v>212</v>
      </c>
      <c r="C35" s="65"/>
      <c r="D35" s="66"/>
      <c r="E35" s="67"/>
      <c r="F35" s="68"/>
      <c r="G35" s="65"/>
      <c r="H35" s="69"/>
      <c r="I35" s="70"/>
      <c r="J35" s="70"/>
      <c r="K35" s="34" t="s">
        <v>65</v>
      </c>
      <c r="L35" s="77">
        <v>130</v>
      </c>
      <c r="M35" s="77"/>
      <c r="N35" s="72"/>
      <c r="O35" s="79" t="s">
        <v>320</v>
      </c>
      <c r="P35" s="81">
        <v>43713.40138888889</v>
      </c>
      <c r="Q35" s="79" t="s">
        <v>325</v>
      </c>
      <c r="R35" s="79"/>
      <c r="S35" s="79"/>
      <c r="T35" s="79"/>
      <c r="U35" s="79"/>
      <c r="V35" s="82" t="s">
        <v>502</v>
      </c>
      <c r="W35" s="81">
        <v>43713.40138888889</v>
      </c>
      <c r="X35" s="82" t="s">
        <v>549</v>
      </c>
      <c r="Y35" s="79"/>
      <c r="Z35" s="79"/>
      <c r="AA35" s="85" t="s">
        <v>650</v>
      </c>
      <c r="AB35" s="79"/>
      <c r="AC35" s="79" t="b">
        <v>0</v>
      </c>
      <c r="AD35" s="79">
        <v>0</v>
      </c>
      <c r="AE35" s="85" t="s">
        <v>722</v>
      </c>
      <c r="AF35" s="79" t="b">
        <v>0</v>
      </c>
      <c r="AG35" s="79" t="s">
        <v>730</v>
      </c>
      <c r="AH35" s="79"/>
      <c r="AI35" s="85" t="s">
        <v>722</v>
      </c>
      <c r="AJ35" s="79" t="b">
        <v>0</v>
      </c>
      <c r="AK35" s="79">
        <v>8</v>
      </c>
      <c r="AL35" s="85" t="s">
        <v>618</v>
      </c>
      <c r="AM35" s="79" t="s">
        <v>738</v>
      </c>
      <c r="AN35" s="79" t="b">
        <v>0</v>
      </c>
      <c r="AO35" s="85" t="s">
        <v>618</v>
      </c>
      <c r="AP35" s="79" t="s">
        <v>176</v>
      </c>
      <c r="AQ35" s="79">
        <v>0</v>
      </c>
      <c r="AR35" s="79">
        <v>0</v>
      </c>
      <c r="AS35" s="79"/>
      <c r="AT35" s="79"/>
      <c r="AU35" s="79"/>
      <c r="AV35" s="79"/>
      <c r="AW35" s="79"/>
      <c r="AX35" s="79"/>
      <c r="AY35" s="79"/>
      <c r="AZ35" s="79"/>
      <c r="BA35">
        <v>1</v>
      </c>
      <c r="BB35" s="78" t="str">
        <f>REPLACE(INDEX(GroupVertices[Group],MATCH(Edges25[[#This Row],[Vertex 1]],GroupVertices[Vertex],0)),1,1,"")</f>
        <v>2</v>
      </c>
      <c r="BC35" s="78" t="str">
        <f>REPLACE(INDEX(GroupVertices[Group],MATCH(Edges25[[#This Row],[Vertex 2]],GroupVertices[Vertex],0)),1,1,"")</f>
        <v>1</v>
      </c>
      <c r="BD35" s="48"/>
      <c r="BE35" s="49"/>
      <c r="BF35" s="48"/>
      <c r="BG35" s="49"/>
      <c r="BH35" s="48"/>
      <c r="BI35" s="49"/>
      <c r="BJ35" s="48"/>
      <c r="BK35" s="49"/>
      <c r="BL35" s="48"/>
    </row>
    <row r="36" spans="1:64" ht="15">
      <c r="A36" s="64" t="s">
        <v>239</v>
      </c>
      <c r="B36" s="64" t="s">
        <v>212</v>
      </c>
      <c r="C36" s="65"/>
      <c r="D36" s="66"/>
      <c r="E36" s="67"/>
      <c r="F36" s="68"/>
      <c r="G36" s="65"/>
      <c r="H36" s="69"/>
      <c r="I36" s="70"/>
      <c r="J36" s="70"/>
      <c r="K36" s="34" t="s">
        <v>66</v>
      </c>
      <c r="L36" s="77">
        <v>131</v>
      </c>
      <c r="M36" s="77"/>
      <c r="N36" s="72"/>
      <c r="O36" s="79" t="s">
        <v>320</v>
      </c>
      <c r="P36" s="81">
        <v>43713.524305555555</v>
      </c>
      <c r="Q36" s="79" t="s">
        <v>325</v>
      </c>
      <c r="R36" s="79"/>
      <c r="S36" s="79"/>
      <c r="T36" s="79"/>
      <c r="U36" s="79"/>
      <c r="V36" s="82" t="s">
        <v>503</v>
      </c>
      <c r="W36" s="81">
        <v>43713.524305555555</v>
      </c>
      <c r="X36" s="82" t="s">
        <v>550</v>
      </c>
      <c r="Y36" s="79"/>
      <c r="Z36" s="79"/>
      <c r="AA36" s="85" t="s">
        <v>651</v>
      </c>
      <c r="AB36" s="79"/>
      <c r="AC36" s="79" t="b">
        <v>0</v>
      </c>
      <c r="AD36" s="79">
        <v>0</v>
      </c>
      <c r="AE36" s="85" t="s">
        <v>722</v>
      </c>
      <c r="AF36" s="79" t="b">
        <v>0</v>
      </c>
      <c r="AG36" s="79" t="s">
        <v>730</v>
      </c>
      <c r="AH36" s="79"/>
      <c r="AI36" s="85" t="s">
        <v>722</v>
      </c>
      <c r="AJ36" s="79" t="b">
        <v>0</v>
      </c>
      <c r="AK36" s="79">
        <v>8</v>
      </c>
      <c r="AL36" s="85" t="s">
        <v>618</v>
      </c>
      <c r="AM36" s="79" t="s">
        <v>738</v>
      </c>
      <c r="AN36" s="79" t="b">
        <v>0</v>
      </c>
      <c r="AO36" s="85" t="s">
        <v>618</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22</v>
      </c>
      <c r="BK36" s="49">
        <v>100</v>
      </c>
      <c r="BL36" s="48">
        <v>22</v>
      </c>
    </row>
    <row r="37" spans="1:64" ht="15">
      <c r="A37" s="64" t="s">
        <v>240</v>
      </c>
      <c r="B37" s="64" t="s">
        <v>238</v>
      </c>
      <c r="C37" s="65"/>
      <c r="D37" s="66"/>
      <c r="E37" s="67"/>
      <c r="F37" s="68"/>
      <c r="G37" s="65"/>
      <c r="H37" s="69"/>
      <c r="I37" s="70"/>
      <c r="J37" s="70"/>
      <c r="K37" s="34" t="s">
        <v>65</v>
      </c>
      <c r="L37" s="77">
        <v>132</v>
      </c>
      <c r="M37" s="77"/>
      <c r="N37" s="72"/>
      <c r="O37" s="79" t="s">
        <v>320</v>
      </c>
      <c r="P37" s="81">
        <v>43713.52423611111</v>
      </c>
      <c r="Q37" s="79" t="s">
        <v>343</v>
      </c>
      <c r="R37" s="82" t="s">
        <v>412</v>
      </c>
      <c r="S37" s="79" t="s">
        <v>437</v>
      </c>
      <c r="T37" s="79" t="s">
        <v>448</v>
      </c>
      <c r="U37" s="82" t="s">
        <v>463</v>
      </c>
      <c r="V37" s="82" t="s">
        <v>463</v>
      </c>
      <c r="W37" s="81">
        <v>43713.52423611111</v>
      </c>
      <c r="X37" s="82" t="s">
        <v>551</v>
      </c>
      <c r="Y37" s="79"/>
      <c r="Z37" s="79"/>
      <c r="AA37" s="85" t="s">
        <v>652</v>
      </c>
      <c r="AB37" s="79"/>
      <c r="AC37" s="79" t="b">
        <v>0</v>
      </c>
      <c r="AD37" s="79">
        <v>0</v>
      </c>
      <c r="AE37" s="85" t="s">
        <v>722</v>
      </c>
      <c r="AF37" s="79" t="b">
        <v>0</v>
      </c>
      <c r="AG37" s="79" t="s">
        <v>730</v>
      </c>
      <c r="AH37" s="79"/>
      <c r="AI37" s="85" t="s">
        <v>722</v>
      </c>
      <c r="AJ37" s="79" t="b">
        <v>0</v>
      </c>
      <c r="AK37" s="79">
        <v>2</v>
      </c>
      <c r="AL37" s="85" t="s">
        <v>722</v>
      </c>
      <c r="AM37" s="79" t="s">
        <v>734</v>
      </c>
      <c r="AN37" s="79" t="b">
        <v>0</v>
      </c>
      <c r="AO37" s="85" t="s">
        <v>652</v>
      </c>
      <c r="AP37" s="79" t="s">
        <v>741</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3</v>
      </c>
      <c r="BE37" s="49">
        <v>7.142857142857143</v>
      </c>
      <c r="BF37" s="48">
        <v>1</v>
      </c>
      <c r="BG37" s="49">
        <v>2.380952380952381</v>
      </c>
      <c r="BH37" s="48">
        <v>0</v>
      </c>
      <c r="BI37" s="49">
        <v>0</v>
      </c>
      <c r="BJ37" s="48">
        <v>38</v>
      </c>
      <c r="BK37" s="49">
        <v>90.47619047619048</v>
      </c>
      <c r="BL37" s="48">
        <v>42</v>
      </c>
    </row>
    <row r="38" spans="1:64" ht="15">
      <c r="A38" s="64" t="s">
        <v>239</v>
      </c>
      <c r="B38" s="64" t="s">
        <v>240</v>
      </c>
      <c r="C38" s="65"/>
      <c r="D38" s="66"/>
      <c r="E38" s="67"/>
      <c r="F38" s="68"/>
      <c r="G38" s="65"/>
      <c r="H38" s="69"/>
      <c r="I38" s="70"/>
      <c r="J38" s="70"/>
      <c r="K38" s="34" t="s">
        <v>65</v>
      </c>
      <c r="L38" s="77">
        <v>133</v>
      </c>
      <c r="M38" s="77"/>
      <c r="N38" s="72"/>
      <c r="O38" s="79" t="s">
        <v>320</v>
      </c>
      <c r="P38" s="81">
        <v>43713.65472222222</v>
      </c>
      <c r="Q38" s="79" t="s">
        <v>344</v>
      </c>
      <c r="R38" s="79"/>
      <c r="S38" s="79"/>
      <c r="T38" s="79"/>
      <c r="U38" s="79"/>
      <c r="V38" s="82" t="s">
        <v>503</v>
      </c>
      <c r="W38" s="81">
        <v>43713.65472222222</v>
      </c>
      <c r="X38" s="82" t="s">
        <v>552</v>
      </c>
      <c r="Y38" s="79"/>
      <c r="Z38" s="79"/>
      <c r="AA38" s="85" t="s">
        <v>653</v>
      </c>
      <c r="AB38" s="79"/>
      <c r="AC38" s="79" t="b">
        <v>0</v>
      </c>
      <c r="AD38" s="79">
        <v>0</v>
      </c>
      <c r="AE38" s="85" t="s">
        <v>722</v>
      </c>
      <c r="AF38" s="79" t="b">
        <v>0</v>
      </c>
      <c r="AG38" s="79" t="s">
        <v>730</v>
      </c>
      <c r="AH38" s="79"/>
      <c r="AI38" s="85" t="s">
        <v>722</v>
      </c>
      <c r="AJ38" s="79" t="b">
        <v>0</v>
      </c>
      <c r="AK38" s="79">
        <v>2</v>
      </c>
      <c r="AL38" s="85" t="s">
        <v>652</v>
      </c>
      <c r="AM38" s="79" t="s">
        <v>734</v>
      </c>
      <c r="AN38" s="79" t="b">
        <v>0</v>
      </c>
      <c r="AO38" s="85" t="s">
        <v>652</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2</v>
      </c>
      <c r="BD38" s="48">
        <v>1</v>
      </c>
      <c r="BE38" s="49">
        <v>4.3478260869565215</v>
      </c>
      <c r="BF38" s="48">
        <v>1</v>
      </c>
      <c r="BG38" s="49">
        <v>4.3478260869565215</v>
      </c>
      <c r="BH38" s="48">
        <v>0</v>
      </c>
      <c r="BI38" s="49">
        <v>0</v>
      </c>
      <c r="BJ38" s="48">
        <v>21</v>
      </c>
      <c r="BK38" s="49">
        <v>91.30434782608695</v>
      </c>
      <c r="BL38" s="48">
        <v>23</v>
      </c>
    </row>
    <row r="39" spans="1:64" ht="15">
      <c r="A39" s="64" t="s">
        <v>224</v>
      </c>
      <c r="B39" s="64" t="s">
        <v>238</v>
      </c>
      <c r="C39" s="65"/>
      <c r="D39" s="66"/>
      <c r="E39" s="67"/>
      <c r="F39" s="68"/>
      <c r="G39" s="65"/>
      <c r="H39" s="69"/>
      <c r="I39" s="70"/>
      <c r="J39" s="70"/>
      <c r="K39" s="34" t="s">
        <v>65</v>
      </c>
      <c r="L39" s="77">
        <v>136</v>
      </c>
      <c r="M39" s="77"/>
      <c r="N39" s="72"/>
      <c r="O39" s="79" t="s">
        <v>320</v>
      </c>
      <c r="P39" s="81">
        <v>43718.418807870374</v>
      </c>
      <c r="Q39" s="79" t="s">
        <v>345</v>
      </c>
      <c r="R39" s="79"/>
      <c r="S39" s="79"/>
      <c r="T39" s="79"/>
      <c r="U39" s="79"/>
      <c r="V39" s="82" t="s">
        <v>490</v>
      </c>
      <c r="W39" s="81">
        <v>43718.418807870374</v>
      </c>
      <c r="X39" s="82" t="s">
        <v>553</v>
      </c>
      <c r="Y39" s="79"/>
      <c r="Z39" s="79"/>
      <c r="AA39" s="85" t="s">
        <v>654</v>
      </c>
      <c r="AB39" s="85" t="s">
        <v>655</v>
      </c>
      <c r="AC39" s="79" t="b">
        <v>0</v>
      </c>
      <c r="AD39" s="79">
        <v>0</v>
      </c>
      <c r="AE39" s="85" t="s">
        <v>724</v>
      </c>
      <c r="AF39" s="79" t="b">
        <v>0</v>
      </c>
      <c r="AG39" s="79" t="s">
        <v>730</v>
      </c>
      <c r="AH39" s="79"/>
      <c r="AI39" s="85" t="s">
        <v>722</v>
      </c>
      <c r="AJ39" s="79" t="b">
        <v>0</v>
      </c>
      <c r="AK39" s="79">
        <v>0</v>
      </c>
      <c r="AL39" s="85" t="s">
        <v>722</v>
      </c>
      <c r="AM39" s="79" t="s">
        <v>734</v>
      </c>
      <c r="AN39" s="79" t="b">
        <v>0</v>
      </c>
      <c r="AO39" s="85" t="s">
        <v>655</v>
      </c>
      <c r="AP39" s="79" t="s">
        <v>176</v>
      </c>
      <c r="AQ39" s="79">
        <v>0</v>
      </c>
      <c r="AR39" s="79">
        <v>0</v>
      </c>
      <c r="AS39" s="79"/>
      <c r="AT39" s="79"/>
      <c r="AU39" s="79"/>
      <c r="AV39" s="79"/>
      <c r="AW39" s="79"/>
      <c r="AX39" s="79"/>
      <c r="AY39" s="79"/>
      <c r="AZ39" s="79"/>
      <c r="BA39">
        <v>2</v>
      </c>
      <c r="BB39" s="78" t="str">
        <f>REPLACE(INDEX(GroupVertices[Group],MATCH(Edges25[[#This Row],[Vertex 1]],GroupVertices[Vertex],0)),1,1,"")</f>
        <v>8</v>
      </c>
      <c r="BC39" s="78" t="str">
        <f>REPLACE(INDEX(GroupVertices[Group],MATCH(Edges25[[#This Row],[Vertex 2]],GroupVertices[Vertex],0)),1,1,"")</f>
        <v>2</v>
      </c>
      <c r="BD39" s="48">
        <v>2</v>
      </c>
      <c r="BE39" s="49">
        <v>33.333333333333336</v>
      </c>
      <c r="BF39" s="48">
        <v>0</v>
      </c>
      <c r="BG39" s="49">
        <v>0</v>
      </c>
      <c r="BH39" s="48">
        <v>0</v>
      </c>
      <c r="BI39" s="49">
        <v>0</v>
      </c>
      <c r="BJ39" s="48">
        <v>4</v>
      </c>
      <c r="BK39" s="49">
        <v>66.66666666666667</v>
      </c>
      <c r="BL39" s="48">
        <v>6</v>
      </c>
    </row>
    <row r="40" spans="1:64" ht="15">
      <c r="A40" s="64" t="s">
        <v>239</v>
      </c>
      <c r="B40" s="64" t="s">
        <v>224</v>
      </c>
      <c r="C40" s="65"/>
      <c r="D40" s="66"/>
      <c r="E40" s="67"/>
      <c r="F40" s="68"/>
      <c r="G40" s="65"/>
      <c r="H40" s="69"/>
      <c r="I40" s="70"/>
      <c r="J40" s="70"/>
      <c r="K40" s="34" t="s">
        <v>66</v>
      </c>
      <c r="L40" s="77">
        <v>138</v>
      </c>
      <c r="M40" s="77"/>
      <c r="N40" s="72"/>
      <c r="O40" s="79" t="s">
        <v>321</v>
      </c>
      <c r="P40" s="81">
        <v>43718.41173611111</v>
      </c>
      <c r="Q40" s="79" t="s">
        <v>346</v>
      </c>
      <c r="R40" s="82" t="s">
        <v>413</v>
      </c>
      <c r="S40" s="79" t="s">
        <v>436</v>
      </c>
      <c r="T40" s="79"/>
      <c r="U40" s="79"/>
      <c r="V40" s="82" t="s">
        <v>503</v>
      </c>
      <c r="W40" s="81">
        <v>43718.41173611111</v>
      </c>
      <c r="X40" s="82" t="s">
        <v>554</v>
      </c>
      <c r="Y40" s="79"/>
      <c r="Z40" s="79"/>
      <c r="AA40" s="85" t="s">
        <v>655</v>
      </c>
      <c r="AB40" s="85" t="s">
        <v>633</v>
      </c>
      <c r="AC40" s="79" t="b">
        <v>0</v>
      </c>
      <c r="AD40" s="79">
        <v>1</v>
      </c>
      <c r="AE40" s="85" t="s">
        <v>725</v>
      </c>
      <c r="AF40" s="79" t="b">
        <v>0</v>
      </c>
      <c r="AG40" s="79" t="s">
        <v>730</v>
      </c>
      <c r="AH40" s="79"/>
      <c r="AI40" s="85" t="s">
        <v>722</v>
      </c>
      <c r="AJ40" s="79" t="b">
        <v>0</v>
      </c>
      <c r="AK40" s="79">
        <v>0</v>
      </c>
      <c r="AL40" s="85" t="s">
        <v>722</v>
      </c>
      <c r="AM40" s="79" t="s">
        <v>739</v>
      </c>
      <c r="AN40" s="79" t="b">
        <v>0</v>
      </c>
      <c r="AO40" s="85" t="s">
        <v>633</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8</v>
      </c>
      <c r="BD40" s="48"/>
      <c r="BE40" s="49"/>
      <c r="BF40" s="48"/>
      <c r="BG40" s="49"/>
      <c r="BH40" s="48"/>
      <c r="BI40" s="49"/>
      <c r="BJ40" s="48"/>
      <c r="BK40" s="49"/>
      <c r="BL40" s="48"/>
    </row>
    <row r="41" spans="1:64" ht="15">
      <c r="A41" s="64" t="s">
        <v>241</v>
      </c>
      <c r="B41" s="64" t="s">
        <v>238</v>
      </c>
      <c r="C41" s="65"/>
      <c r="D41" s="66"/>
      <c r="E41" s="67"/>
      <c r="F41" s="68"/>
      <c r="G41" s="65"/>
      <c r="H41" s="69"/>
      <c r="I41" s="70"/>
      <c r="J41" s="70"/>
      <c r="K41" s="34" t="s">
        <v>65</v>
      </c>
      <c r="L41" s="77">
        <v>139</v>
      </c>
      <c r="M41" s="77"/>
      <c r="N41" s="72"/>
      <c r="O41" s="79" t="s">
        <v>320</v>
      </c>
      <c r="P41" s="81">
        <v>43719.48278935185</v>
      </c>
      <c r="Q41" s="79" t="s">
        <v>347</v>
      </c>
      <c r="R41" s="82" t="s">
        <v>414</v>
      </c>
      <c r="S41" s="79" t="s">
        <v>432</v>
      </c>
      <c r="T41" s="79"/>
      <c r="U41" s="79"/>
      <c r="V41" s="82" t="s">
        <v>504</v>
      </c>
      <c r="W41" s="81">
        <v>43719.48278935185</v>
      </c>
      <c r="X41" s="82" t="s">
        <v>555</v>
      </c>
      <c r="Y41" s="79"/>
      <c r="Z41" s="79"/>
      <c r="AA41" s="85" t="s">
        <v>656</v>
      </c>
      <c r="AB41" s="79"/>
      <c r="AC41" s="79" t="b">
        <v>0</v>
      </c>
      <c r="AD41" s="79">
        <v>7</v>
      </c>
      <c r="AE41" s="85" t="s">
        <v>722</v>
      </c>
      <c r="AF41" s="79" t="b">
        <v>1</v>
      </c>
      <c r="AG41" s="79" t="s">
        <v>730</v>
      </c>
      <c r="AH41" s="79"/>
      <c r="AI41" s="85" t="s">
        <v>720</v>
      </c>
      <c r="AJ41" s="79" t="b">
        <v>0</v>
      </c>
      <c r="AK41" s="79">
        <v>1</v>
      </c>
      <c r="AL41" s="85" t="s">
        <v>722</v>
      </c>
      <c r="AM41" s="79" t="s">
        <v>734</v>
      </c>
      <c r="AN41" s="79" t="b">
        <v>0</v>
      </c>
      <c r="AO41" s="85" t="s">
        <v>656</v>
      </c>
      <c r="AP41" s="79" t="s">
        <v>741</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v>1</v>
      </c>
      <c r="BE41" s="49">
        <v>20</v>
      </c>
      <c r="BF41" s="48">
        <v>0</v>
      </c>
      <c r="BG41" s="49">
        <v>0</v>
      </c>
      <c r="BH41" s="48">
        <v>0</v>
      </c>
      <c r="BI41" s="49">
        <v>0</v>
      </c>
      <c r="BJ41" s="48">
        <v>4</v>
      </c>
      <c r="BK41" s="49">
        <v>80</v>
      </c>
      <c r="BL41" s="48">
        <v>5</v>
      </c>
    </row>
    <row r="42" spans="1:64" ht="15">
      <c r="A42" s="64" t="s">
        <v>239</v>
      </c>
      <c r="B42" s="64" t="s">
        <v>241</v>
      </c>
      <c r="C42" s="65"/>
      <c r="D42" s="66"/>
      <c r="E42" s="67"/>
      <c r="F42" s="68"/>
      <c r="G42" s="65"/>
      <c r="H42" s="69"/>
      <c r="I42" s="70"/>
      <c r="J42" s="70"/>
      <c r="K42" s="34" t="s">
        <v>65</v>
      </c>
      <c r="L42" s="77">
        <v>140</v>
      </c>
      <c r="M42" s="77"/>
      <c r="N42" s="72"/>
      <c r="O42" s="79" t="s">
        <v>320</v>
      </c>
      <c r="P42" s="81">
        <v>43719.66384259259</v>
      </c>
      <c r="Q42" s="79" t="s">
        <v>348</v>
      </c>
      <c r="R42" s="82" t="s">
        <v>414</v>
      </c>
      <c r="S42" s="79" t="s">
        <v>432</v>
      </c>
      <c r="T42" s="79"/>
      <c r="U42" s="79"/>
      <c r="V42" s="82" t="s">
        <v>503</v>
      </c>
      <c r="W42" s="81">
        <v>43719.66384259259</v>
      </c>
      <c r="X42" s="82" t="s">
        <v>556</v>
      </c>
      <c r="Y42" s="79"/>
      <c r="Z42" s="79"/>
      <c r="AA42" s="85" t="s">
        <v>657</v>
      </c>
      <c r="AB42" s="79"/>
      <c r="AC42" s="79" t="b">
        <v>0</v>
      </c>
      <c r="AD42" s="79">
        <v>0</v>
      </c>
      <c r="AE42" s="85" t="s">
        <v>722</v>
      </c>
      <c r="AF42" s="79" t="b">
        <v>1</v>
      </c>
      <c r="AG42" s="79" t="s">
        <v>730</v>
      </c>
      <c r="AH42" s="79"/>
      <c r="AI42" s="85" t="s">
        <v>720</v>
      </c>
      <c r="AJ42" s="79" t="b">
        <v>0</v>
      </c>
      <c r="AK42" s="79">
        <v>1</v>
      </c>
      <c r="AL42" s="85" t="s">
        <v>656</v>
      </c>
      <c r="AM42" s="79" t="s">
        <v>734</v>
      </c>
      <c r="AN42" s="79" t="b">
        <v>0</v>
      </c>
      <c r="AO42" s="85" t="s">
        <v>656</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2</v>
      </c>
      <c r="BD42" s="48">
        <v>1</v>
      </c>
      <c r="BE42" s="49">
        <v>14.285714285714286</v>
      </c>
      <c r="BF42" s="48">
        <v>0</v>
      </c>
      <c r="BG42" s="49">
        <v>0</v>
      </c>
      <c r="BH42" s="48">
        <v>0</v>
      </c>
      <c r="BI42" s="49">
        <v>0</v>
      </c>
      <c r="BJ42" s="48">
        <v>6</v>
      </c>
      <c r="BK42" s="49">
        <v>85.71428571428571</v>
      </c>
      <c r="BL42" s="48">
        <v>7</v>
      </c>
    </row>
    <row r="43" spans="1:64" ht="15">
      <c r="A43" s="64" t="s">
        <v>242</v>
      </c>
      <c r="B43" s="64" t="s">
        <v>308</v>
      </c>
      <c r="C43" s="65"/>
      <c r="D43" s="66"/>
      <c r="E43" s="67"/>
      <c r="F43" s="68"/>
      <c r="G43" s="65"/>
      <c r="H43" s="69"/>
      <c r="I43" s="70"/>
      <c r="J43" s="70"/>
      <c r="K43" s="34" t="s">
        <v>65</v>
      </c>
      <c r="L43" s="77">
        <v>141</v>
      </c>
      <c r="M43" s="77"/>
      <c r="N43" s="72"/>
      <c r="O43" s="79" t="s">
        <v>320</v>
      </c>
      <c r="P43" s="81">
        <v>43719.82579861111</v>
      </c>
      <c r="Q43" s="79" t="s">
        <v>349</v>
      </c>
      <c r="R43" s="79"/>
      <c r="S43" s="79"/>
      <c r="T43" s="79" t="s">
        <v>449</v>
      </c>
      <c r="U43" s="82" t="s">
        <v>464</v>
      </c>
      <c r="V43" s="82" t="s">
        <v>464</v>
      </c>
      <c r="W43" s="81">
        <v>43719.82579861111</v>
      </c>
      <c r="X43" s="82" t="s">
        <v>557</v>
      </c>
      <c r="Y43" s="79"/>
      <c r="Z43" s="79"/>
      <c r="AA43" s="85" t="s">
        <v>658</v>
      </c>
      <c r="AB43" s="79"/>
      <c r="AC43" s="79" t="b">
        <v>0</v>
      </c>
      <c r="AD43" s="79">
        <v>10</v>
      </c>
      <c r="AE43" s="85" t="s">
        <v>722</v>
      </c>
      <c r="AF43" s="79" t="b">
        <v>0</v>
      </c>
      <c r="AG43" s="79" t="s">
        <v>730</v>
      </c>
      <c r="AH43" s="79"/>
      <c r="AI43" s="85" t="s">
        <v>722</v>
      </c>
      <c r="AJ43" s="79" t="b">
        <v>0</v>
      </c>
      <c r="AK43" s="79">
        <v>3</v>
      </c>
      <c r="AL43" s="85" t="s">
        <v>722</v>
      </c>
      <c r="AM43" s="79" t="s">
        <v>734</v>
      </c>
      <c r="AN43" s="79" t="b">
        <v>0</v>
      </c>
      <c r="AO43" s="85" t="s">
        <v>658</v>
      </c>
      <c r="AP43" s="79" t="s">
        <v>741</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c r="BE43" s="49"/>
      <c r="BF43" s="48"/>
      <c r="BG43" s="49"/>
      <c r="BH43" s="48"/>
      <c r="BI43" s="49"/>
      <c r="BJ43" s="48"/>
      <c r="BK43" s="49"/>
      <c r="BL43" s="48"/>
    </row>
    <row r="44" spans="1:64" ht="15">
      <c r="A44" s="64" t="s">
        <v>239</v>
      </c>
      <c r="B44" s="64" t="s">
        <v>308</v>
      </c>
      <c r="C44" s="65"/>
      <c r="D44" s="66"/>
      <c r="E44" s="67"/>
      <c r="F44" s="68"/>
      <c r="G44" s="65"/>
      <c r="H44" s="69"/>
      <c r="I44" s="70"/>
      <c r="J44" s="70"/>
      <c r="K44" s="34" t="s">
        <v>65</v>
      </c>
      <c r="L44" s="77">
        <v>142</v>
      </c>
      <c r="M44" s="77"/>
      <c r="N44" s="72"/>
      <c r="O44" s="79" t="s">
        <v>320</v>
      </c>
      <c r="P44" s="81">
        <v>43719.85451388889</v>
      </c>
      <c r="Q44" s="79" t="s">
        <v>350</v>
      </c>
      <c r="R44" s="79"/>
      <c r="S44" s="79"/>
      <c r="T44" s="79" t="s">
        <v>244</v>
      </c>
      <c r="U44" s="79"/>
      <c r="V44" s="82" t="s">
        <v>503</v>
      </c>
      <c r="W44" s="81">
        <v>43719.85451388889</v>
      </c>
      <c r="X44" s="82" t="s">
        <v>558</v>
      </c>
      <c r="Y44" s="79"/>
      <c r="Z44" s="79"/>
      <c r="AA44" s="85" t="s">
        <v>659</v>
      </c>
      <c r="AB44" s="79"/>
      <c r="AC44" s="79" t="b">
        <v>0</v>
      </c>
      <c r="AD44" s="79">
        <v>0</v>
      </c>
      <c r="AE44" s="85" t="s">
        <v>722</v>
      </c>
      <c r="AF44" s="79" t="b">
        <v>0</v>
      </c>
      <c r="AG44" s="79" t="s">
        <v>730</v>
      </c>
      <c r="AH44" s="79"/>
      <c r="AI44" s="85" t="s">
        <v>722</v>
      </c>
      <c r="AJ44" s="79" t="b">
        <v>0</v>
      </c>
      <c r="AK44" s="79">
        <v>3</v>
      </c>
      <c r="AL44" s="85" t="s">
        <v>658</v>
      </c>
      <c r="AM44" s="79" t="s">
        <v>734</v>
      </c>
      <c r="AN44" s="79" t="b">
        <v>0</v>
      </c>
      <c r="AO44" s="85" t="s">
        <v>658</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243</v>
      </c>
      <c r="B45" s="64" t="s">
        <v>244</v>
      </c>
      <c r="C45" s="65"/>
      <c r="D45" s="66"/>
      <c r="E45" s="67"/>
      <c r="F45" s="68"/>
      <c r="G45" s="65"/>
      <c r="H45" s="69"/>
      <c r="I45" s="70"/>
      <c r="J45" s="70"/>
      <c r="K45" s="34" t="s">
        <v>65</v>
      </c>
      <c r="L45" s="77">
        <v>148</v>
      </c>
      <c r="M45" s="77"/>
      <c r="N45" s="72"/>
      <c r="O45" s="79" t="s">
        <v>320</v>
      </c>
      <c r="P45" s="81">
        <v>43719.46913194445</v>
      </c>
      <c r="Q45" s="79" t="s">
        <v>333</v>
      </c>
      <c r="R45" s="79"/>
      <c r="S45" s="79"/>
      <c r="T45" s="79"/>
      <c r="U45" s="79"/>
      <c r="V45" s="82" t="s">
        <v>505</v>
      </c>
      <c r="W45" s="81">
        <v>43719.46913194445</v>
      </c>
      <c r="X45" s="82" t="s">
        <v>559</v>
      </c>
      <c r="Y45" s="79"/>
      <c r="Z45" s="79"/>
      <c r="AA45" s="85" t="s">
        <v>660</v>
      </c>
      <c r="AB45" s="79"/>
      <c r="AC45" s="79" t="b">
        <v>0</v>
      </c>
      <c r="AD45" s="79">
        <v>0</v>
      </c>
      <c r="AE45" s="85" t="s">
        <v>722</v>
      </c>
      <c r="AF45" s="79" t="b">
        <v>0</v>
      </c>
      <c r="AG45" s="79" t="s">
        <v>730</v>
      </c>
      <c r="AH45" s="79"/>
      <c r="AI45" s="85" t="s">
        <v>722</v>
      </c>
      <c r="AJ45" s="79" t="b">
        <v>0</v>
      </c>
      <c r="AK45" s="79">
        <v>2</v>
      </c>
      <c r="AL45" s="85" t="s">
        <v>662</v>
      </c>
      <c r="AM45" s="79" t="s">
        <v>739</v>
      </c>
      <c r="AN45" s="79" t="b">
        <v>0</v>
      </c>
      <c r="AO45" s="85" t="s">
        <v>662</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c r="BE45" s="49"/>
      <c r="BF45" s="48"/>
      <c r="BG45" s="49"/>
      <c r="BH45" s="48"/>
      <c r="BI45" s="49"/>
      <c r="BJ45" s="48"/>
      <c r="BK45" s="49"/>
      <c r="BL45" s="48"/>
    </row>
    <row r="46" spans="1:64" ht="15">
      <c r="A46" s="64" t="s">
        <v>244</v>
      </c>
      <c r="B46" s="64" t="s">
        <v>239</v>
      </c>
      <c r="C46" s="65"/>
      <c r="D46" s="66"/>
      <c r="E46" s="67"/>
      <c r="F46" s="68"/>
      <c r="G46" s="65"/>
      <c r="H46" s="69"/>
      <c r="I46" s="70"/>
      <c r="J46" s="70"/>
      <c r="K46" s="34" t="s">
        <v>66</v>
      </c>
      <c r="L46" s="77">
        <v>149</v>
      </c>
      <c r="M46" s="77"/>
      <c r="N46" s="72"/>
      <c r="O46" s="79" t="s">
        <v>321</v>
      </c>
      <c r="P46" s="81">
        <v>43720.60011574074</v>
      </c>
      <c r="Q46" s="79" t="s">
        <v>351</v>
      </c>
      <c r="R46" s="79"/>
      <c r="S46" s="79"/>
      <c r="T46" s="79" t="s">
        <v>450</v>
      </c>
      <c r="U46" s="79"/>
      <c r="V46" s="82" t="s">
        <v>506</v>
      </c>
      <c r="W46" s="81">
        <v>43720.60011574074</v>
      </c>
      <c r="X46" s="82" t="s">
        <v>560</v>
      </c>
      <c r="Y46" s="79"/>
      <c r="Z46" s="79"/>
      <c r="AA46" s="85" t="s">
        <v>661</v>
      </c>
      <c r="AB46" s="85" t="s">
        <v>664</v>
      </c>
      <c r="AC46" s="79" t="b">
        <v>0</v>
      </c>
      <c r="AD46" s="79">
        <v>1</v>
      </c>
      <c r="AE46" s="85" t="s">
        <v>724</v>
      </c>
      <c r="AF46" s="79" t="b">
        <v>0</v>
      </c>
      <c r="AG46" s="79" t="s">
        <v>730</v>
      </c>
      <c r="AH46" s="79"/>
      <c r="AI46" s="85" t="s">
        <v>722</v>
      </c>
      <c r="AJ46" s="79" t="b">
        <v>0</v>
      </c>
      <c r="AK46" s="79">
        <v>0</v>
      </c>
      <c r="AL46" s="85" t="s">
        <v>722</v>
      </c>
      <c r="AM46" s="79" t="s">
        <v>734</v>
      </c>
      <c r="AN46" s="79" t="b">
        <v>0</v>
      </c>
      <c r="AO46" s="85" t="s">
        <v>664</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1</v>
      </c>
      <c r="BE46" s="49">
        <v>5.555555555555555</v>
      </c>
      <c r="BF46" s="48">
        <v>0</v>
      </c>
      <c r="BG46" s="49">
        <v>0</v>
      </c>
      <c r="BH46" s="48">
        <v>0</v>
      </c>
      <c r="BI46" s="49">
        <v>0</v>
      </c>
      <c r="BJ46" s="48">
        <v>17</v>
      </c>
      <c r="BK46" s="49">
        <v>94.44444444444444</v>
      </c>
      <c r="BL46" s="48">
        <v>18</v>
      </c>
    </row>
    <row r="47" spans="1:64" ht="15">
      <c r="A47" s="64" t="s">
        <v>239</v>
      </c>
      <c r="B47" s="64" t="s">
        <v>244</v>
      </c>
      <c r="C47" s="65"/>
      <c r="D47" s="66"/>
      <c r="E47" s="67"/>
      <c r="F47" s="68"/>
      <c r="G47" s="65"/>
      <c r="H47" s="69"/>
      <c r="I47" s="70"/>
      <c r="J47" s="70"/>
      <c r="K47" s="34" t="s">
        <v>66</v>
      </c>
      <c r="L47" s="77">
        <v>150</v>
      </c>
      <c r="M47" s="77"/>
      <c r="N47" s="72"/>
      <c r="O47" s="79" t="s">
        <v>320</v>
      </c>
      <c r="P47" s="81">
        <v>43718.7344212963</v>
      </c>
      <c r="Q47" s="79" t="s">
        <v>352</v>
      </c>
      <c r="R47" s="79"/>
      <c r="S47" s="79"/>
      <c r="T47" s="79" t="s">
        <v>450</v>
      </c>
      <c r="U47" s="82" t="s">
        <v>465</v>
      </c>
      <c r="V47" s="82" t="s">
        <v>465</v>
      </c>
      <c r="W47" s="81">
        <v>43718.7344212963</v>
      </c>
      <c r="X47" s="82" t="s">
        <v>561</v>
      </c>
      <c r="Y47" s="79"/>
      <c r="Z47" s="79"/>
      <c r="AA47" s="85" t="s">
        <v>662</v>
      </c>
      <c r="AB47" s="79"/>
      <c r="AC47" s="79" t="b">
        <v>0</v>
      </c>
      <c r="AD47" s="79">
        <v>1</v>
      </c>
      <c r="AE47" s="85" t="s">
        <v>722</v>
      </c>
      <c r="AF47" s="79" t="b">
        <v>0</v>
      </c>
      <c r="AG47" s="79" t="s">
        <v>730</v>
      </c>
      <c r="AH47" s="79"/>
      <c r="AI47" s="85" t="s">
        <v>722</v>
      </c>
      <c r="AJ47" s="79" t="b">
        <v>0</v>
      </c>
      <c r="AK47" s="79">
        <v>0</v>
      </c>
      <c r="AL47" s="85" t="s">
        <v>722</v>
      </c>
      <c r="AM47" s="79" t="s">
        <v>734</v>
      </c>
      <c r="AN47" s="79" t="b">
        <v>0</v>
      </c>
      <c r="AO47" s="85" t="s">
        <v>662</v>
      </c>
      <c r="AP47" s="79" t="s">
        <v>176</v>
      </c>
      <c r="AQ47" s="79">
        <v>0</v>
      </c>
      <c r="AR47" s="79">
        <v>0</v>
      </c>
      <c r="AS47" s="79"/>
      <c r="AT47" s="79"/>
      <c r="AU47" s="79"/>
      <c r="AV47" s="79"/>
      <c r="AW47" s="79"/>
      <c r="AX47" s="79"/>
      <c r="AY47" s="79"/>
      <c r="AZ47" s="79"/>
      <c r="BA47">
        <v>3</v>
      </c>
      <c r="BB47" s="78" t="str">
        <f>REPLACE(INDEX(GroupVertices[Group],MATCH(Edges25[[#This Row],[Vertex 1]],GroupVertices[Vertex],0)),1,1,"")</f>
        <v>1</v>
      </c>
      <c r="BC47" s="78" t="str">
        <f>REPLACE(INDEX(GroupVertices[Group],MATCH(Edges25[[#This Row],[Vertex 2]],GroupVertices[Vertex],0)),1,1,"")</f>
        <v>1</v>
      </c>
      <c r="BD47" s="48">
        <v>2</v>
      </c>
      <c r="BE47" s="49">
        <v>8</v>
      </c>
      <c r="BF47" s="48">
        <v>0</v>
      </c>
      <c r="BG47" s="49">
        <v>0</v>
      </c>
      <c r="BH47" s="48">
        <v>0</v>
      </c>
      <c r="BI47" s="49">
        <v>0</v>
      </c>
      <c r="BJ47" s="48">
        <v>23</v>
      </c>
      <c r="BK47" s="49">
        <v>92</v>
      </c>
      <c r="BL47" s="48">
        <v>25</v>
      </c>
    </row>
    <row r="48" spans="1:64" ht="15">
      <c r="A48" s="64" t="s">
        <v>239</v>
      </c>
      <c r="B48" s="64" t="s">
        <v>244</v>
      </c>
      <c r="C48" s="65"/>
      <c r="D48" s="66"/>
      <c r="E48" s="67"/>
      <c r="F48" s="68"/>
      <c r="G48" s="65"/>
      <c r="H48" s="69"/>
      <c r="I48" s="70"/>
      <c r="J48" s="70"/>
      <c r="K48" s="34" t="s">
        <v>66</v>
      </c>
      <c r="L48" s="77">
        <v>151</v>
      </c>
      <c r="M48" s="77"/>
      <c r="N48" s="72"/>
      <c r="O48" s="79" t="s">
        <v>320</v>
      </c>
      <c r="P48" s="81">
        <v>43719.80199074074</v>
      </c>
      <c r="Q48" s="79" t="s">
        <v>353</v>
      </c>
      <c r="R48" s="79"/>
      <c r="S48" s="79"/>
      <c r="T48" s="79" t="s">
        <v>445</v>
      </c>
      <c r="U48" s="82" t="s">
        <v>466</v>
      </c>
      <c r="V48" s="82" t="s">
        <v>466</v>
      </c>
      <c r="W48" s="81">
        <v>43719.80199074074</v>
      </c>
      <c r="X48" s="82" t="s">
        <v>562</v>
      </c>
      <c r="Y48" s="79"/>
      <c r="Z48" s="79"/>
      <c r="AA48" s="85" t="s">
        <v>663</v>
      </c>
      <c r="AB48" s="79"/>
      <c r="AC48" s="79" t="b">
        <v>0</v>
      </c>
      <c r="AD48" s="79">
        <v>5</v>
      </c>
      <c r="AE48" s="85" t="s">
        <v>722</v>
      </c>
      <c r="AF48" s="79" t="b">
        <v>0</v>
      </c>
      <c r="AG48" s="79" t="s">
        <v>730</v>
      </c>
      <c r="AH48" s="79"/>
      <c r="AI48" s="85" t="s">
        <v>722</v>
      </c>
      <c r="AJ48" s="79" t="b">
        <v>0</v>
      </c>
      <c r="AK48" s="79">
        <v>2</v>
      </c>
      <c r="AL48" s="85" t="s">
        <v>722</v>
      </c>
      <c r="AM48" s="79" t="s">
        <v>734</v>
      </c>
      <c r="AN48" s="79" t="b">
        <v>0</v>
      </c>
      <c r="AO48" s="85" t="s">
        <v>663</v>
      </c>
      <c r="AP48" s="79" t="s">
        <v>176</v>
      </c>
      <c r="AQ48" s="79">
        <v>0</v>
      </c>
      <c r="AR48" s="79">
        <v>0</v>
      </c>
      <c r="AS48" s="79"/>
      <c r="AT48" s="79"/>
      <c r="AU48" s="79"/>
      <c r="AV48" s="79"/>
      <c r="AW48" s="79"/>
      <c r="AX48" s="79"/>
      <c r="AY48" s="79"/>
      <c r="AZ48" s="79"/>
      <c r="BA48">
        <v>3</v>
      </c>
      <c r="BB48" s="78" t="str">
        <f>REPLACE(INDEX(GroupVertices[Group],MATCH(Edges25[[#This Row],[Vertex 1]],GroupVertices[Vertex],0)),1,1,"")</f>
        <v>1</v>
      </c>
      <c r="BC48" s="78" t="str">
        <f>REPLACE(INDEX(GroupVertices[Group],MATCH(Edges25[[#This Row],[Vertex 2]],GroupVertices[Vertex],0)),1,1,"")</f>
        <v>1</v>
      </c>
      <c r="BD48" s="48">
        <v>1</v>
      </c>
      <c r="BE48" s="49">
        <v>4.545454545454546</v>
      </c>
      <c r="BF48" s="48">
        <v>0</v>
      </c>
      <c r="BG48" s="49">
        <v>0</v>
      </c>
      <c r="BH48" s="48">
        <v>0</v>
      </c>
      <c r="BI48" s="49">
        <v>0</v>
      </c>
      <c r="BJ48" s="48">
        <v>21</v>
      </c>
      <c r="BK48" s="49">
        <v>95.45454545454545</v>
      </c>
      <c r="BL48" s="48">
        <v>22</v>
      </c>
    </row>
    <row r="49" spans="1:64" ht="15">
      <c r="A49" s="64" t="s">
        <v>239</v>
      </c>
      <c r="B49" s="64" t="s">
        <v>244</v>
      </c>
      <c r="C49" s="65"/>
      <c r="D49" s="66"/>
      <c r="E49" s="67"/>
      <c r="F49" s="68"/>
      <c r="G49" s="65"/>
      <c r="H49" s="69"/>
      <c r="I49" s="70"/>
      <c r="J49" s="70"/>
      <c r="K49" s="34" t="s">
        <v>66</v>
      </c>
      <c r="L49" s="77">
        <v>152</v>
      </c>
      <c r="M49" s="77"/>
      <c r="N49" s="72"/>
      <c r="O49" s="79" t="s">
        <v>320</v>
      </c>
      <c r="P49" s="81">
        <v>43720.595555555556</v>
      </c>
      <c r="Q49" s="79" t="s">
        <v>354</v>
      </c>
      <c r="R49" s="79"/>
      <c r="S49" s="79"/>
      <c r="T49" s="79" t="s">
        <v>445</v>
      </c>
      <c r="U49" s="82" t="s">
        <v>467</v>
      </c>
      <c r="V49" s="82" t="s">
        <v>467</v>
      </c>
      <c r="W49" s="81">
        <v>43720.595555555556</v>
      </c>
      <c r="X49" s="82" t="s">
        <v>563</v>
      </c>
      <c r="Y49" s="79"/>
      <c r="Z49" s="79"/>
      <c r="AA49" s="85" t="s">
        <v>664</v>
      </c>
      <c r="AB49" s="79"/>
      <c r="AC49" s="79" t="b">
        <v>0</v>
      </c>
      <c r="AD49" s="79">
        <v>4</v>
      </c>
      <c r="AE49" s="85" t="s">
        <v>722</v>
      </c>
      <c r="AF49" s="79" t="b">
        <v>0</v>
      </c>
      <c r="AG49" s="79" t="s">
        <v>730</v>
      </c>
      <c r="AH49" s="79"/>
      <c r="AI49" s="85" t="s">
        <v>722</v>
      </c>
      <c r="AJ49" s="79" t="b">
        <v>0</v>
      </c>
      <c r="AK49" s="79">
        <v>0</v>
      </c>
      <c r="AL49" s="85" t="s">
        <v>722</v>
      </c>
      <c r="AM49" s="79" t="s">
        <v>734</v>
      </c>
      <c r="AN49" s="79" t="b">
        <v>0</v>
      </c>
      <c r="AO49" s="85" t="s">
        <v>664</v>
      </c>
      <c r="AP49" s="79" t="s">
        <v>176</v>
      </c>
      <c r="AQ49" s="79">
        <v>0</v>
      </c>
      <c r="AR49" s="79">
        <v>0</v>
      </c>
      <c r="AS49" s="79"/>
      <c r="AT49" s="79"/>
      <c r="AU49" s="79"/>
      <c r="AV49" s="79"/>
      <c r="AW49" s="79"/>
      <c r="AX49" s="79"/>
      <c r="AY49" s="79"/>
      <c r="AZ49" s="79"/>
      <c r="BA49">
        <v>3</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40</v>
      </c>
      <c r="BK49" s="49">
        <v>100</v>
      </c>
      <c r="BL49" s="48">
        <v>40</v>
      </c>
    </row>
    <row r="50" spans="1:64" ht="15">
      <c r="A50" s="64" t="s">
        <v>239</v>
      </c>
      <c r="B50" s="64" t="s">
        <v>244</v>
      </c>
      <c r="C50" s="65"/>
      <c r="D50" s="66"/>
      <c r="E50" s="67"/>
      <c r="F50" s="68"/>
      <c r="G50" s="65"/>
      <c r="H50" s="69"/>
      <c r="I50" s="70"/>
      <c r="J50" s="70"/>
      <c r="K50" s="34" t="s">
        <v>66</v>
      </c>
      <c r="L50" s="77">
        <v>153</v>
      </c>
      <c r="M50" s="77"/>
      <c r="N50" s="72"/>
      <c r="O50" s="79" t="s">
        <v>321</v>
      </c>
      <c r="P50" s="81">
        <v>43720.59605324074</v>
      </c>
      <c r="Q50" s="79" t="s">
        <v>355</v>
      </c>
      <c r="R50" s="79"/>
      <c r="S50" s="79"/>
      <c r="T50" s="79"/>
      <c r="U50" s="79"/>
      <c r="V50" s="82" t="s">
        <v>503</v>
      </c>
      <c r="W50" s="81">
        <v>43720.59605324074</v>
      </c>
      <c r="X50" s="82" t="s">
        <v>564</v>
      </c>
      <c r="Y50" s="79"/>
      <c r="Z50" s="79"/>
      <c r="AA50" s="85" t="s">
        <v>665</v>
      </c>
      <c r="AB50" s="85" t="s">
        <v>664</v>
      </c>
      <c r="AC50" s="79" t="b">
        <v>0</v>
      </c>
      <c r="AD50" s="79">
        <v>1</v>
      </c>
      <c r="AE50" s="85" t="s">
        <v>724</v>
      </c>
      <c r="AF50" s="79" t="b">
        <v>0</v>
      </c>
      <c r="AG50" s="79" t="s">
        <v>730</v>
      </c>
      <c r="AH50" s="79"/>
      <c r="AI50" s="85" t="s">
        <v>722</v>
      </c>
      <c r="AJ50" s="79" t="b">
        <v>0</v>
      </c>
      <c r="AK50" s="79">
        <v>0</v>
      </c>
      <c r="AL50" s="85" t="s">
        <v>722</v>
      </c>
      <c r="AM50" s="79" t="s">
        <v>734</v>
      </c>
      <c r="AN50" s="79" t="b">
        <v>0</v>
      </c>
      <c r="AO50" s="85" t="s">
        <v>664</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3.225806451612903</v>
      </c>
      <c r="BF50" s="48">
        <v>0</v>
      </c>
      <c r="BG50" s="49">
        <v>0</v>
      </c>
      <c r="BH50" s="48">
        <v>0</v>
      </c>
      <c r="BI50" s="49">
        <v>0</v>
      </c>
      <c r="BJ50" s="48">
        <v>30</v>
      </c>
      <c r="BK50" s="49">
        <v>96.7741935483871</v>
      </c>
      <c r="BL50" s="48">
        <v>31</v>
      </c>
    </row>
    <row r="51" spans="1:64" ht="15">
      <c r="A51" s="64" t="s">
        <v>245</v>
      </c>
      <c r="B51" s="64" t="s">
        <v>239</v>
      </c>
      <c r="C51" s="65"/>
      <c r="D51" s="66"/>
      <c r="E51" s="67"/>
      <c r="F51" s="68"/>
      <c r="G51" s="65"/>
      <c r="H51" s="69"/>
      <c r="I51" s="70"/>
      <c r="J51" s="70"/>
      <c r="K51" s="34" t="s">
        <v>66</v>
      </c>
      <c r="L51" s="77">
        <v>154</v>
      </c>
      <c r="M51" s="77"/>
      <c r="N51" s="72"/>
      <c r="O51" s="79" t="s">
        <v>320</v>
      </c>
      <c r="P51" s="81">
        <v>43720.443819444445</v>
      </c>
      <c r="Q51" s="79" t="s">
        <v>356</v>
      </c>
      <c r="R51" s="82" t="s">
        <v>415</v>
      </c>
      <c r="S51" s="79" t="s">
        <v>432</v>
      </c>
      <c r="T51" s="79" t="s">
        <v>451</v>
      </c>
      <c r="U51" s="79"/>
      <c r="V51" s="82" t="s">
        <v>507</v>
      </c>
      <c r="W51" s="81">
        <v>43720.443819444445</v>
      </c>
      <c r="X51" s="82" t="s">
        <v>565</v>
      </c>
      <c r="Y51" s="79"/>
      <c r="Z51" s="79"/>
      <c r="AA51" s="85" t="s">
        <v>666</v>
      </c>
      <c r="AB51" s="79"/>
      <c r="AC51" s="79" t="b">
        <v>0</v>
      </c>
      <c r="AD51" s="79">
        <v>5</v>
      </c>
      <c r="AE51" s="85" t="s">
        <v>722</v>
      </c>
      <c r="AF51" s="79" t="b">
        <v>1</v>
      </c>
      <c r="AG51" s="79" t="s">
        <v>730</v>
      </c>
      <c r="AH51" s="79"/>
      <c r="AI51" s="85" t="s">
        <v>680</v>
      </c>
      <c r="AJ51" s="79" t="b">
        <v>0</v>
      </c>
      <c r="AK51" s="79">
        <v>2</v>
      </c>
      <c r="AL51" s="85" t="s">
        <v>722</v>
      </c>
      <c r="AM51" s="79" t="s">
        <v>734</v>
      </c>
      <c r="AN51" s="79" t="b">
        <v>0</v>
      </c>
      <c r="AO51" s="85" t="s">
        <v>666</v>
      </c>
      <c r="AP51" s="79" t="s">
        <v>176</v>
      </c>
      <c r="AQ51" s="79">
        <v>0</v>
      </c>
      <c r="AR51" s="79">
        <v>0</v>
      </c>
      <c r="AS51" s="79"/>
      <c r="AT51" s="79"/>
      <c r="AU51" s="79"/>
      <c r="AV51" s="79"/>
      <c r="AW51" s="79"/>
      <c r="AX51" s="79"/>
      <c r="AY51" s="79"/>
      <c r="AZ51" s="79"/>
      <c r="BA51">
        <v>1</v>
      </c>
      <c r="BB51" s="78" t="str">
        <f>REPLACE(INDEX(GroupVertices[Group],MATCH(Edges25[[#This Row],[Vertex 1]],GroupVertices[Vertex],0)),1,1,"")</f>
        <v>2</v>
      </c>
      <c r="BC51" s="78" t="str">
        <f>REPLACE(INDEX(GroupVertices[Group],MATCH(Edges25[[#This Row],[Vertex 2]],GroupVertices[Vertex],0)),1,1,"")</f>
        <v>1</v>
      </c>
      <c r="BD51" s="48"/>
      <c r="BE51" s="49"/>
      <c r="BF51" s="48"/>
      <c r="BG51" s="49"/>
      <c r="BH51" s="48"/>
      <c r="BI51" s="49"/>
      <c r="BJ51" s="48"/>
      <c r="BK51" s="49"/>
      <c r="BL51" s="48"/>
    </row>
    <row r="52" spans="1:64" ht="15">
      <c r="A52" s="64" t="s">
        <v>238</v>
      </c>
      <c r="B52" s="64" t="s">
        <v>245</v>
      </c>
      <c r="C52" s="65"/>
      <c r="D52" s="66"/>
      <c r="E52" s="67"/>
      <c r="F52" s="68"/>
      <c r="G52" s="65"/>
      <c r="H52" s="69"/>
      <c r="I52" s="70"/>
      <c r="J52" s="70"/>
      <c r="K52" s="34" t="s">
        <v>66</v>
      </c>
      <c r="L52" s="77">
        <v>156</v>
      </c>
      <c r="M52" s="77"/>
      <c r="N52" s="72"/>
      <c r="O52" s="79" t="s">
        <v>320</v>
      </c>
      <c r="P52" s="81">
        <v>43720.44494212963</v>
      </c>
      <c r="Q52" s="79" t="s">
        <v>357</v>
      </c>
      <c r="R52" s="79"/>
      <c r="S52" s="79"/>
      <c r="T52" s="79" t="s">
        <v>451</v>
      </c>
      <c r="U52" s="79"/>
      <c r="V52" s="82" t="s">
        <v>502</v>
      </c>
      <c r="W52" s="81">
        <v>43720.44494212963</v>
      </c>
      <c r="X52" s="82" t="s">
        <v>566</v>
      </c>
      <c r="Y52" s="79"/>
      <c r="Z52" s="79"/>
      <c r="AA52" s="85" t="s">
        <v>667</v>
      </c>
      <c r="AB52" s="79"/>
      <c r="AC52" s="79" t="b">
        <v>0</v>
      </c>
      <c r="AD52" s="79">
        <v>0</v>
      </c>
      <c r="AE52" s="85" t="s">
        <v>722</v>
      </c>
      <c r="AF52" s="79" t="b">
        <v>1</v>
      </c>
      <c r="AG52" s="79" t="s">
        <v>730</v>
      </c>
      <c r="AH52" s="79"/>
      <c r="AI52" s="85" t="s">
        <v>680</v>
      </c>
      <c r="AJ52" s="79" t="b">
        <v>0</v>
      </c>
      <c r="AK52" s="79">
        <v>2</v>
      </c>
      <c r="AL52" s="85" t="s">
        <v>666</v>
      </c>
      <c r="AM52" s="79" t="s">
        <v>739</v>
      </c>
      <c r="AN52" s="79" t="b">
        <v>0</v>
      </c>
      <c r="AO52" s="85" t="s">
        <v>666</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2</v>
      </c>
      <c r="BD52" s="48">
        <v>2</v>
      </c>
      <c r="BE52" s="49">
        <v>8.333333333333334</v>
      </c>
      <c r="BF52" s="48">
        <v>0</v>
      </c>
      <c r="BG52" s="49">
        <v>0</v>
      </c>
      <c r="BH52" s="48">
        <v>0</v>
      </c>
      <c r="BI52" s="49">
        <v>0</v>
      </c>
      <c r="BJ52" s="48">
        <v>22</v>
      </c>
      <c r="BK52" s="49">
        <v>91.66666666666667</v>
      </c>
      <c r="BL52" s="48">
        <v>24</v>
      </c>
    </row>
    <row r="53" spans="1:64" ht="15">
      <c r="A53" s="64" t="s">
        <v>239</v>
      </c>
      <c r="B53" s="64" t="s">
        <v>245</v>
      </c>
      <c r="C53" s="65"/>
      <c r="D53" s="66"/>
      <c r="E53" s="67"/>
      <c r="F53" s="68"/>
      <c r="G53" s="65"/>
      <c r="H53" s="69"/>
      <c r="I53" s="70"/>
      <c r="J53" s="70"/>
      <c r="K53" s="34" t="s">
        <v>66</v>
      </c>
      <c r="L53" s="77">
        <v>157</v>
      </c>
      <c r="M53" s="77"/>
      <c r="N53" s="72"/>
      <c r="O53" s="79" t="s">
        <v>320</v>
      </c>
      <c r="P53" s="81">
        <v>43720.617800925924</v>
      </c>
      <c r="Q53" s="79" t="s">
        <v>357</v>
      </c>
      <c r="R53" s="79"/>
      <c r="S53" s="79"/>
      <c r="T53" s="79" t="s">
        <v>451</v>
      </c>
      <c r="U53" s="79"/>
      <c r="V53" s="82" t="s">
        <v>503</v>
      </c>
      <c r="W53" s="81">
        <v>43720.617800925924</v>
      </c>
      <c r="X53" s="82" t="s">
        <v>567</v>
      </c>
      <c r="Y53" s="79"/>
      <c r="Z53" s="79"/>
      <c r="AA53" s="85" t="s">
        <v>668</v>
      </c>
      <c r="AB53" s="79"/>
      <c r="AC53" s="79" t="b">
        <v>0</v>
      </c>
      <c r="AD53" s="79">
        <v>0</v>
      </c>
      <c r="AE53" s="85" t="s">
        <v>722</v>
      </c>
      <c r="AF53" s="79" t="b">
        <v>1</v>
      </c>
      <c r="AG53" s="79" t="s">
        <v>730</v>
      </c>
      <c r="AH53" s="79"/>
      <c r="AI53" s="85" t="s">
        <v>680</v>
      </c>
      <c r="AJ53" s="79" t="b">
        <v>0</v>
      </c>
      <c r="AK53" s="79">
        <v>2</v>
      </c>
      <c r="AL53" s="85" t="s">
        <v>666</v>
      </c>
      <c r="AM53" s="79" t="s">
        <v>734</v>
      </c>
      <c r="AN53" s="79" t="b">
        <v>0</v>
      </c>
      <c r="AO53" s="85" t="s">
        <v>666</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2</v>
      </c>
      <c r="BD53" s="48">
        <v>2</v>
      </c>
      <c r="BE53" s="49">
        <v>8.333333333333334</v>
      </c>
      <c r="BF53" s="48">
        <v>0</v>
      </c>
      <c r="BG53" s="49">
        <v>0</v>
      </c>
      <c r="BH53" s="48">
        <v>0</v>
      </c>
      <c r="BI53" s="49">
        <v>0</v>
      </c>
      <c r="BJ53" s="48">
        <v>22</v>
      </c>
      <c r="BK53" s="49">
        <v>91.66666666666667</v>
      </c>
      <c r="BL53" s="48">
        <v>24</v>
      </c>
    </row>
    <row r="54" spans="1:64" ht="15">
      <c r="A54" s="64" t="s">
        <v>246</v>
      </c>
      <c r="B54" s="64" t="s">
        <v>246</v>
      </c>
      <c r="C54" s="65"/>
      <c r="D54" s="66"/>
      <c r="E54" s="67"/>
      <c r="F54" s="68"/>
      <c r="G54" s="65"/>
      <c r="H54" s="69"/>
      <c r="I54" s="70"/>
      <c r="J54" s="70"/>
      <c r="K54" s="34" t="s">
        <v>65</v>
      </c>
      <c r="L54" s="77">
        <v>158</v>
      </c>
      <c r="M54" s="77"/>
      <c r="N54" s="72"/>
      <c r="O54" s="79" t="s">
        <v>176</v>
      </c>
      <c r="P54" s="81">
        <v>43721.37459490741</v>
      </c>
      <c r="Q54" s="79" t="s">
        <v>358</v>
      </c>
      <c r="R54" s="79"/>
      <c r="S54" s="79"/>
      <c r="T54" s="79"/>
      <c r="U54" s="82" t="s">
        <v>468</v>
      </c>
      <c r="V54" s="82" t="s">
        <v>468</v>
      </c>
      <c r="W54" s="81">
        <v>43721.37459490741</v>
      </c>
      <c r="X54" s="82" t="s">
        <v>568</v>
      </c>
      <c r="Y54" s="79"/>
      <c r="Z54" s="79"/>
      <c r="AA54" s="85" t="s">
        <v>669</v>
      </c>
      <c r="AB54" s="79"/>
      <c r="AC54" s="79" t="b">
        <v>0</v>
      </c>
      <c r="AD54" s="79">
        <v>6</v>
      </c>
      <c r="AE54" s="85" t="s">
        <v>722</v>
      </c>
      <c r="AF54" s="79" t="b">
        <v>0</v>
      </c>
      <c r="AG54" s="79" t="s">
        <v>730</v>
      </c>
      <c r="AH54" s="79"/>
      <c r="AI54" s="85" t="s">
        <v>722</v>
      </c>
      <c r="AJ54" s="79" t="b">
        <v>0</v>
      </c>
      <c r="AK54" s="79">
        <v>4</v>
      </c>
      <c r="AL54" s="85" t="s">
        <v>722</v>
      </c>
      <c r="AM54" s="79" t="s">
        <v>734</v>
      </c>
      <c r="AN54" s="79" t="b">
        <v>0</v>
      </c>
      <c r="AO54" s="85" t="s">
        <v>669</v>
      </c>
      <c r="AP54" s="79" t="s">
        <v>741</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15</v>
      </c>
      <c r="BK54" s="49">
        <v>100</v>
      </c>
      <c r="BL54" s="48">
        <v>15</v>
      </c>
    </row>
    <row r="55" spans="1:64" ht="15">
      <c r="A55" s="64" t="s">
        <v>239</v>
      </c>
      <c r="B55" s="64" t="s">
        <v>246</v>
      </c>
      <c r="C55" s="65"/>
      <c r="D55" s="66"/>
      <c r="E55" s="67"/>
      <c r="F55" s="68"/>
      <c r="G55" s="65"/>
      <c r="H55" s="69"/>
      <c r="I55" s="70"/>
      <c r="J55" s="70"/>
      <c r="K55" s="34" t="s">
        <v>65</v>
      </c>
      <c r="L55" s="77">
        <v>159</v>
      </c>
      <c r="M55" s="77"/>
      <c r="N55" s="72"/>
      <c r="O55" s="79" t="s">
        <v>320</v>
      </c>
      <c r="P55" s="81">
        <v>43721.467256944445</v>
      </c>
      <c r="Q55" s="79" t="s">
        <v>359</v>
      </c>
      <c r="R55" s="79"/>
      <c r="S55" s="79"/>
      <c r="T55" s="79"/>
      <c r="U55" s="82" t="s">
        <v>468</v>
      </c>
      <c r="V55" s="82" t="s">
        <v>468</v>
      </c>
      <c r="W55" s="81">
        <v>43721.467256944445</v>
      </c>
      <c r="X55" s="82" t="s">
        <v>569</v>
      </c>
      <c r="Y55" s="79"/>
      <c r="Z55" s="79"/>
      <c r="AA55" s="85" t="s">
        <v>670</v>
      </c>
      <c r="AB55" s="79"/>
      <c r="AC55" s="79" t="b">
        <v>0</v>
      </c>
      <c r="AD55" s="79">
        <v>0</v>
      </c>
      <c r="AE55" s="85" t="s">
        <v>722</v>
      </c>
      <c r="AF55" s="79" t="b">
        <v>0</v>
      </c>
      <c r="AG55" s="79" t="s">
        <v>730</v>
      </c>
      <c r="AH55" s="79"/>
      <c r="AI55" s="85" t="s">
        <v>722</v>
      </c>
      <c r="AJ55" s="79" t="b">
        <v>0</v>
      </c>
      <c r="AK55" s="79">
        <v>4</v>
      </c>
      <c r="AL55" s="85" t="s">
        <v>669</v>
      </c>
      <c r="AM55" s="79" t="s">
        <v>739</v>
      </c>
      <c r="AN55" s="79" t="b">
        <v>0</v>
      </c>
      <c r="AO55" s="85" t="s">
        <v>669</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17</v>
      </c>
      <c r="BK55" s="49">
        <v>100</v>
      </c>
      <c r="BL55" s="48">
        <v>17</v>
      </c>
    </row>
    <row r="56" spans="1:64" ht="15">
      <c r="A56" s="64" t="s">
        <v>243</v>
      </c>
      <c r="B56" s="64" t="s">
        <v>243</v>
      </c>
      <c r="C56" s="65"/>
      <c r="D56" s="66"/>
      <c r="E56" s="67"/>
      <c r="F56" s="68"/>
      <c r="G56" s="65"/>
      <c r="H56" s="69"/>
      <c r="I56" s="70"/>
      <c r="J56" s="70"/>
      <c r="K56" s="34" t="s">
        <v>65</v>
      </c>
      <c r="L56" s="77">
        <v>160</v>
      </c>
      <c r="M56" s="77"/>
      <c r="N56" s="72"/>
      <c r="O56" s="79" t="s">
        <v>176</v>
      </c>
      <c r="P56" s="81">
        <v>43720.796643518515</v>
      </c>
      <c r="Q56" s="79" t="s">
        <v>360</v>
      </c>
      <c r="R56" s="82" t="s">
        <v>416</v>
      </c>
      <c r="S56" s="79" t="s">
        <v>432</v>
      </c>
      <c r="T56" s="79"/>
      <c r="U56" s="79"/>
      <c r="V56" s="82" t="s">
        <v>505</v>
      </c>
      <c r="W56" s="81">
        <v>43720.796643518515</v>
      </c>
      <c r="X56" s="82" t="s">
        <v>570</v>
      </c>
      <c r="Y56" s="79"/>
      <c r="Z56" s="79"/>
      <c r="AA56" s="85" t="s">
        <v>671</v>
      </c>
      <c r="AB56" s="79"/>
      <c r="AC56" s="79" t="b">
        <v>0</v>
      </c>
      <c r="AD56" s="79">
        <v>7</v>
      </c>
      <c r="AE56" s="85" t="s">
        <v>722</v>
      </c>
      <c r="AF56" s="79" t="b">
        <v>1</v>
      </c>
      <c r="AG56" s="79" t="s">
        <v>730</v>
      </c>
      <c r="AH56" s="79"/>
      <c r="AI56" s="85" t="s">
        <v>732</v>
      </c>
      <c r="AJ56" s="79" t="b">
        <v>0</v>
      </c>
      <c r="AK56" s="79">
        <v>2</v>
      </c>
      <c r="AL56" s="85" t="s">
        <v>722</v>
      </c>
      <c r="AM56" s="79" t="s">
        <v>735</v>
      </c>
      <c r="AN56" s="79" t="b">
        <v>0</v>
      </c>
      <c r="AO56" s="85" t="s">
        <v>671</v>
      </c>
      <c r="AP56" s="79" t="s">
        <v>741</v>
      </c>
      <c r="AQ56" s="79">
        <v>0</v>
      </c>
      <c r="AR56" s="79">
        <v>0</v>
      </c>
      <c r="AS56" s="79"/>
      <c r="AT56" s="79"/>
      <c r="AU56" s="79"/>
      <c r="AV56" s="79"/>
      <c r="AW56" s="79"/>
      <c r="AX56" s="79"/>
      <c r="AY56" s="79"/>
      <c r="AZ56" s="79"/>
      <c r="BA56">
        <v>2</v>
      </c>
      <c r="BB56" s="78" t="str">
        <f>REPLACE(INDEX(GroupVertices[Group],MATCH(Edges25[[#This Row],[Vertex 1]],GroupVertices[Vertex],0)),1,1,"")</f>
        <v>1</v>
      </c>
      <c r="BC56" s="78" t="str">
        <f>REPLACE(INDEX(GroupVertices[Group],MATCH(Edges25[[#This Row],[Vertex 2]],GroupVertices[Vertex],0)),1,1,"")</f>
        <v>1</v>
      </c>
      <c r="BD56" s="48">
        <v>1</v>
      </c>
      <c r="BE56" s="49">
        <v>20</v>
      </c>
      <c r="BF56" s="48">
        <v>0</v>
      </c>
      <c r="BG56" s="49">
        <v>0</v>
      </c>
      <c r="BH56" s="48">
        <v>0</v>
      </c>
      <c r="BI56" s="49">
        <v>0</v>
      </c>
      <c r="BJ56" s="48">
        <v>4</v>
      </c>
      <c r="BK56" s="49">
        <v>80</v>
      </c>
      <c r="BL56" s="48">
        <v>5</v>
      </c>
    </row>
    <row r="57" spans="1:64" ht="15">
      <c r="A57" s="64" t="s">
        <v>243</v>
      </c>
      <c r="B57" s="64" t="s">
        <v>243</v>
      </c>
      <c r="C57" s="65"/>
      <c r="D57" s="66"/>
      <c r="E57" s="67"/>
      <c r="F57" s="68"/>
      <c r="G57" s="65"/>
      <c r="H57" s="69"/>
      <c r="I57" s="70"/>
      <c r="J57" s="70"/>
      <c r="K57" s="34" t="s">
        <v>65</v>
      </c>
      <c r="L57" s="77">
        <v>161</v>
      </c>
      <c r="M57" s="77"/>
      <c r="N57" s="72"/>
      <c r="O57" s="79" t="s">
        <v>176</v>
      </c>
      <c r="P57" s="81">
        <v>43725.559641203705</v>
      </c>
      <c r="Q57" s="79" t="s">
        <v>361</v>
      </c>
      <c r="R57" s="82" t="s">
        <v>417</v>
      </c>
      <c r="S57" s="79" t="s">
        <v>432</v>
      </c>
      <c r="T57" s="79"/>
      <c r="U57" s="79"/>
      <c r="V57" s="82" t="s">
        <v>505</v>
      </c>
      <c r="W57" s="81">
        <v>43725.559641203705</v>
      </c>
      <c r="X57" s="82" t="s">
        <v>571</v>
      </c>
      <c r="Y57" s="79"/>
      <c r="Z57" s="79"/>
      <c r="AA57" s="85" t="s">
        <v>672</v>
      </c>
      <c r="AB57" s="79"/>
      <c r="AC57" s="79" t="b">
        <v>0</v>
      </c>
      <c r="AD57" s="79">
        <v>27</v>
      </c>
      <c r="AE57" s="85" t="s">
        <v>722</v>
      </c>
      <c r="AF57" s="79" t="b">
        <v>1</v>
      </c>
      <c r="AG57" s="79" t="s">
        <v>730</v>
      </c>
      <c r="AH57" s="79"/>
      <c r="AI57" s="85" t="s">
        <v>684</v>
      </c>
      <c r="AJ57" s="79" t="b">
        <v>0</v>
      </c>
      <c r="AK57" s="79">
        <v>4</v>
      </c>
      <c r="AL57" s="85" t="s">
        <v>722</v>
      </c>
      <c r="AM57" s="79" t="s">
        <v>734</v>
      </c>
      <c r="AN57" s="79" t="b">
        <v>0</v>
      </c>
      <c r="AO57" s="85" t="s">
        <v>672</v>
      </c>
      <c r="AP57" s="79" t="s">
        <v>741</v>
      </c>
      <c r="AQ57" s="79">
        <v>0</v>
      </c>
      <c r="AR57" s="79">
        <v>0</v>
      </c>
      <c r="AS57" s="79"/>
      <c r="AT57" s="79"/>
      <c r="AU57" s="79"/>
      <c r="AV57" s="79"/>
      <c r="AW57" s="79"/>
      <c r="AX57" s="79"/>
      <c r="AY57" s="79"/>
      <c r="AZ57" s="79"/>
      <c r="BA57">
        <v>2</v>
      </c>
      <c r="BB57" s="78" t="str">
        <f>REPLACE(INDEX(GroupVertices[Group],MATCH(Edges25[[#This Row],[Vertex 1]],GroupVertices[Vertex],0)),1,1,"")</f>
        <v>1</v>
      </c>
      <c r="BC57" s="78" t="str">
        <f>REPLACE(INDEX(GroupVertices[Group],MATCH(Edges25[[#This Row],[Vertex 2]],GroupVertices[Vertex],0)),1,1,"")</f>
        <v>1</v>
      </c>
      <c r="BD57" s="48">
        <v>1</v>
      </c>
      <c r="BE57" s="49">
        <v>3.7037037037037037</v>
      </c>
      <c r="BF57" s="48">
        <v>0</v>
      </c>
      <c r="BG57" s="49">
        <v>0</v>
      </c>
      <c r="BH57" s="48">
        <v>0</v>
      </c>
      <c r="BI57" s="49">
        <v>0</v>
      </c>
      <c r="BJ57" s="48">
        <v>26</v>
      </c>
      <c r="BK57" s="49">
        <v>96.29629629629629</v>
      </c>
      <c r="BL57" s="48">
        <v>27</v>
      </c>
    </row>
    <row r="58" spans="1:64" ht="15">
      <c r="A58" s="64" t="s">
        <v>239</v>
      </c>
      <c r="B58" s="64" t="s">
        <v>243</v>
      </c>
      <c r="C58" s="65"/>
      <c r="D58" s="66"/>
      <c r="E58" s="67"/>
      <c r="F58" s="68"/>
      <c r="G58" s="65"/>
      <c r="H58" s="69"/>
      <c r="I58" s="70"/>
      <c r="J58" s="70"/>
      <c r="K58" s="34" t="s">
        <v>66</v>
      </c>
      <c r="L58" s="77">
        <v>163</v>
      </c>
      <c r="M58" s="77"/>
      <c r="N58" s="72"/>
      <c r="O58" s="79" t="s">
        <v>320</v>
      </c>
      <c r="P58" s="81">
        <v>43720.80326388889</v>
      </c>
      <c r="Q58" s="79" t="s">
        <v>362</v>
      </c>
      <c r="R58" s="82" t="s">
        <v>416</v>
      </c>
      <c r="S58" s="79" t="s">
        <v>432</v>
      </c>
      <c r="T58" s="79"/>
      <c r="U58" s="79"/>
      <c r="V58" s="82" t="s">
        <v>503</v>
      </c>
      <c r="W58" s="81">
        <v>43720.80326388889</v>
      </c>
      <c r="X58" s="82" t="s">
        <v>572</v>
      </c>
      <c r="Y58" s="79"/>
      <c r="Z58" s="79"/>
      <c r="AA58" s="85" t="s">
        <v>673</v>
      </c>
      <c r="AB58" s="79"/>
      <c r="AC58" s="79" t="b">
        <v>0</v>
      </c>
      <c r="AD58" s="79">
        <v>0</v>
      </c>
      <c r="AE58" s="85" t="s">
        <v>722</v>
      </c>
      <c r="AF58" s="79" t="b">
        <v>1</v>
      </c>
      <c r="AG58" s="79" t="s">
        <v>730</v>
      </c>
      <c r="AH58" s="79"/>
      <c r="AI58" s="85" t="s">
        <v>732</v>
      </c>
      <c r="AJ58" s="79" t="b">
        <v>0</v>
      </c>
      <c r="AK58" s="79">
        <v>2</v>
      </c>
      <c r="AL58" s="85" t="s">
        <v>671</v>
      </c>
      <c r="AM58" s="79" t="s">
        <v>734</v>
      </c>
      <c r="AN58" s="79" t="b">
        <v>0</v>
      </c>
      <c r="AO58" s="85" t="s">
        <v>671</v>
      </c>
      <c r="AP58" s="79" t="s">
        <v>176</v>
      </c>
      <c r="AQ58" s="79">
        <v>0</v>
      </c>
      <c r="AR58" s="79">
        <v>0</v>
      </c>
      <c r="AS58" s="79"/>
      <c r="AT58" s="79"/>
      <c r="AU58" s="79"/>
      <c r="AV58" s="79"/>
      <c r="AW58" s="79"/>
      <c r="AX58" s="79"/>
      <c r="AY58" s="79"/>
      <c r="AZ58" s="79"/>
      <c r="BA58">
        <v>3</v>
      </c>
      <c r="BB58" s="78" t="str">
        <f>REPLACE(INDEX(GroupVertices[Group],MATCH(Edges25[[#This Row],[Vertex 1]],GroupVertices[Vertex],0)),1,1,"")</f>
        <v>1</v>
      </c>
      <c r="BC58" s="78" t="str">
        <f>REPLACE(INDEX(GroupVertices[Group],MATCH(Edges25[[#This Row],[Vertex 2]],GroupVertices[Vertex],0)),1,1,"")</f>
        <v>1</v>
      </c>
      <c r="BD58" s="48">
        <v>1</v>
      </c>
      <c r="BE58" s="49">
        <v>14.285714285714286</v>
      </c>
      <c r="BF58" s="48">
        <v>0</v>
      </c>
      <c r="BG58" s="49">
        <v>0</v>
      </c>
      <c r="BH58" s="48">
        <v>0</v>
      </c>
      <c r="BI58" s="49">
        <v>0</v>
      </c>
      <c r="BJ58" s="48">
        <v>6</v>
      </c>
      <c r="BK58" s="49">
        <v>85.71428571428571</v>
      </c>
      <c r="BL58" s="48">
        <v>7</v>
      </c>
    </row>
    <row r="59" spans="1:64" ht="15">
      <c r="A59" s="64" t="s">
        <v>239</v>
      </c>
      <c r="B59" s="64" t="s">
        <v>243</v>
      </c>
      <c r="C59" s="65"/>
      <c r="D59" s="66"/>
      <c r="E59" s="67"/>
      <c r="F59" s="68"/>
      <c r="G59" s="65"/>
      <c r="H59" s="69"/>
      <c r="I59" s="70"/>
      <c r="J59" s="70"/>
      <c r="K59" s="34" t="s">
        <v>66</v>
      </c>
      <c r="L59" s="77">
        <v>164</v>
      </c>
      <c r="M59" s="77"/>
      <c r="N59" s="72"/>
      <c r="O59" s="79" t="s">
        <v>320</v>
      </c>
      <c r="P59" s="81">
        <v>43725.560520833336</v>
      </c>
      <c r="Q59" s="79" t="s">
        <v>363</v>
      </c>
      <c r="R59" s="79"/>
      <c r="S59" s="79"/>
      <c r="T59" s="79"/>
      <c r="U59" s="79"/>
      <c r="V59" s="82" t="s">
        <v>503</v>
      </c>
      <c r="W59" s="81">
        <v>43725.560520833336</v>
      </c>
      <c r="X59" s="82" t="s">
        <v>573</v>
      </c>
      <c r="Y59" s="79"/>
      <c r="Z59" s="79"/>
      <c r="AA59" s="85" t="s">
        <v>674</v>
      </c>
      <c r="AB59" s="79"/>
      <c r="AC59" s="79" t="b">
        <v>0</v>
      </c>
      <c r="AD59" s="79">
        <v>0</v>
      </c>
      <c r="AE59" s="85" t="s">
        <v>722</v>
      </c>
      <c r="AF59" s="79" t="b">
        <v>1</v>
      </c>
      <c r="AG59" s="79" t="s">
        <v>730</v>
      </c>
      <c r="AH59" s="79"/>
      <c r="AI59" s="85" t="s">
        <v>684</v>
      </c>
      <c r="AJ59" s="79" t="b">
        <v>0</v>
      </c>
      <c r="AK59" s="79">
        <v>4</v>
      </c>
      <c r="AL59" s="85" t="s">
        <v>672</v>
      </c>
      <c r="AM59" s="79" t="s">
        <v>739</v>
      </c>
      <c r="AN59" s="79" t="b">
        <v>0</v>
      </c>
      <c r="AO59" s="85" t="s">
        <v>672</v>
      </c>
      <c r="AP59" s="79" t="s">
        <v>176</v>
      </c>
      <c r="AQ59" s="79">
        <v>0</v>
      </c>
      <c r="AR59" s="79">
        <v>0</v>
      </c>
      <c r="AS59" s="79"/>
      <c r="AT59" s="79"/>
      <c r="AU59" s="79"/>
      <c r="AV59" s="79"/>
      <c r="AW59" s="79"/>
      <c r="AX59" s="79"/>
      <c r="AY59" s="79"/>
      <c r="AZ59" s="79"/>
      <c r="BA59">
        <v>3</v>
      </c>
      <c r="BB59" s="78" t="str">
        <f>REPLACE(INDEX(GroupVertices[Group],MATCH(Edges25[[#This Row],[Vertex 1]],GroupVertices[Vertex],0)),1,1,"")</f>
        <v>1</v>
      </c>
      <c r="BC59" s="78" t="str">
        <f>REPLACE(INDEX(GroupVertices[Group],MATCH(Edges25[[#This Row],[Vertex 2]],GroupVertices[Vertex],0)),1,1,"")</f>
        <v>1</v>
      </c>
      <c r="BD59" s="48">
        <v>1</v>
      </c>
      <c r="BE59" s="49">
        <v>4.761904761904762</v>
      </c>
      <c r="BF59" s="48">
        <v>0</v>
      </c>
      <c r="BG59" s="49">
        <v>0</v>
      </c>
      <c r="BH59" s="48">
        <v>0</v>
      </c>
      <c r="BI59" s="49">
        <v>0</v>
      </c>
      <c r="BJ59" s="48">
        <v>20</v>
      </c>
      <c r="BK59" s="49">
        <v>95.23809523809524</v>
      </c>
      <c r="BL59" s="48">
        <v>21</v>
      </c>
    </row>
    <row r="60" spans="1:64" ht="15">
      <c r="A60" s="64" t="s">
        <v>239</v>
      </c>
      <c r="B60" s="64" t="s">
        <v>243</v>
      </c>
      <c r="C60" s="65"/>
      <c r="D60" s="66"/>
      <c r="E60" s="67"/>
      <c r="F60" s="68"/>
      <c r="G60" s="65"/>
      <c r="H60" s="69"/>
      <c r="I60" s="70"/>
      <c r="J60" s="70"/>
      <c r="K60" s="34" t="s">
        <v>66</v>
      </c>
      <c r="L60" s="77">
        <v>165</v>
      </c>
      <c r="M60" s="77"/>
      <c r="N60" s="72"/>
      <c r="O60" s="79" t="s">
        <v>320</v>
      </c>
      <c r="P60" s="81">
        <v>43725.656643518516</v>
      </c>
      <c r="Q60" s="79" t="s">
        <v>364</v>
      </c>
      <c r="R60" s="82" t="s">
        <v>418</v>
      </c>
      <c r="S60" s="79" t="s">
        <v>438</v>
      </c>
      <c r="T60" s="79" t="s">
        <v>452</v>
      </c>
      <c r="U60" s="79"/>
      <c r="V60" s="82" t="s">
        <v>503</v>
      </c>
      <c r="W60" s="81">
        <v>43725.656643518516</v>
      </c>
      <c r="X60" s="82" t="s">
        <v>574</v>
      </c>
      <c r="Y60" s="79"/>
      <c r="Z60" s="79"/>
      <c r="AA60" s="85" t="s">
        <v>675</v>
      </c>
      <c r="AB60" s="79"/>
      <c r="AC60" s="79" t="b">
        <v>0</v>
      </c>
      <c r="AD60" s="79">
        <v>2</v>
      </c>
      <c r="AE60" s="85" t="s">
        <v>722</v>
      </c>
      <c r="AF60" s="79" t="b">
        <v>0</v>
      </c>
      <c r="AG60" s="79" t="s">
        <v>730</v>
      </c>
      <c r="AH60" s="79"/>
      <c r="AI60" s="85" t="s">
        <v>722</v>
      </c>
      <c r="AJ60" s="79" t="b">
        <v>0</v>
      </c>
      <c r="AK60" s="79">
        <v>0</v>
      </c>
      <c r="AL60" s="85" t="s">
        <v>722</v>
      </c>
      <c r="AM60" s="79" t="s">
        <v>734</v>
      </c>
      <c r="AN60" s="79" t="b">
        <v>0</v>
      </c>
      <c r="AO60" s="85" t="s">
        <v>675</v>
      </c>
      <c r="AP60" s="79" t="s">
        <v>176</v>
      </c>
      <c r="AQ60" s="79">
        <v>0</v>
      </c>
      <c r="AR60" s="79">
        <v>0</v>
      </c>
      <c r="AS60" s="79"/>
      <c r="AT60" s="79"/>
      <c r="AU60" s="79"/>
      <c r="AV60" s="79"/>
      <c r="AW60" s="79"/>
      <c r="AX60" s="79"/>
      <c r="AY60" s="79"/>
      <c r="AZ60" s="79"/>
      <c r="BA60">
        <v>3</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26</v>
      </c>
      <c r="BK60" s="49">
        <v>100</v>
      </c>
      <c r="BL60" s="48">
        <v>26</v>
      </c>
    </row>
    <row r="61" spans="1:64" ht="15">
      <c r="A61" s="64" t="s">
        <v>247</v>
      </c>
      <c r="B61" s="64" t="s">
        <v>311</v>
      </c>
      <c r="C61" s="65"/>
      <c r="D61" s="66"/>
      <c r="E61" s="67"/>
      <c r="F61" s="68"/>
      <c r="G61" s="65"/>
      <c r="H61" s="69"/>
      <c r="I61" s="70"/>
      <c r="J61" s="70"/>
      <c r="K61" s="34" t="s">
        <v>65</v>
      </c>
      <c r="L61" s="77">
        <v>166</v>
      </c>
      <c r="M61" s="77"/>
      <c r="N61" s="72"/>
      <c r="O61" s="79" t="s">
        <v>320</v>
      </c>
      <c r="P61" s="81">
        <v>43726.60886574074</v>
      </c>
      <c r="Q61" s="79" t="s">
        <v>365</v>
      </c>
      <c r="R61" s="82" t="s">
        <v>419</v>
      </c>
      <c r="S61" s="79" t="s">
        <v>432</v>
      </c>
      <c r="T61" s="79" t="s">
        <v>453</v>
      </c>
      <c r="U61" s="79"/>
      <c r="V61" s="82" t="s">
        <v>508</v>
      </c>
      <c r="W61" s="81">
        <v>43726.60886574074</v>
      </c>
      <c r="X61" s="82" t="s">
        <v>575</v>
      </c>
      <c r="Y61" s="79"/>
      <c r="Z61" s="79"/>
      <c r="AA61" s="85" t="s">
        <v>676</v>
      </c>
      <c r="AB61" s="79"/>
      <c r="AC61" s="79" t="b">
        <v>0</v>
      </c>
      <c r="AD61" s="79">
        <v>8049</v>
      </c>
      <c r="AE61" s="85" t="s">
        <v>722</v>
      </c>
      <c r="AF61" s="79" t="b">
        <v>0</v>
      </c>
      <c r="AG61" s="79" t="s">
        <v>730</v>
      </c>
      <c r="AH61" s="79"/>
      <c r="AI61" s="85" t="s">
        <v>722</v>
      </c>
      <c r="AJ61" s="79" t="b">
        <v>0</v>
      </c>
      <c r="AK61" s="79">
        <v>4117</v>
      </c>
      <c r="AL61" s="85" t="s">
        <v>722</v>
      </c>
      <c r="AM61" s="79" t="s">
        <v>734</v>
      </c>
      <c r="AN61" s="79" t="b">
        <v>0</v>
      </c>
      <c r="AO61" s="85" t="s">
        <v>676</v>
      </c>
      <c r="AP61" s="79" t="s">
        <v>741</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c r="BE61" s="49"/>
      <c r="BF61" s="48"/>
      <c r="BG61" s="49"/>
      <c r="BH61" s="48"/>
      <c r="BI61" s="49"/>
      <c r="BJ61" s="48"/>
      <c r="BK61" s="49"/>
      <c r="BL61" s="48"/>
    </row>
    <row r="62" spans="1:64" ht="15">
      <c r="A62" s="64" t="s">
        <v>239</v>
      </c>
      <c r="B62" s="64" t="s">
        <v>311</v>
      </c>
      <c r="C62" s="65"/>
      <c r="D62" s="66"/>
      <c r="E62" s="67"/>
      <c r="F62" s="68"/>
      <c r="G62" s="65"/>
      <c r="H62" s="69"/>
      <c r="I62" s="70"/>
      <c r="J62" s="70"/>
      <c r="K62" s="34" t="s">
        <v>65</v>
      </c>
      <c r="L62" s="77">
        <v>167</v>
      </c>
      <c r="M62" s="77"/>
      <c r="N62" s="72"/>
      <c r="O62" s="79" t="s">
        <v>320</v>
      </c>
      <c r="P62" s="81">
        <v>43726.60921296296</v>
      </c>
      <c r="Q62" s="79" t="s">
        <v>366</v>
      </c>
      <c r="R62" s="79"/>
      <c r="S62" s="79"/>
      <c r="T62" s="79" t="s">
        <v>453</v>
      </c>
      <c r="U62" s="79"/>
      <c r="V62" s="82" t="s">
        <v>503</v>
      </c>
      <c r="W62" s="81">
        <v>43726.60921296296</v>
      </c>
      <c r="X62" s="82" t="s">
        <v>576</v>
      </c>
      <c r="Y62" s="79"/>
      <c r="Z62" s="79"/>
      <c r="AA62" s="85" t="s">
        <v>677</v>
      </c>
      <c r="AB62" s="79"/>
      <c r="AC62" s="79" t="b">
        <v>0</v>
      </c>
      <c r="AD62" s="79">
        <v>0</v>
      </c>
      <c r="AE62" s="85" t="s">
        <v>722</v>
      </c>
      <c r="AF62" s="79" t="b">
        <v>0</v>
      </c>
      <c r="AG62" s="79" t="s">
        <v>730</v>
      </c>
      <c r="AH62" s="79"/>
      <c r="AI62" s="85" t="s">
        <v>722</v>
      </c>
      <c r="AJ62" s="79" t="b">
        <v>0</v>
      </c>
      <c r="AK62" s="79">
        <v>4117</v>
      </c>
      <c r="AL62" s="85" t="s">
        <v>676</v>
      </c>
      <c r="AM62" s="79" t="s">
        <v>739</v>
      </c>
      <c r="AN62" s="79" t="b">
        <v>0</v>
      </c>
      <c r="AO62" s="85" t="s">
        <v>676</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c r="BE62" s="49"/>
      <c r="BF62" s="48"/>
      <c r="BG62" s="49"/>
      <c r="BH62" s="48"/>
      <c r="BI62" s="49"/>
      <c r="BJ62" s="48"/>
      <c r="BK62" s="49"/>
      <c r="BL62" s="48"/>
    </row>
    <row r="63" spans="1:64" ht="15">
      <c r="A63" s="64" t="s">
        <v>248</v>
      </c>
      <c r="B63" s="64" t="s">
        <v>238</v>
      </c>
      <c r="C63" s="65"/>
      <c r="D63" s="66"/>
      <c r="E63" s="67"/>
      <c r="F63" s="68"/>
      <c r="G63" s="65"/>
      <c r="H63" s="69"/>
      <c r="I63" s="70"/>
      <c r="J63" s="70"/>
      <c r="K63" s="34" t="s">
        <v>65</v>
      </c>
      <c r="L63" s="77">
        <v>172</v>
      </c>
      <c r="M63" s="77"/>
      <c r="N63" s="72"/>
      <c r="O63" s="79" t="s">
        <v>320</v>
      </c>
      <c r="P63" s="81">
        <v>43726.20138888889</v>
      </c>
      <c r="Q63" s="79" t="s">
        <v>367</v>
      </c>
      <c r="R63" s="82" t="s">
        <v>420</v>
      </c>
      <c r="S63" s="79" t="s">
        <v>438</v>
      </c>
      <c r="T63" s="79"/>
      <c r="U63" s="79"/>
      <c r="V63" s="82" t="s">
        <v>509</v>
      </c>
      <c r="W63" s="81">
        <v>43726.20138888889</v>
      </c>
      <c r="X63" s="82" t="s">
        <v>577</v>
      </c>
      <c r="Y63" s="79"/>
      <c r="Z63" s="79"/>
      <c r="AA63" s="85" t="s">
        <v>678</v>
      </c>
      <c r="AB63" s="79"/>
      <c r="AC63" s="79" t="b">
        <v>0</v>
      </c>
      <c r="AD63" s="79">
        <v>3</v>
      </c>
      <c r="AE63" s="85" t="s">
        <v>722</v>
      </c>
      <c r="AF63" s="79" t="b">
        <v>0</v>
      </c>
      <c r="AG63" s="79" t="s">
        <v>730</v>
      </c>
      <c r="AH63" s="79"/>
      <c r="AI63" s="85" t="s">
        <v>722</v>
      </c>
      <c r="AJ63" s="79" t="b">
        <v>0</v>
      </c>
      <c r="AK63" s="79">
        <v>3</v>
      </c>
      <c r="AL63" s="85" t="s">
        <v>722</v>
      </c>
      <c r="AM63" s="79" t="s">
        <v>740</v>
      </c>
      <c r="AN63" s="79" t="b">
        <v>0</v>
      </c>
      <c r="AO63" s="85" t="s">
        <v>678</v>
      </c>
      <c r="AP63" s="79" t="s">
        <v>176</v>
      </c>
      <c r="AQ63" s="79">
        <v>0</v>
      </c>
      <c r="AR63" s="79">
        <v>0</v>
      </c>
      <c r="AS63" s="79"/>
      <c r="AT63" s="79"/>
      <c r="AU63" s="79"/>
      <c r="AV63" s="79"/>
      <c r="AW63" s="79"/>
      <c r="AX63" s="79"/>
      <c r="AY63" s="79"/>
      <c r="AZ63" s="79"/>
      <c r="BA63">
        <v>1</v>
      </c>
      <c r="BB63" s="78" t="str">
        <f>REPLACE(INDEX(GroupVertices[Group],MATCH(Edges25[[#This Row],[Vertex 1]],GroupVertices[Vertex],0)),1,1,"")</f>
        <v>2</v>
      </c>
      <c r="BC63" s="78" t="str">
        <f>REPLACE(INDEX(GroupVertices[Group],MATCH(Edges25[[#This Row],[Vertex 2]],GroupVertices[Vertex],0)),1,1,"")</f>
        <v>2</v>
      </c>
      <c r="BD63" s="48"/>
      <c r="BE63" s="49"/>
      <c r="BF63" s="48"/>
      <c r="BG63" s="49"/>
      <c r="BH63" s="48"/>
      <c r="BI63" s="49"/>
      <c r="BJ63" s="48"/>
      <c r="BK63" s="49"/>
      <c r="BL63" s="48"/>
    </row>
    <row r="64" spans="1:64" ht="15">
      <c r="A64" s="64" t="s">
        <v>249</v>
      </c>
      <c r="B64" s="64" t="s">
        <v>248</v>
      </c>
      <c r="C64" s="65"/>
      <c r="D64" s="66"/>
      <c r="E64" s="67"/>
      <c r="F64" s="68"/>
      <c r="G64" s="65"/>
      <c r="H64" s="69"/>
      <c r="I64" s="70"/>
      <c r="J64" s="70"/>
      <c r="K64" s="34" t="s">
        <v>65</v>
      </c>
      <c r="L64" s="77">
        <v>174</v>
      </c>
      <c r="M64" s="77"/>
      <c r="N64" s="72"/>
      <c r="O64" s="79" t="s">
        <v>320</v>
      </c>
      <c r="P64" s="81">
        <v>43726.23966435185</v>
      </c>
      <c r="Q64" s="79" t="s">
        <v>338</v>
      </c>
      <c r="R64" s="79"/>
      <c r="S64" s="79"/>
      <c r="T64" s="79"/>
      <c r="U64" s="79"/>
      <c r="V64" s="82" t="s">
        <v>510</v>
      </c>
      <c r="W64" s="81">
        <v>43726.23966435185</v>
      </c>
      <c r="X64" s="82" t="s">
        <v>578</v>
      </c>
      <c r="Y64" s="79"/>
      <c r="Z64" s="79"/>
      <c r="AA64" s="85" t="s">
        <v>679</v>
      </c>
      <c r="AB64" s="79"/>
      <c r="AC64" s="79" t="b">
        <v>0</v>
      </c>
      <c r="AD64" s="79">
        <v>0</v>
      </c>
      <c r="AE64" s="85" t="s">
        <v>722</v>
      </c>
      <c r="AF64" s="79" t="b">
        <v>0</v>
      </c>
      <c r="AG64" s="79" t="s">
        <v>730</v>
      </c>
      <c r="AH64" s="79"/>
      <c r="AI64" s="85" t="s">
        <v>722</v>
      </c>
      <c r="AJ64" s="79" t="b">
        <v>0</v>
      </c>
      <c r="AK64" s="79">
        <v>3</v>
      </c>
      <c r="AL64" s="85" t="s">
        <v>678</v>
      </c>
      <c r="AM64" s="79" t="s">
        <v>735</v>
      </c>
      <c r="AN64" s="79" t="b">
        <v>0</v>
      </c>
      <c r="AO64" s="85" t="s">
        <v>678</v>
      </c>
      <c r="AP64" s="79" t="s">
        <v>176</v>
      </c>
      <c r="AQ64" s="79">
        <v>0</v>
      </c>
      <c r="AR64" s="79">
        <v>0</v>
      </c>
      <c r="AS64" s="79"/>
      <c r="AT64" s="79"/>
      <c r="AU64" s="79"/>
      <c r="AV64" s="79"/>
      <c r="AW64" s="79"/>
      <c r="AX64" s="79"/>
      <c r="AY64" s="79"/>
      <c r="AZ64" s="79"/>
      <c r="BA64">
        <v>1</v>
      </c>
      <c r="BB64" s="78" t="str">
        <f>REPLACE(INDEX(GroupVertices[Group],MATCH(Edges25[[#This Row],[Vertex 1]],GroupVertices[Vertex],0)),1,1,"")</f>
        <v>2</v>
      </c>
      <c r="BC64" s="78" t="str">
        <f>REPLACE(INDEX(GroupVertices[Group],MATCH(Edges25[[#This Row],[Vertex 2]],GroupVertices[Vertex],0)),1,1,"")</f>
        <v>2</v>
      </c>
      <c r="BD64" s="48"/>
      <c r="BE64" s="49"/>
      <c r="BF64" s="48"/>
      <c r="BG64" s="49"/>
      <c r="BH64" s="48"/>
      <c r="BI64" s="49"/>
      <c r="BJ64" s="48"/>
      <c r="BK64" s="49"/>
      <c r="BL64" s="48"/>
    </row>
    <row r="65" spans="1:64" ht="15">
      <c r="A65" s="64" t="s">
        <v>238</v>
      </c>
      <c r="B65" s="64" t="s">
        <v>238</v>
      </c>
      <c r="C65" s="65"/>
      <c r="D65" s="66"/>
      <c r="E65" s="67"/>
      <c r="F65" s="68"/>
      <c r="G65" s="65"/>
      <c r="H65" s="69"/>
      <c r="I65" s="70"/>
      <c r="J65" s="70"/>
      <c r="K65" s="34" t="s">
        <v>65</v>
      </c>
      <c r="L65" s="77">
        <v>177</v>
      </c>
      <c r="M65" s="77"/>
      <c r="N65" s="72"/>
      <c r="O65" s="79" t="s">
        <v>176</v>
      </c>
      <c r="P65" s="81">
        <v>43720.42858796296</v>
      </c>
      <c r="Q65" s="79" t="s">
        <v>368</v>
      </c>
      <c r="R65" s="79"/>
      <c r="S65" s="79"/>
      <c r="T65" s="79"/>
      <c r="U65" s="82" t="s">
        <v>469</v>
      </c>
      <c r="V65" s="82" t="s">
        <v>469</v>
      </c>
      <c r="W65" s="81">
        <v>43720.42858796296</v>
      </c>
      <c r="X65" s="82" t="s">
        <v>579</v>
      </c>
      <c r="Y65" s="79"/>
      <c r="Z65" s="79"/>
      <c r="AA65" s="85" t="s">
        <v>680</v>
      </c>
      <c r="AB65" s="85" t="s">
        <v>720</v>
      </c>
      <c r="AC65" s="79" t="b">
        <v>0</v>
      </c>
      <c r="AD65" s="79">
        <v>18</v>
      </c>
      <c r="AE65" s="85" t="s">
        <v>726</v>
      </c>
      <c r="AF65" s="79" t="b">
        <v>0</v>
      </c>
      <c r="AG65" s="79" t="s">
        <v>730</v>
      </c>
      <c r="AH65" s="79"/>
      <c r="AI65" s="85" t="s">
        <v>722</v>
      </c>
      <c r="AJ65" s="79" t="b">
        <v>0</v>
      </c>
      <c r="AK65" s="79">
        <v>11</v>
      </c>
      <c r="AL65" s="85" t="s">
        <v>722</v>
      </c>
      <c r="AM65" s="79" t="s">
        <v>734</v>
      </c>
      <c r="AN65" s="79" t="b">
        <v>0</v>
      </c>
      <c r="AO65" s="85" t="s">
        <v>720</v>
      </c>
      <c r="AP65" s="79" t="s">
        <v>741</v>
      </c>
      <c r="AQ65" s="79">
        <v>0</v>
      </c>
      <c r="AR65" s="79">
        <v>0</v>
      </c>
      <c r="AS65" s="79"/>
      <c r="AT65" s="79"/>
      <c r="AU65" s="79"/>
      <c r="AV65" s="79"/>
      <c r="AW65" s="79"/>
      <c r="AX65" s="79"/>
      <c r="AY65" s="79"/>
      <c r="AZ65" s="79"/>
      <c r="BA65">
        <v>8</v>
      </c>
      <c r="BB65" s="78" t="str">
        <f>REPLACE(INDEX(GroupVertices[Group],MATCH(Edges25[[#This Row],[Vertex 1]],GroupVertices[Vertex],0)),1,1,"")</f>
        <v>2</v>
      </c>
      <c r="BC65" s="78" t="str">
        <f>REPLACE(INDEX(GroupVertices[Group],MATCH(Edges25[[#This Row],[Vertex 2]],GroupVertices[Vertex],0)),1,1,"")</f>
        <v>2</v>
      </c>
      <c r="BD65" s="48">
        <v>1</v>
      </c>
      <c r="BE65" s="49">
        <v>8.333333333333334</v>
      </c>
      <c r="BF65" s="48">
        <v>0</v>
      </c>
      <c r="BG65" s="49">
        <v>0</v>
      </c>
      <c r="BH65" s="48">
        <v>0</v>
      </c>
      <c r="BI65" s="49">
        <v>0</v>
      </c>
      <c r="BJ65" s="48">
        <v>11</v>
      </c>
      <c r="BK65" s="49">
        <v>91.66666666666667</v>
      </c>
      <c r="BL65" s="48">
        <v>12</v>
      </c>
    </row>
    <row r="66" spans="1:64" ht="15">
      <c r="A66" s="64" t="s">
        <v>238</v>
      </c>
      <c r="B66" s="64" t="s">
        <v>238</v>
      </c>
      <c r="C66" s="65"/>
      <c r="D66" s="66"/>
      <c r="E66" s="67"/>
      <c r="F66" s="68"/>
      <c r="G66" s="65"/>
      <c r="H66" s="69"/>
      <c r="I66" s="70"/>
      <c r="J66" s="70"/>
      <c r="K66" s="34" t="s">
        <v>65</v>
      </c>
      <c r="L66" s="77">
        <v>178</v>
      </c>
      <c r="M66" s="77"/>
      <c r="N66" s="72"/>
      <c r="O66" s="79" t="s">
        <v>176</v>
      </c>
      <c r="P66" s="81">
        <v>43721.39200231482</v>
      </c>
      <c r="Q66" s="79" t="s">
        <v>369</v>
      </c>
      <c r="R66" s="79"/>
      <c r="S66" s="79"/>
      <c r="T66" s="79"/>
      <c r="U66" s="82" t="s">
        <v>470</v>
      </c>
      <c r="V66" s="82" t="s">
        <v>470</v>
      </c>
      <c r="W66" s="81">
        <v>43721.39200231482</v>
      </c>
      <c r="X66" s="82" t="s">
        <v>580</v>
      </c>
      <c r="Y66" s="79"/>
      <c r="Z66" s="79"/>
      <c r="AA66" s="85" t="s">
        <v>681</v>
      </c>
      <c r="AB66" s="85" t="s">
        <v>680</v>
      </c>
      <c r="AC66" s="79" t="b">
        <v>0</v>
      </c>
      <c r="AD66" s="79">
        <v>11</v>
      </c>
      <c r="AE66" s="85" t="s">
        <v>726</v>
      </c>
      <c r="AF66" s="79" t="b">
        <v>0</v>
      </c>
      <c r="AG66" s="79" t="s">
        <v>730</v>
      </c>
      <c r="AH66" s="79"/>
      <c r="AI66" s="85" t="s">
        <v>722</v>
      </c>
      <c r="AJ66" s="79" t="b">
        <v>0</v>
      </c>
      <c r="AK66" s="79">
        <v>12</v>
      </c>
      <c r="AL66" s="85" t="s">
        <v>722</v>
      </c>
      <c r="AM66" s="79" t="s">
        <v>737</v>
      </c>
      <c r="AN66" s="79" t="b">
        <v>0</v>
      </c>
      <c r="AO66" s="85" t="s">
        <v>680</v>
      </c>
      <c r="AP66" s="79" t="s">
        <v>741</v>
      </c>
      <c r="AQ66" s="79">
        <v>0</v>
      </c>
      <c r="AR66" s="79">
        <v>0</v>
      </c>
      <c r="AS66" s="79"/>
      <c r="AT66" s="79"/>
      <c r="AU66" s="79"/>
      <c r="AV66" s="79"/>
      <c r="AW66" s="79"/>
      <c r="AX66" s="79"/>
      <c r="AY66" s="79"/>
      <c r="AZ66" s="79"/>
      <c r="BA66">
        <v>8</v>
      </c>
      <c r="BB66" s="78" t="str">
        <f>REPLACE(INDEX(GroupVertices[Group],MATCH(Edges25[[#This Row],[Vertex 1]],GroupVertices[Vertex],0)),1,1,"")</f>
        <v>2</v>
      </c>
      <c r="BC66" s="78" t="str">
        <f>REPLACE(INDEX(GroupVertices[Group],MATCH(Edges25[[#This Row],[Vertex 2]],GroupVertices[Vertex],0)),1,1,"")</f>
        <v>2</v>
      </c>
      <c r="BD66" s="48">
        <v>1</v>
      </c>
      <c r="BE66" s="49">
        <v>9.090909090909092</v>
      </c>
      <c r="BF66" s="48">
        <v>0</v>
      </c>
      <c r="BG66" s="49">
        <v>0</v>
      </c>
      <c r="BH66" s="48">
        <v>0</v>
      </c>
      <c r="BI66" s="49">
        <v>0</v>
      </c>
      <c r="BJ66" s="48">
        <v>10</v>
      </c>
      <c r="BK66" s="49">
        <v>90.9090909090909</v>
      </c>
      <c r="BL66" s="48">
        <v>11</v>
      </c>
    </row>
    <row r="67" spans="1:64" ht="15">
      <c r="A67" s="64" t="s">
        <v>238</v>
      </c>
      <c r="B67" s="64" t="s">
        <v>238</v>
      </c>
      <c r="C67" s="65"/>
      <c r="D67" s="66"/>
      <c r="E67" s="67"/>
      <c r="F67" s="68"/>
      <c r="G67" s="65"/>
      <c r="H67" s="69"/>
      <c r="I67" s="70"/>
      <c r="J67" s="70"/>
      <c r="K67" s="34" t="s">
        <v>65</v>
      </c>
      <c r="L67" s="77">
        <v>179</v>
      </c>
      <c r="M67" s="77"/>
      <c r="N67" s="72"/>
      <c r="O67" s="79" t="s">
        <v>176</v>
      </c>
      <c r="P67" s="81">
        <v>43724.412141203706</v>
      </c>
      <c r="Q67" s="79" t="s">
        <v>370</v>
      </c>
      <c r="R67" s="79"/>
      <c r="S67" s="79"/>
      <c r="T67" s="79" t="s">
        <v>452</v>
      </c>
      <c r="U67" s="82" t="s">
        <v>471</v>
      </c>
      <c r="V67" s="82" t="s">
        <v>471</v>
      </c>
      <c r="W67" s="81">
        <v>43724.412141203706</v>
      </c>
      <c r="X67" s="82" t="s">
        <v>581</v>
      </c>
      <c r="Y67" s="79"/>
      <c r="Z67" s="79"/>
      <c r="AA67" s="85" t="s">
        <v>682</v>
      </c>
      <c r="AB67" s="85" t="s">
        <v>681</v>
      </c>
      <c r="AC67" s="79" t="b">
        <v>0</v>
      </c>
      <c r="AD67" s="79">
        <v>10</v>
      </c>
      <c r="AE67" s="85" t="s">
        <v>726</v>
      </c>
      <c r="AF67" s="79" t="b">
        <v>0</v>
      </c>
      <c r="AG67" s="79" t="s">
        <v>730</v>
      </c>
      <c r="AH67" s="79"/>
      <c r="AI67" s="85" t="s">
        <v>722</v>
      </c>
      <c r="AJ67" s="79" t="b">
        <v>0</v>
      </c>
      <c r="AK67" s="79">
        <v>12</v>
      </c>
      <c r="AL67" s="85" t="s">
        <v>722</v>
      </c>
      <c r="AM67" s="79" t="s">
        <v>734</v>
      </c>
      <c r="AN67" s="79" t="b">
        <v>0</v>
      </c>
      <c r="AO67" s="85" t="s">
        <v>681</v>
      </c>
      <c r="AP67" s="79" t="s">
        <v>741</v>
      </c>
      <c r="AQ67" s="79">
        <v>0</v>
      </c>
      <c r="AR67" s="79">
        <v>0</v>
      </c>
      <c r="AS67" s="79"/>
      <c r="AT67" s="79"/>
      <c r="AU67" s="79"/>
      <c r="AV67" s="79"/>
      <c r="AW67" s="79"/>
      <c r="AX67" s="79"/>
      <c r="AY67" s="79"/>
      <c r="AZ67" s="79"/>
      <c r="BA67">
        <v>8</v>
      </c>
      <c r="BB67" s="78" t="str">
        <f>REPLACE(INDEX(GroupVertices[Group],MATCH(Edges25[[#This Row],[Vertex 1]],GroupVertices[Vertex],0)),1,1,"")</f>
        <v>2</v>
      </c>
      <c r="BC67" s="78" t="str">
        <f>REPLACE(INDEX(GroupVertices[Group],MATCH(Edges25[[#This Row],[Vertex 2]],GroupVertices[Vertex],0)),1,1,"")</f>
        <v>2</v>
      </c>
      <c r="BD67" s="48">
        <v>0</v>
      </c>
      <c r="BE67" s="49">
        <v>0</v>
      </c>
      <c r="BF67" s="48">
        <v>0</v>
      </c>
      <c r="BG67" s="49">
        <v>0</v>
      </c>
      <c r="BH67" s="48">
        <v>0</v>
      </c>
      <c r="BI67" s="49">
        <v>0</v>
      </c>
      <c r="BJ67" s="48">
        <v>13</v>
      </c>
      <c r="BK67" s="49">
        <v>100</v>
      </c>
      <c r="BL67" s="48">
        <v>13</v>
      </c>
    </row>
    <row r="68" spans="1:64" ht="15">
      <c r="A68" s="64" t="s">
        <v>238</v>
      </c>
      <c r="B68" s="64" t="s">
        <v>238</v>
      </c>
      <c r="C68" s="65"/>
      <c r="D68" s="66"/>
      <c r="E68" s="67"/>
      <c r="F68" s="68"/>
      <c r="G68" s="65"/>
      <c r="H68" s="69"/>
      <c r="I68" s="70"/>
      <c r="J68" s="70"/>
      <c r="K68" s="34" t="s">
        <v>65</v>
      </c>
      <c r="L68" s="77">
        <v>180</v>
      </c>
      <c r="M68" s="77"/>
      <c r="N68" s="72"/>
      <c r="O68" s="79" t="s">
        <v>176</v>
      </c>
      <c r="P68" s="81">
        <v>43725.38344907408</v>
      </c>
      <c r="Q68" s="79" t="s">
        <v>371</v>
      </c>
      <c r="R68" s="79"/>
      <c r="S68" s="79"/>
      <c r="T68" s="79" t="s">
        <v>452</v>
      </c>
      <c r="U68" s="82" t="s">
        <v>472</v>
      </c>
      <c r="V68" s="82" t="s">
        <v>472</v>
      </c>
      <c r="W68" s="81">
        <v>43725.38344907408</v>
      </c>
      <c r="X68" s="82" t="s">
        <v>582</v>
      </c>
      <c r="Y68" s="79"/>
      <c r="Z68" s="79"/>
      <c r="AA68" s="85" t="s">
        <v>683</v>
      </c>
      <c r="AB68" s="79"/>
      <c r="AC68" s="79" t="b">
        <v>0</v>
      </c>
      <c r="AD68" s="79">
        <v>6</v>
      </c>
      <c r="AE68" s="85" t="s">
        <v>722</v>
      </c>
      <c r="AF68" s="79" t="b">
        <v>0</v>
      </c>
      <c r="AG68" s="79" t="s">
        <v>730</v>
      </c>
      <c r="AH68" s="79"/>
      <c r="AI68" s="85" t="s">
        <v>722</v>
      </c>
      <c r="AJ68" s="79" t="b">
        <v>0</v>
      </c>
      <c r="AK68" s="79">
        <v>3</v>
      </c>
      <c r="AL68" s="85" t="s">
        <v>722</v>
      </c>
      <c r="AM68" s="79" t="s">
        <v>739</v>
      </c>
      <c r="AN68" s="79" t="b">
        <v>0</v>
      </c>
      <c r="AO68" s="85" t="s">
        <v>683</v>
      </c>
      <c r="AP68" s="79" t="s">
        <v>741</v>
      </c>
      <c r="AQ68" s="79">
        <v>0</v>
      </c>
      <c r="AR68" s="79">
        <v>0</v>
      </c>
      <c r="AS68" s="79"/>
      <c r="AT68" s="79"/>
      <c r="AU68" s="79"/>
      <c r="AV68" s="79"/>
      <c r="AW68" s="79"/>
      <c r="AX68" s="79"/>
      <c r="AY68" s="79"/>
      <c r="AZ68" s="79"/>
      <c r="BA68">
        <v>8</v>
      </c>
      <c r="BB68" s="78" t="str">
        <f>REPLACE(INDEX(GroupVertices[Group],MATCH(Edges25[[#This Row],[Vertex 1]],GroupVertices[Vertex],0)),1,1,"")</f>
        <v>2</v>
      </c>
      <c r="BC68" s="78" t="str">
        <f>REPLACE(INDEX(GroupVertices[Group],MATCH(Edges25[[#This Row],[Vertex 2]],GroupVertices[Vertex],0)),1,1,"")</f>
        <v>2</v>
      </c>
      <c r="BD68" s="48">
        <v>0</v>
      </c>
      <c r="BE68" s="49">
        <v>0</v>
      </c>
      <c r="BF68" s="48">
        <v>0</v>
      </c>
      <c r="BG68" s="49">
        <v>0</v>
      </c>
      <c r="BH68" s="48">
        <v>0</v>
      </c>
      <c r="BI68" s="49">
        <v>0</v>
      </c>
      <c r="BJ68" s="48">
        <v>5</v>
      </c>
      <c r="BK68" s="49">
        <v>100</v>
      </c>
      <c r="BL68" s="48">
        <v>5</v>
      </c>
    </row>
    <row r="69" spans="1:64" ht="15">
      <c r="A69" s="64" t="s">
        <v>238</v>
      </c>
      <c r="B69" s="64" t="s">
        <v>238</v>
      </c>
      <c r="C69" s="65"/>
      <c r="D69" s="66"/>
      <c r="E69" s="67"/>
      <c r="F69" s="68"/>
      <c r="G69" s="65"/>
      <c r="H69" s="69"/>
      <c r="I69" s="70"/>
      <c r="J69" s="70"/>
      <c r="K69" s="34" t="s">
        <v>65</v>
      </c>
      <c r="L69" s="77">
        <v>181</v>
      </c>
      <c r="M69" s="77"/>
      <c r="N69" s="72"/>
      <c r="O69" s="79" t="s">
        <v>176</v>
      </c>
      <c r="P69" s="81">
        <v>43725.54530092593</v>
      </c>
      <c r="Q69" s="79" t="s">
        <v>372</v>
      </c>
      <c r="R69" s="82" t="s">
        <v>418</v>
      </c>
      <c r="S69" s="79" t="s">
        <v>438</v>
      </c>
      <c r="T69" s="79" t="s">
        <v>452</v>
      </c>
      <c r="U69" s="79"/>
      <c r="V69" s="82" t="s">
        <v>502</v>
      </c>
      <c r="W69" s="81">
        <v>43725.54530092593</v>
      </c>
      <c r="X69" s="82" t="s">
        <v>583</v>
      </c>
      <c r="Y69" s="79"/>
      <c r="Z69" s="79"/>
      <c r="AA69" s="85" t="s">
        <v>684</v>
      </c>
      <c r="AB69" s="79"/>
      <c r="AC69" s="79" t="b">
        <v>0</v>
      </c>
      <c r="AD69" s="79">
        <v>41</v>
      </c>
      <c r="AE69" s="85" t="s">
        <v>722</v>
      </c>
      <c r="AF69" s="79" t="b">
        <v>0</v>
      </c>
      <c r="AG69" s="79" t="s">
        <v>730</v>
      </c>
      <c r="AH69" s="79"/>
      <c r="AI69" s="85" t="s">
        <v>722</v>
      </c>
      <c r="AJ69" s="79" t="b">
        <v>0</v>
      </c>
      <c r="AK69" s="79">
        <v>35</v>
      </c>
      <c r="AL69" s="85" t="s">
        <v>722</v>
      </c>
      <c r="AM69" s="79" t="s">
        <v>734</v>
      </c>
      <c r="AN69" s="79" t="b">
        <v>0</v>
      </c>
      <c r="AO69" s="85" t="s">
        <v>684</v>
      </c>
      <c r="AP69" s="79" t="s">
        <v>741</v>
      </c>
      <c r="AQ69" s="79">
        <v>0</v>
      </c>
      <c r="AR69" s="79">
        <v>0</v>
      </c>
      <c r="AS69" s="79"/>
      <c r="AT69" s="79"/>
      <c r="AU69" s="79"/>
      <c r="AV69" s="79"/>
      <c r="AW69" s="79"/>
      <c r="AX69" s="79"/>
      <c r="AY69" s="79"/>
      <c r="AZ69" s="79"/>
      <c r="BA69">
        <v>8</v>
      </c>
      <c r="BB69" s="78" t="str">
        <f>REPLACE(INDEX(GroupVertices[Group],MATCH(Edges25[[#This Row],[Vertex 1]],GroupVertices[Vertex],0)),1,1,"")</f>
        <v>2</v>
      </c>
      <c r="BC69" s="78" t="str">
        <f>REPLACE(INDEX(GroupVertices[Group],MATCH(Edges25[[#This Row],[Vertex 2]],GroupVertices[Vertex],0)),1,1,"")</f>
        <v>2</v>
      </c>
      <c r="BD69" s="48">
        <v>0</v>
      </c>
      <c r="BE69" s="49">
        <v>0</v>
      </c>
      <c r="BF69" s="48">
        <v>0</v>
      </c>
      <c r="BG69" s="49">
        <v>0</v>
      </c>
      <c r="BH69" s="48">
        <v>0</v>
      </c>
      <c r="BI69" s="49">
        <v>0</v>
      </c>
      <c r="BJ69" s="48">
        <v>9</v>
      </c>
      <c r="BK69" s="49">
        <v>100</v>
      </c>
      <c r="BL69" s="48">
        <v>9</v>
      </c>
    </row>
    <row r="70" spans="1:64" ht="15">
      <c r="A70" s="64" t="s">
        <v>238</v>
      </c>
      <c r="B70" s="64" t="s">
        <v>238</v>
      </c>
      <c r="C70" s="65"/>
      <c r="D70" s="66"/>
      <c r="E70" s="67"/>
      <c r="F70" s="68"/>
      <c r="G70" s="65"/>
      <c r="H70" s="69"/>
      <c r="I70" s="70"/>
      <c r="J70" s="70"/>
      <c r="K70" s="34" t="s">
        <v>65</v>
      </c>
      <c r="L70" s="77">
        <v>182</v>
      </c>
      <c r="M70" s="77"/>
      <c r="N70" s="72"/>
      <c r="O70" s="79" t="s">
        <v>176</v>
      </c>
      <c r="P70" s="81">
        <v>43725.59725694444</v>
      </c>
      <c r="Q70" s="79" t="s">
        <v>373</v>
      </c>
      <c r="R70" s="82" t="s">
        <v>421</v>
      </c>
      <c r="S70" s="79" t="s">
        <v>436</v>
      </c>
      <c r="T70" s="79" t="s">
        <v>452</v>
      </c>
      <c r="U70" s="79"/>
      <c r="V70" s="82" t="s">
        <v>502</v>
      </c>
      <c r="W70" s="81">
        <v>43725.59725694444</v>
      </c>
      <c r="X70" s="82" t="s">
        <v>584</v>
      </c>
      <c r="Y70" s="79"/>
      <c r="Z70" s="79"/>
      <c r="AA70" s="85" t="s">
        <v>685</v>
      </c>
      <c r="AB70" s="79"/>
      <c r="AC70" s="79" t="b">
        <v>0</v>
      </c>
      <c r="AD70" s="79">
        <v>7</v>
      </c>
      <c r="AE70" s="85" t="s">
        <v>722</v>
      </c>
      <c r="AF70" s="79" t="b">
        <v>0</v>
      </c>
      <c r="AG70" s="79" t="s">
        <v>730</v>
      </c>
      <c r="AH70" s="79"/>
      <c r="AI70" s="85" t="s">
        <v>722</v>
      </c>
      <c r="AJ70" s="79" t="b">
        <v>0</v>
      </c>
      <c r="AK70" s="79">
        <v>4</v>
      </c>
      <c r="AL70" s="85" t="s">
        <v>722</v>
      </c>
      <c r="AM70" s="79" t="s">
        <v>738</v>
      </c>
      <c r="AN70" s="79" t="b">
        <v>0</v>
      </c>
      <c r="AO70" s="85" t="s">
        <v>685</v>
      </c>
      <c r="AP70" s="79" t="s">
        <v>741</v>
      </c>
      <c r="AQ70" s="79">
        <v>0</v>
      </c>
      <c r="AR70" s="79">
        <v>0</v>
      </c>
      <c r="AS70" s="79"/>
      <c r="AT70" s="79"/>
      <c r="AU70" s="79"/>
      <c r="AV70" s="79"/>
      <c r="AW70" s="79"/>
      <c r="AX70" s="79"/>
      <c r="AY70" s="79"/>
      <c r="AZ70" s="79"/>
      <c r="BA70">
        <v>8</v>
      </c>
      <c r="BB70" s="78" t="str">
        <f>REPLACE(INDEX(GroupVertices[Group],MATCH(Edges25[[#This Row],[Vertex 1]],GroupVertices[Vertex],0)),1,1,"")</f>
        <v>2</v>
      </c>
      <c r="BC70" s="78" t="str">
        <f>REPLACE(INDEX(GroupVertices[Group],MATCH(Edges25[[#This Row],[Vertex 2]],GroupVertices[Vertex],0)),1,1,"")</f>
        <v>2</v>
      </c>
      <c r="BD70" s="48">
        <v>1</v>
      </c>
      <c r="BE70" s="49">
        <v>5.882352941176471</v>
      </c>
      <c r="BF70" s="48">
        <v>0</v>
      </c>
      <c r="BG70" s="49">
        <v>0</v>
      </c>
      <c r="BH70" s="48">
        <v>0</v>
      </c>
      <c r="BI70" s="49">
        <v>0</v>
      </c>
      <c r="BJ70" s="48">
        <v>16</v>
      </c>
      <c r="BK70" s="49">
        <v>94.11764705882354</v>
      </c>
      <c r="BL70" s="48">
        <v>17</v>
      </c>
    </row>
    <row r="71" spans="1:64" ht="15">
      <c r="A71" s="64" t="s">
        <v>238</v>
      </c>
      <c r="B71" s="64" t="s">
        <v>238</v>
      </c>
      <c r="C71" s="65"/>
      <c r="D71" s="66"/>
      <c r="E71" s="67"/>
      <c r="F71" s="68"/>
      <c r="G71" s="65"/>
      <c r="H71" s="69"/>
      <c r="I71" s="70"/>
      <c r="J71" s="70"/>
      <c r="K71" s="34" t="s">
        <v>65</v>
      </c>
      <c r="L71" s="77">
        <v>183</v>
      </c>
      <c r="M71" s="77"/>
      <c r="N71" s="72"/>
      <c r="O71" s="79" t="s">
        <v>176</v>
      </c>
      <c r="P71" s="81">
        <v>43725.54722222222</v>
      </c>
      <c r="Q71" s="79" t="s">
        <v>374</v>
      </c>
      <c r="R71" s="82" t="s">
        <v>422</v>
      </c>
      <c r="S71" s="79" t="s">
        <v>436</v>
      </c>
      <c r="T71" s="79"/>
      <c r="U71" s="79"/>
      <c r="V71" s="82" t="s">
        <v>502</v>
      </c>
      <c r="W71" s="81">
        <v>43725.54722222222</v>
      </c>
      <c r="X71" s="82" t="s">
        <v>585</v>
      </c>
      <c r="Y71" s="79"/>
      <c r="Z71" s="79"/>
      <c r="AA71" s="85" t="s">
        <v>686</v>
      </c>
      <c r="AB71" s="85" t="s">
        <v>684</v>
      </c>
      <c r="AC71" s="79" t="b">
        <v>0</v>
      </c>
      <c r="AD71" s="79">
        <v>8</v>
      </c>
      <c r="AE71" s="85" t="s">
        <v>726</v>
      </c>
      <c r="AF71" s="79" t="b">
        <v>0</v>
      </c>
      <c r="AG71" s="79" t="s">
        <v>730</v>
      </c>
      <c r="AH71" s="79"/>
      <c r="AI71" s="85" t="s">
        <v>722</v>
      </c>
      <c r="AJ71" s="79" t="b">
        <v>0</v>
      </c>
      <c r="AK71" s="79">
        <v>4</v>
      </c>
      <c r="AL71" s="85" t="s">
        <v>722</v>
      </c>
      <c r="AM71" s="79" t="s">
        <v>739</v>
      </c>
      <c r="AN71" s="79" t="b">
        <v>0</v>
      </c>
      <c r="AO71" s="85" t="s">
        <v>684</v>
      </c>
      <c r="AP71" s="79" t="s">
        <v>741</v>
      </c>
      <c r="AQ71" s="79">
        <v>0</v>
      </c>
      <c r="AR71" s="79">
        <v>0</v>
      </c>
      <c r="AS71" s="79"/>
      <c r="AT71" s="79"/>
      <c r="AU71" s="79"/>
      <c r="AV71" s="79"/>
      <c r="AW71" s="79"/>
      <c r="AX71" s="79"/>
      <c r="AY71" s="79"/>
      <c r="AZ71" s="79"/>
      <c r="BA71">
        <v>8</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22</v>
      </c>
      <c r="BK71" s="49">
        <v>100</v>
      </c>
      <c r="BL71" s="48">
        <v>22</v>
      </c>
    </row>
    <row r="72" spans="1:64" ht="15">
      <c r="A72" s="64" t="s">
        <v>238</v>
      </c>
      <c r="B72" s="64" t="s">
        <v>238</v>
      </c>
      <c r="C72" s="65"/>
      <c r="D72" s="66"/>
      <c r="E72" s="67"/>
      <c r="F72" s="68"/>
      <c r="G72" s="65"/>
      <c r="H72" s="69"/>
      <c r="I72" s="70"/>
      <c r="J72" s="70"/>
      <c r="K72" s="34" t="s">
        <v>65</v>
      </c>
      <c r="L72" s="77">
        <v>184</v>
      </c>
      <c r="M72" s="77"/>
      <c r="N72" s="72"/>
      <c r="O72" s="79" t="s">
        <v>176</v>
      </c>
      <c r="P72" s="81">
        <v>43726.433125</v>
      </c>
      <c r="Q72" s="79" t="s">
        <v>375</v>
      </c>
      <c r="R72" s="82" t="s">
        <v>423</v>
      </c>
      <c r="S72" s="79" t="s">
        <v>436</v>
      </c>
      <c r="T72" s="79"/>
      <c r="U72" s="82" t="s">
        <v>473</v>
      </c>
      <c r="V72" s="82" t="s">
        <v>473</v>
      </c>
      <c r="W72" s="81">
        <v>43726.433125</v>
      </c>
      <c r="X72" s="82" t="s">
        <v>586</v>
      </c>
      <c r="Y72" s="79"/>
      <c r="Z72" s="79"/>
      <c r="AA72" s="85" t="s">
        <v>687</v>
      </c>
      <c r="AB72" s="79"/>
      <c r="AC72" s="79" t="b">
        <v>0</v>
      </c>
      <c r="AD72" s="79">
        <v>0</v>
      </c>
      <c r="AE72" s="85" t="s">
        <v>722</v>
      </c>
      <c r="AF72" s="79" t="b">
        <v>0</v>
      </c>
      <c r="AG72" s="79" t="s">
        <v>730</v>
      </c>
      <c r="AH72" s="79"/>
      <c r="AI72" s="85" t="s">
        <v>722</v>
      </c>
      <c r="AJ72" s="79" t="b">
        <v>0</v>
      </c>
      <c r="AK72" s="79">
        <v>3</v>
      </c>
      <c r="AL72" s="85" t="s">
        <v>722</v>
      </c>
      <c r="AM72" s="79" t="s">
        <v>739</v>
      </c>
      <c r="AN72" s="79" t="b">
        <v>0</v>
      </c>
      <c r="AO72" s="85" t="s">
        <v>687</v>
      </c>
      <c r="AP72" s="79" t="s">
        <v>741</v>
      </c>
      <c r="AQ72" s="79">
        <v>0</v>
      </c>
      <c r="AR72" s="79">
        <v>0</v>
      </c>
      <c r="AS72" s="79"/>
      <c r="AT72" s="79"/>
      <c r="AU72" s="79"/>
      <c r="AV72" s="79"/>
      <c r="AW72" s="79"/>
      <c r="AX72" s="79"/>
      <c r="AY72" s="79"/>
      <c r="AZ72" s="79"/>
      <c r="BA72">
        <v>8</v>
      </c>
      <c r="BB72" s="78" t="str">
        <f>REPLACE(INDEX(GroupVertices[Group],MATCH(Edges25[[#This Row],[Vertex 1]],GroupVertices[Vertex],0)),1,1,"")</f>
        <v>2</v>
      </c>
      <c r="BC72" s="78" t="str">
        <f>REPLACE(INDEX(GroupVertices[Group],MATCH(Edges25[[#This Row],[Vertex 2]],GroupVertices[Vertex],0)),1,1,"")</f>
        <v>2</v>
      </c>
      <c r="BD72" s="48">
        <v>0</v>
      </c>
      <c r="BE72" s="49">
        <v>0</v>
      </c>
      <c r="BF72" s="48">
        <v>1</v>
      </c>
      <c r="BG72" s="49">
        <v>5.882352941176471</v>
      </c>
      <c r="BH72" s="48">
        <v>0</v>
      </c>
      <c r="BI72" s="49">
        <v>0</v>
      </c>
      <c r="BJ72" s="48">
        <v>16</v>
      </c>
      <c r="BK72" s="49">
        <v>94.11764705882354</v>
      </c>
      <c r="BL72" s="48">
        <v>17</v>
      </c>
    </row>
    <row r="73" spans="1:64" ht="15">
      <c r="A73" s="64" t="s">
        <v>238</v>
      </c>
      <c r="B73" s="64" t="s">
        <v>239</v>
      </c>
      <c r="C73" s="65"/>
      <c r="D73" s="66"/>
      <c r="E73" s="67"/>
      <c r="F73" s="68"/>
      <c r="G73" s="65"/>
      <c r="H73" s="69"/>
      <c r="I73" s="70"/>
      <c r="J73" s="70"/>
      <c r="K73" s="34" t="s">
        <v>66</v>
      </c>
      <c r="L73" s="77">
        <v>186</v>
      </c>
      <c r="M73" s="77"/>
      <c r="N73" s="72"/>
      <c r="O73" s="79" t="s">
        <v>320</v>
      </c>
      <c r="P73" s="81">
        <v>43719.612604166665</v>
      </c>
      <c r="Q73" s="79" t="s">
        <v>332</v>
      </c>
      <c r="R73" s="79"/>
      <c r="S73" s="79"/>
      <c r="T73" s="79" t="s">
        <v>444</v>
      </c>
      <c r="U73" s="79"/>
      <c r="V73" s="82" t="s">
        <v>502</v>
      </c>
      <c r="W73" s="81">
        <v>43719.612604166665</v>
      </c>
      <c r="X73" s="82" t="s">
        <v>587</v>
      </c>
      <c r="Y73" s="79"/>
      <c r="Z73" s="79"/>
      <c r="AA73" s="85" t="s">
        <v>688</v>
      </c>
      <c r="AB73" s="79"/>
      <c r="AC73" s="79" t="b">
        <v>0</v>
      </c>
      <c r="AD73" s="79">
        <v>0</v>
      </c>
      <c r="AE73" s="85" t="s">
        <v>722</v>
      </c>
      <c r="AF73" s="79" t="b">
        <v>0</v>
      </c>
      <c r="AG73" s="79" t="s">
        <v>730</v>
      </c>
      <c r="AH73" s="79"/>
      <c r="AI73" s="85" t="s">
        <v>722</v>
      </c>
      <c r="AJ73" s="79" t="b">
        <v>0</v>
      </c>
      <c r="AK73" s="79">
        <v>2</v>
      </c>
      <c r="AL73" s="85" t="s">
        <v>713</v>
      </c>
      <c r="AM73" s="79" t="s">
        <v>739</v>
      </c>
      <c r="AN73" s="79" t="b">
        <v>0</v>
      </c>
      <c r="AO73" s="85" t="s">
        <v>713</v>
      </c>
      <c r="AP73" s="79" t="s">
        <v>176</v>
      </c>
      <c r="AQ73" s="79">
        <v>0</v>
      </c>
      <c r="AR73" s="79">
        <v>0</v>
      </c>
      <c r="AS73" s="79"/>
      <c r="AT73" s="79"/>
      <c r="AU73" s="79"/>
      <c r="AV73" s="79"/>
      <c r="AW73" s="79"/>
      <c r="AX73" s="79"/>
      <c r="AY73" s="79"/>
      <c r="AZ73" s="79"/>
      <c r="BA73">
        <v>3</v>
      </c>
      <c r="BB73" s="78" t="str">
        <f>REPLACE(INDEX(GroupVertices[Group],MATCH(Edges25[[#This Row],[Vertex 1]],GroupVertices[Vertex],0)),1,1,"")</f>
        <v>2</v>
      </c>
      <c r="BC73" s="78" t="str">
        <f>REPLACE(INDEX(GroupVertices[Group],MATCH(Edges25[[#This Row],[Vertex 2]],GroupVertices[Vertex],0)),1,1,"")</f>
        <v>1</v>
      </c>
      <c r="BD73" s="48">
        <v>1</v>
      </c>
      <c r="BE73" s="49">
        <v>4.3478260869565215</v>
      </c>
      <c r="BF73" s="48">
        <v>0</v>
      </c>
      <c r="BG73" s="49">
        <v>0</v>
      </c>
      <c r="BH73" s="48">
        <v>0</v>
      </c>
      <c r="BI73" s="49">
        <v>0</v>
      </c>
      <c r="BJ73" s="48">
        <v>22</v>
      </c>
      <c r="BK73" s="49">
        <v>95.65217391304348</v>
      </c>
      <c r="BL73" s="48">
        <v>23</v>
      </c>
    </row>
    <row r="74" spans="1:64" ht="15">
      <c r="A74" s="64" t="s">
        <v>238</v>
      </c>
      <c r="B74" s="64" t="s">
        <v>239</v>
      </c>
      <c r="C74" s="65"/>
      <c r="D74" s="66"/>
      <c r="E74" s="67"/>
      <c r="F74" s="68"/>
      <c r="G74" s="65"/>
      <c r="H74" s="69"/>
      <c r="I74" s="70"/>
      <c r="J74" s="70"/>
      <c r="K74" s="34" t="s">
        <v>66</v>
      </c>
      <c r="L74" s="77">
        <v>187</v>
      </c>
      <c r="M74" s="77"/>
      <c r="N74" s="72"/>
      <c r="O74" s="79" t="s">
        <v>320</v>
      </c>
      <c r="P74" s="81">
        <v>43726.566354166665</v>
      </c>
      <c r="Q74" s="79" t="s">
        <v>376</v>
      </c>
      <c r="R74" s="79"/>
      <c r="S74" s="79"/>
      <c r="T74" s="79"/>
      <c r="U74" s="79"/>
      <c r="V74" s="82" t="s">
        <v>502</v>
      </c>
      <c r="W74" s="81">
        <v>43726.566354166665</v>
      </c>
      <c r="X74" s="82" t="s">
        <v>588</v>
      </c>
      <c r="Y74" s="79"/>
      <c r="Z74" s="79"/>
      <c r="AA74" s="85" t="s">
        <v>689</v>
      </c>
      <c r="AB74" s="79"/>
      <c r="AC74" s="79" t="b">
        <v>0</v>
      </c>
      <c r="AD74" s="79">
        <v>0</v>
      </c>
      <c r="AE74" s="85" t="s">
        <v>722</v>
      </c>
      <c r="AF74" s="79" t="b">
        <v>0</v>
      </c>
      <c r="AG74" s="79" t="s">
        <v>730</v>
      </c>
      <c r="AH74" s="79"/>
      <c r="AI74" s="85" t="s">
        <v>722</v>
      </c>
      <c r="AJ74" s="79" t="b">
        <v>0</v>
      </c>
      <c r="AK74" s="79">
        <v>3</v>
      </c>
      <c r="AL74" s="85" t="s">
        <v>647</v>
      </c>
      <c r="AM74" s="79" t="s">
        <v>739</v>
      </c>
      <c r="AN74" s="79" t="b">
        <v>0</v>
      </c>
      <c r="AO74" s="85" t="s">
        <v>647</v>
      </c>
      <c r="AP74" s="79" t="s">
        <v>176</v>
      </c>
      <c r="AQ74" s="79">
        <v>0</v>
      </c>
      <c r="AR74" s="79">
        <v>0</v>
      </c>
      <c r="AS74" s="79"/>
      <c r="AT74" s="79"/>
      <c r="AU74" s="79"/>
      <c r="AV74" s="79"/>
      <c r="AW74" s="79"/>
      <c r="AX74" s="79"/>
      <c r="AY74" s="79"/>
      <c r="AZ74" s="79"/>
      <c r="BA74">
        <v>3</v>
      </c>
      <c r="BB74" s="78" t="str">
        <f>REPLACE(INDEX(GroupVertices[Group],MATCH(Edges25[[#This Row],[Vertex 1]],GroupVertices[Vertex],0)),1,1,"")</f>
        <v>2</v>
      </c>
      <c r="BC74" s="78" t="str">
        <f>REPLACE(INDEX(GroupVertices[Group],MATCH(Edges25[[#This Row],[Vertex 2]],GroupVertices[Vertex],0)),1,1,"")</f>
        <v>1</v>
      </c>
      <c r="BD74" s="48"/>
      <c r="BE74" s="49"/>
      <c r="BF74" s="48"/>
      <c r="BG74" s="49"/>
      <c r="BH74" s="48"/>
      <c r="BI74" s="49"/>
      <c r="BJ74" s="48"/>
      <c r="BK74" s="49"/>
      <c r="BL74" s="48"/>
    </row>
    <row r="75" spans="1:64" ht="15">
      <c r="A75" s="64" t="s">
        <v>239</v>
      </c>
      <c r="B75" s="64" t="s">
        <v>238</v>
      </c>
      <c r="C75" s="65"/>
      <c r="D75" s="66"/>
      <c r="E75" s="67"/>
      <c r="F75" s="68"/>
      <c r="G75" s="65"/>
      <c r="H75" s="69"/>
      <c r="I75" s="70"/>
      <c r="J75" s="70"/>
      <c r="K75" s="34" t="s">
        <v>66</v>
      </c>
      <c r="L75" s="77">
        <v>190</v>
      </c>
      <c r="M75" s="77"/>
      <c r="N75" s="72"/>
      <c r="O75" s="79" t="s">
        <v>320</v>
      </c>
      <c r="P75" s="81">
        <v>43714.562893518516</v>
      </c>
      <c r="Q75" s="79" t="s">
        <v>377</v>
      </c>
      <c r="R75" s="79"/>
      <c r="S75" s="79"/>
      <c r="T75" s="79"/>
      <c r="U75" s="79"/>
      <c r="V75" s="82" t="s">
        <v>503</v>
      </c>
      <c r="W75" s="81">
        <v>43714.562893518516</v>
      </c>
      <c r="X75" s="82" t="s">
        <v>589</v>
      </c>
      <c r="Y75" s="79"/>
      <c r="Z75" s="79"/>
      <c r="AA75" s="85" t="s">
        <v>690</v>
      </c>
      <c r="AB75" s="79"/>
      <c r="AC75" s="79" t="b">
        <v>0</v>
      </c>
      <c r="AD75" s="79">
        <v>0</v>
      </c>
      <c r="AE75" s="85" t="s">
        <v>722</v>
      </c>
      <c r="AF75" s="79" t="b">
        <v>0</v>
      </c>
      <c r="AG75" s="79" t="s">
        <v>730</v>
      </c>
      <c r="AH75" s="79"/>
      <c r="AI75" s="85" t="s">
        <v>722</v>
      </c>
      <c r="AJ75" s="79" t="b">
        <v>0</v>
      </c>
      <c r="AK75" s="79">
        <v>3</v>
      </c>
      <c r="AL75" s="85" t="s">
        <v>646</v>
      </c>
      <c r="AM75" s="79" t="s">
        <v>735</v>
      </c>
      <c r="AN75" s="79" t="b">
        <v>0</v>
      </c>
      <c r="AO75" s="85" t="s">
        <v>646</v>
      </c>
      <c r="AP75" s="79" t="s">
        <v>176</v>
      </c>
      <c r="AQ75" s="79">
        <v>0</v>
      </c>
      <c r="AR75" s="79">
        <v>0</v>
      </c>
      <c r="AS75" s="79"/>
      <c r="AT75" s="79"/>
      <c r="AU75" s="79"/>
      <c r="AV75" s="79"/>
      <c r="AW75" s="79"/>
      <c r="AX75" s="79"/>
      <c r="AY75" s="79"/>
      <c r="AZ75" s="79"/>
      <c r="BA75">
        <v>13</v>
      </c>
      <c r="BB75" s="78" t="str">
        <f>REPLACE(INDEX(GroupVertices[Group],MATCH(Edges25[[#This Row],[Vertex 1]],GroupVertices[Vertex],0)),1,1,"")</f>
        <v>1</v>
      </c>
      <c r="BC75" s="78" t="str">
        <f>REPLACE(INDEX(GroupVertices[Group],MATCH(Edges25[[#This Row],[Vertex 2]],GroupVertices[Vertex],0)),1,1,"")</f>
        <v>2</v>
      </c>
      <c r="BD75" s="48"/>
      <c r="BE75" s="49"/>
      <c r="BF75" s="48"/>
      <c r="BG75" s="49"/>
      <c r="BH75" s="48"/>
      <c r="BI75" s="49"/>
      <c r="BJ75" s="48"/>
      <c r="BK75" s="49"/>
      <c r="BL75" s="48"/>
    </row>
    <row r="76" spans="1:64" ht="15">
      <c r="A76" s="64" t="s">
        <v>239</v>
      </c>
      <c r="B76" s="64" t="s">
        <v>238</v>
      </c>
      <c r="C76" s="65"/>
      <c r="D76" s="66"/>
      <c r="E76" s="67"/>
      <c r="F76" s="68"/>
      <c r="G76" s="65"/>
      <c r="H76" s="69"/>
      <c r="I76" s="70"/>
      <c r="J76" s="70"/>
      <c r="K76" s="34" t="s">
        <v>66</v>
      </c>
      <c r="L76" s="77">
        <v>193</v>
      </c>
      <c r="M76" s="77"/>
      <c r="N76" s="72"/>
      <c r="O76" s="79" t="s">
        <v>320</v>
      </c>
      <c r="P76" s="81">
        <v>43720.444861111115</v>
      </c>
      <c r="Q76" s="79" t="s">
        <v>378</v>
      </c>
      <c r="R76" s="79"/>
      <c r="S76" s="79"/>
      <c r="T76" s="79"/>
      <c r="U76" s="82" t="s">
        <v>469</v>
      </c>
      <c r="V76" s="82" t="s">
        <v>469</v>
      </c>
      <c r="W76" s="81">
        <v>43720.444861111115</v>
      </c>
      <c r="X76" s="82" t="s">
        <v>590</v>
      </c>
      <c r="Y76" s="79"/>
      <c r="Z76" s="79"/>
      <c r="AA76" s="85" t="s">
        <v>691</v>
      </c>
      <c r="AB76" s="79"/>
      <c r="AC76" s="79" t="b">
        <v>0</v>
      </c>
      <c r="AD76" s="79">
        <v>0</v>
      </c>
      <c r="AE76" s="85" t="s">
        <v>722</v>
      </c>
      <c r="AF76" s="79" t="b">
        <v>0</v>
      </c>
      <c r="AG76" s="79" t="s">
        <v>730</v>
      </c>
      <c r="AH76" s="79"/>
      <c r="AI76" s="85" t="s">
        <v>722</v>
      </c>
      <c r="AJ76" s="79" t="b">
        <v>0</v>
      </c>
      <c r="AK76" s="79">
        <v>11</v>
      </c>
      <c r="AL76" s="85" t="s">
        <v>680</v>
      </c>
      <c r="AM76" s="79" t="s">
        <v>739</v>
      </c>
      <c r="AN76" s="79" t="b">
        <v>0</v>
      </c>
      <c r="AO76" s="85" t="s">
        <v>680</v>
      </c>
      <c r="AP76" s="79" t="s">
        <v>176</v>
      </c>
      <c r="AQ76" s="79">
        <v>0</v>
      </c>
      <c r="AR76" s="79">
        <v>0</v>
      </c>
      <c r="AS76" s="79"/>
      <c r="AT76" s="79"/>
      <c r="AU76" s="79"/>
      <c r="AV76" s="79"/>
      <c r="AW76" s="79"/>
      <c r="AX76" s="79"/>
      <c r="AY76" s="79"/>
      <c r="AZ76" s="79"/>
      <c r="BA76">
        <v>13</v>
      </c>
      <c r="BB76" s="78" t="str">
        <f>REPLACE(INDEX(GroupVertices[Group],MATCH(Edges25[[#This Row],[Vertex 1]],GroupVertices[Vertex],0)),1,1,"")</f>
        <v>1</v>
      </c>
      <c r="BC76" s="78" t="str">
        <f>REPLACE(INDEX(GroupVertices[Group],MATCH(Edges25[[#This Row],[Vertex 2]],GroupVertices[Vertex],0)),1,1,"")</f>
        <v>2</v>
      </c>
      <c r="BD76" s="48">
        <v>1</v>
      </c>
      <c r="BE76" s="49">
        <v>7.142857142857143</v>
      </c>
      <c r="BF76" s="48">
        <v>0</v>
      </c>
      <c r="BG76" s="49">
        <v>0</v>
      </c>
      <c r="BH76" s="48">
        <v>0</v>
      </c>
      <c r="BI76" s="49">
        <v>0</v>
      </c>
      <c r="BJ76" s="48">
        <v>13</v>
      </c>
      <c r="BK76" s="49">
        <v>92.85714285714286</v>
      </c>
      <c r="BL76" s="48">
        <v>14</v>
      </c>
    </row>
    <row r="77" spans="1:64" ht="15">
      <c r="A77" s="64" t="s">
        <v>239</v>
      </c>
      <c r="B77" s="64" t="s">
        <v>238</v>
      </c>
      <c r="C77" s="65"/>
      <c r="D77" s="66"/>
      <c r="E77" s="67"/>
      <c r="F77" s="68"/>
      <c r="G77" s="65"/>
      <c r="H77" s="69"/>
      <c r="I77" s="70"/>
      <c r="J77" s="70"/>
      <c r="K77" s="34" t="s">
        <v>66</v>
      </c>
      <c r="L77" s="77">
        <v>194</v>
      </c>
      <c r="M77" s="77"/>
      <c r="N77" s="72"/>
      <c r="O77" s="79" t="s">
        <v>320</v>
      </c>
      <c r="P77" s="81">
        <v>43721.458715277775</v>
      </c>
      <c r="Q77" s="79" t="s">
        <v>379</v>
      </c>
      <c r="R77" s="79"/>
      <c r="S77" s="79"/>
      <c r="T77" s="79"/>
      <c r="U77" s="82" t="s">
        <v>470</v>
      </c>
      <c r="V77" s="82" t="s">
        <v>470</v>
      </c>
      <c r="W77" s="81">
        <v>43721.458715277775</v>
      </c>
      <c r="X77" s="82" t="s">
        <v>591</v>
      </c>
      <c r="Y77" s="79"/>
      <c r="Z77" s="79"/>
      <c r="AA77" s="85" t="s">
        <v>692</v>
      </c>
      <c r="AB77" s="79"/>
      <c r="AC77" s="79" t="b">
        <v>0</v>
      </c>
      <c r="AD77" s="79">
        <v>0</v>
      </c>
      <c r="AE77" s="85" t="s">
        <v>722</v>
      </c>
      <c r="AF77" s="79" t="b">
        <v>0</v>
      </c>
      <c r="AG77" s="79" t="s">
        <v>730</v>
      </c>
      <c r="AH77" s="79"/>
      <c r="AI77" s="85" t="s">
        <v>722</v>
      </c>
      <c r="AJ77" s="79" t="b">
        <v>0</v>
      </c>
      <c r="AK77" s="79">
        <v>12</v>
      </c>
      <c r="AL77" s="85" t="s">
        <v>681</v>
      </c>
      <c r="AM77" s="79" t="s">
        <v>739</v>
      </c>
      <c r="AN77" s="79" t="b">
        <v>0</v>
      </c>
      <c r="AO77" s="85" t="s">
        <v>681</v>
      </c>
      <c r="AP77" s="79" t="s">
        <v>176</v>
      </c>
      <c r="AQ77" s="79">
        <v>0</v>
      </c>
      <c r="AR77" s="79">
        <v>0</v>
      </c>
      <c r="AS77" s="79"/>
      <c r="AT77" s="79"/>
      <c r="AU77" s="79"/>
      <c r="AV77" s="79"/>
      <c r="AW77" s="79"/>
      <c r="AX77" s="79"/>
      <c r="AY77" s="79"/>
      <c r="AZ77" s="79"/>
      <c r="BA77">
        <v>13</v>
      </c>
      <c r="BB77" s="78" t="str">
        <f>REPLACE(INDEX(GroupVertices[Group],MATCH(Edges25[[#This Row],[Vertex 1]],GroupVertices[Vertex],0)),1,1,"")</f>
        <v>1</v>
      </c>
      <c r="BC77" s="78" t="str">
        <f>REPLACE(INDEX(GroupVertices[Group],MATCH(Edges25[[#This Row],[Vertex 2]],GroupVertices[Vertex],0)),1,1,"")</f>
        <v>2</v>
      </c>
      <c r="BD77" s="48">
        <v>1</v>
      </c>
      <c r="BE77" s="49">
        <v>7.6923076923076925</v>
      </c>
      <c r="BF77" s="48">
        <v>0</v>
      </c>
      <c r="BG77" s="49">
        <v>0</v>
      </c>
      <c r="BH77" s="48">
        <v>0</v>
      </c>
      <c r="BI77" s="49">
        <v>0</v>
      </c>
      <c r="BJ77" s="48">
        <v>12</v>
      </c>
      <c r="BK77" s="49">
        <v>92.3076923076923</v>
      </c>
      <c r="BL77" s="48">
        <v>13</v>
      </c>
    </row>
    <row r="78" spans="1:64" ht="15">
      <c r="A78" s="64" t="s">
        <v>239</v>
      </c>
      <c r="B78" s="64" t="s">
        <v>238</v>
      </c>
      <c r="C78" s="65"/>
      <c r="D78" s="66"/>
      <c r="E78" s="67"/>
      <c r="F78" s="68"/>
      <c r="G78" s="65"/>
      <c r="H78" s="69"/>
      <c r="I78" s="70"/>
      <c r="J78" s="70"/>
      <c r="K78" s="34" t="s">
        <v>66</v>
      </c>
      <c r="L78" s="77">
        <v>195</v>
      </c>
      <c r="M78" s="77"/>
      <c r="N78" s="72"/>
      <c r="O78" s="79" t="s">
        <v>320</v>
      </c>
      <c r="P78" s="81">
        <v>43724.60770833334</v>
      </c>
      <c r="Q78" s="79" t="s">
        <v>380</v>
      </c>
      <c r="R78" s="79"/>
      <c r="S78" s="79"/>
      <c r="T78" s="79" t="s">
        <v>452</v>
      </c>
      <c r="U78" s="82" t="s">
        <v>471</v>
      </c>
      <c r="V78" s="82" t="s">
        <v>471</v>
      </c>
      <c r="W78" s="81">
        <v>43724.60770833334</v>
      </c>
      <c r="X78" s="82" t="s">
        <v>592</v>
      </c>
      <c r="Y78" s="79"/>
      <c r="Z78" s="79"/>
      <c r="AA78" s="85" t="s">
        <v>693</v>
      </c>
      <c r="AB78" s="79"/>
      <c r="AC78" s="79" t="b">
        <v>0</v>
      </c>
      <c r="AD78" s="79">
        <v>0</v>
      </c>
      <c r="AE78" s="85" t="s">
        <v>722</v>
      </c>
      <c r="AF78" s="79" t="b">
        <v>0</v>
      </c>
      <c r="AG78" s="79" t="s">
        <v>730</v>
      </c>
      <c r="AH78" s="79"/>
      <c r="AI78" s="85" t="s">
        <v>722</v>
      </c>
      <c r="AJ78" s="79" t="b">
        <v>0</v>
      </c>
      <c r="AK78" s="79">
        <v>12</v>
      </c>
      <c r="AL78" s="85" t="s">
        <v>682</v>
      </c>
      <c r="AM78" s="79" t="s">
        <v>734</v>
      </c>
      <c r="AN78" s="79" t="b">
        <v>0</v>
      </c>
      <c r="AO78" s="85" t="s">
        <v>682</v>
      </c>
      <c r="AP78" s="79" t="s">
        <v>176</v>
      </c>
      <c r="AQ78" s="79">
        <v>0</v>
      </c>
      <c r="AR78" s="79">
        <v>0</v>
      </c>
      <c r="AS78" s="79"/>
      <c r="AT78" s="79"/>
      <c r="AU78" s="79"/>
      <c r="AV78" s="79"/>
      <c r="AW78" s="79"/>
      <c r="AX78" s="79"/>
      <c r="AY78" s="79"/>
      <c r="AZ78" s="79"/>
      <c r="BA78">
        <v>13</v>
      </c>
      <c r="BB78" s="78" t="str">
        <f>REPLACE(INDEX(GroupVertices[Group],MATCH(Edges25[[#This Row],[Vertex 1]],GroupVertices[Vertex],0)),1,1,"")</f>
        <v>1</v>
      </c>
      <c r="BC78" s="78" t="str">
        <f>REPLACE(INDEX(GroupVertices[Group],MATCH(Edges25[[#This Row],[Vertex 2]],GroupVertices[Vertex],0)),1,1,"")</f>
        <v>2</v>
      </c>
      <c r="BD78" s="48">
        <v>0</v>
      </c>
      <c r="BE78" s="49">
        <v>0</v>
      </c>
      <c r="BF78" s="48">
        <v>0</v>
      </c>
      <c r="BG78" s="49">
        <v>0</v>
      </c>
      <c r="BH78" s="48">
        <v>0</v>
      </c>
      <c r="BI78" s="49">
        <v>0</v>
      </c>
      <c r="BJ78" s="48">
        <v>15</v>
      </c>
      <c r="BK78" s="49">
        <v>100</v>
      </c>
      <c r="BL78" s="48">
        <v>15</v>
      </c>
    </row>
    <row r="79" spans="1:64" ht="15">
      <c r="A79" s="64" t="s">
        <v>239</v>
      </c>
      <c r="B79" s="64" t="s">
        <v>238</v>
      </c>
      <c r="C79" s="65"/>
      <c r="D79" s="66"/>
      <c r="E79" s="67"/>
      <c r="F79" s="68"/>
      <c r="G79" s="65"/>
      <c r="H79" s="69"/>
      <c r="I79" s="70"/>
      <c r="J79" s="70"/>
      <c r="K79" s="34" t="s">
        <v>66</v>
      </c>
      <c r="L79" s="77">
        <v>196</v>
      </c>
      <c r="M79" s="77"/>
      <c r="N79" s="72"/>
      <c r="O79" s="79" t="s">
        <v>320</v>
      </c>
      <c r="P79" s="81">
        <v>43725.38459490741</v>
      </c>
      <c r="Q79" s="79" t="s">
        <v>381</v>
      </c>
      <c r="R79" s="79"/>
      <c r="S79" s="79"/>
      <c r="T79" s="79" t="s">
        <v>452</v>
      </c>
      <c r="U79" s="82" t="s">
        <v>472</v>
      </c>
      <c r="V79" s="82" t="s">
        <v>472</v>
      </c>
      <c r="W79" s="81">
        <v>43725.38459490741</v>
      </c>
      <c r="X79" s="82" t="s">
        <v>593</v>
      </c>
      <c r="Y79" s="79"/>
      <c r="Z79" s="79"/>
      <c r="AA79" s="85" t="s">
        <v>694</v>
      </c>
      <c r="AB79" s="79"/>
      <c r="AC79" s="79" t="b">
        <v>0</v>
      </c>
      <c r="AD79" s="79">
        <v>0</v>
      </c>
      <c r="AE79" s="85" t="s">
        <v>722</v>
      </c>
      <c r="AF79" s="79" t="b">
        <v>0</v>
      </c>
      <c r="AG79" s="79" t="s">
        <v>730</v>
      </c>
      <c r="AH79" s="79"/>
      <c r="AI79" s="85" t="s">
        <v>722</v>
      </c>
      <c r="AJ79" s="79" t="b">
        <v>0</v>
      </c>
      <c r="AK79" s="79">
        <v>3</v>
      </c>
      <c r="AL79" s="85" t="s">
        <v>683</v>
      </c>
      <c r="AM79" s="79" t="s">
        <v>739</v>
      </c>
      <c r="AN79" s="79" t="b">
        <v>0</v>
      </c>
      <c r="AO79" s="85" t="s">
        <v>683</v>
      </c>
      <c r="AP79" s="79" t="s">
        <v>176</v>
      </c>
      <c r="AQ79" s="79">
        <v>0</v>
      </c>
      <c r="AR79" s="79">
        <v>0</v>
      </c>
      <c r="AS79" s="79"/>
      <c r="AT79" s="79"/>
      <c r="AU79" s="79"/>
      <c r="AV79" s="79"/>
      <c r="AW79" s="79"/>
      <c r="AX79" s="79"/>
      <c r="AY79" s="79"/>
      <c r="AZ79" s="79"/>
      <c r="BA79">
        <v>13</v>
      </c>
      <c r="BB79" s="78" t="str">
        <f>REPLACE(INDEX(GroupVertices[Group],MATCH(Edges25[[#This Row],[Vertex 1]],GroupVertices[Vertex],0)),1,1,"")</f>
        <v>1</v>
      </c>
      <c r="BC79" s="78" t="str">
        <f>REPLACE(INDEX(GroupVertices[Group],MATCH(Edges25[[#This Row],[Vertex 2]],GroupVertices[Vertex],0)),1,1,"")</f>
        <v>2</v>
      </c>
      <c r="BD79" s="48">
        <v>0</v>
      </c>
      <c r="BE79" s="49">
        <v>0</v>
      </c>
      <c r="BF79" s="48">
        <v>0</v>
      </c>
      <c r="BG79" s="49">
        <v>0</v>
      </c>
      <c r="BH79" s="48">
        <v>0</v>
      </c>
      <c r="BI79" s="49">
        <v>0</v>
      </c>
      <c r="BJ79" s="48">
        <v>7</v>
      </c>
      <c r="BK79" s="49">
        <v>100</v>
      </c>
      <c r="BL79" s="48">
        <v>7</v>
      </c>
    </row>
    <row r="80" spans="1:64" ht="15">
      <c r="A80" s="64" t="s">
        <v>239</v>
      </c>
      <c r="B80" s="64" t="s">
        <v>238</v>
      </c>
      <c r="C80" s="65"/>
      <c r="D80" s="66"/>
      <c r="E80" s="67"/>
      <c r="F80" s="68"/>
      <c r="G80" s="65"/>
      <c r="H80" s="69"/>
      <c r="I80" s="70"/>
      <c r="J80" s="70"/>
      <c r="K80" s="34" t="s">
        <v>66</v>
      </c>
      <c r="L80" s="77">
        <v>197</v>
      </c>
      <c r="M80" s="77"/>
      <c r="N80" s="72"/>
      <c r="O80" s="79" t="s">
        <v>320</v>
      </c>
      <c r="P80" s="81">
        <v>43725.55446759259</v>
      </c>
      <c r="Q80" s="79" t="s">
        <v>382</v>
      </c>
      <c r="R80" s="82" t="s">
        <v>418</v>
      </c>
      <c r="S80" s="79" t="s">
        <v>438</v>
      </c>
      <c r="T80" s="79" t="s">
        <v>452</v>
      </c>
      <c r="U80" s="79"/>
      <c r="V80" s="82" t="s">
        <v>503</v>
      </c>
      <c r="W80" s="81">
        <v>43725.55446759259</v>
      </c>
      <c r="X80" s="82" t="s">
        <v>594</v>
      </c>
      <c r="Y80" s="79"/>
      <c r="Z80" s="79"/>
      <c r="AA80" s="85" t="s">
        <v>695</v>
      </c>
      <c r="AB80" s="79"/>
      <c r="AC80" s="79" t="b">
        <v>0</v>
      </c>
      <c r="AD80" s="79">
        <v>0</v>
      </c>
      <c r="AE80" s="85" t="s">
        <v>722</v>
      </c>
      <c r="AF80" s="79" t="b">
        <v>0</v>
      </c>
      <c r="AG80" s="79" t="s">
        <v>730</v>
      </c>
      <c r="AH80" s="79"/>
      <c r="AI80" s="85" t="s">
        <v>722</v>
      </c>
      <c r="AJ80" s="79" t="b">
        <v>0</v>
      </c>
      <c r="AK80" s="79">
        <v>35</v>
      </c>
      <c r="AL80" s="85" t="s">
        <v>684</v>
      </c>
      <c r="AM80" s="79" t="s">
        <v>739</v>
      </c>
      <c r="AN80" s="79" t="b">
        <v>0</v>
      </c>
      <c r="AO80" s="85" t="s">
        <v>684</v>
      </c>
      <c r="AP80" s="79" t="s">
        <v>176</v>
      </c>
      <c r="AQ80" s="79">
        <v>0</v>
      </c>
      <c r="AR80" s="79">
        <v>0</v>
      </c>
      <c r="AS80" s="79"/>
      <c r="AT80" s="79"/>
      <c r="AU80" s="79"/>
      <c r="AV80" s="79"/>
      <c r="AW80" s="79"/>
      <c r="AX80" s="79"/>
      <c r="AY80" s="79"/>
      <c r="AZ80" s="79"/>
      <c r="BA80">
        <v>13</v>
      </c>
      <c r="BB80" s="78" t="str">
        <f>REPLACE(INDEX(GroupVertices[Group],MATCH(Edges25[[#This Row],[Vertex 1]],GroupVertices[Vertex],0)),1,1,"")</f>
        <v>1</v>
      </c>
      <c r="BC80" s="78" t="str">
        <f>REPLACE(INDEX(GroupVertices[Group],MATCH(Edges25[[#This Row],[Vertex 2]],GroupVertices[Vertex],0)),1,1,"")</f>
        <v>2</v>
      </c>
      <c r="BD80" s="48">
        <v>0</v>
      </c>
      <c r="BE80" s="49">
        <v>0</v>
      </c>
      <c r="BF80" s="48">
        <v>0</v>
      </c>
      <c r="BG80" s="49">
        <v>0</v>
      </c>
      <c r="BH80" s="48">
        <v>0</v>
      </c>
      <c r="BI80" s="49">
        <v>0</v>
      </c>
      <c r="BJ80" s="48">
        <v>11</v>
      </c>
      <c r="BK80" s="49">
        <v>100</v>
      </c>
      <c r="BL80" s="48">
        <v>11</v>
      </c>
    </row>
    <row r="81" spans="1:64" ht="15">
      <c r="A81" s="64" t="s">
        <v>239</v>
      </c>
      <c r="B81" s="64" t="s">
        <v>238</v>
      </c>
      <c r="C81" s="65"/>
      <c r="D81" s="66"/>
      <c r="E81" s="67"/>
      <c r="F81" s="68"/>
      <c r="G81" s="65"/>
      <c r="H81" s="69"/>
      <c r="I81" s="70"/>
      <c r="J81" s="70"/>
      <c r="K81" s="34" t="s">
        <v>66</v>
      </c>
      <c r="L81" s="77">
        <v>198</v>
      </c>
      <c r="M81" s="77"/>
      <c r="N81" s="72"/>
      <c r="O81" s="79" t="s">
        <v>320</v>
      </c>
      <c r="P81" s="81">
        <v>43725.59780092593</v>
      </c>
      <c r="Q81" s="79" t="s">
        <v>383</v>
      </c>
      <c r="R81" s="82" t="s">
        <v>421</v>
      </c>
      <c r="S81" s="79" t="s">
        <v>436</v>
      </c>
      <c r="T81" s="79"/>
      <c r="U81" s="79"/>
      <c r="V81" s="82" t="s">
        <v>503</v>
      </c>
      <c r="W81" s="81">
        <v>43725.59780092593</v>
      </c>
      <c r="X81" s="82" t="s">
        <v>595</v>
      </c>
      <c r="Y81" s="79"/>
      <c r="Z81" s="79"/>
      <c r="AA81" s="85" t="s">
        <v>696</v>
      </c>
      <c r="AB81" s="79"/>
      <c r="AC81" s="79" t="b">
        <v>0</v>
      </c>
      <c r="AD81" s="79">
        <v>0</v>
      </c>
      <c r="AE81" s="85" t="s">
        <v>722</v>
      </c>
      <c r="AF81" s="79" t="b">
        <v>0</v>
      </c>
      <c r="AG81" s="79" t="s">
        <v>730</v>
      </c>
      <c r="AH81" s="79"/>
      <c r="AI81" s="85" t="s">
        <v>722</v>
      </c>
      <c r="AJ81" s="79" t="b">
        <v>0</v>
      </c>
      <c r="AK81" s="79">
        <v>4</v>
      </c>
      <c r="AL81" s="85" t="s">
        <v>685</v>
      </c>
      <c r="AM81" s="79" t="s">
        <v>739</v>
      </c>
      <c r="AN81" s="79" t="b">
        <v>0</v>
      </c>
      <c r="AO81" s="85" t="s">
        <v>685</v>
      </c>
      <c r="AP81" s="79" t="s">
        <v>176</v>
      </c>
      <c r="AQ81" s="79">
        <v>0</v>
      </c>
      <c r="AR81" s="79">
        <v>0</v>
      </c>
      <c r="AS81" s="79"/>
      <c r="AT81" s="79"/>
      <c r="AU81" s="79"/>
      <c r="AV81" s="79"/>
      <c r="AW81" s="79"/>
      <c r="AX81" s="79"/>
      <c r="AY81" s="79"/>
      <c r="AZ81" s="79"/>
      <c r="BA81">
        <v>13</v>
      </c>
      <c r="BB81" s="78" t="str">
        <f>REPLACE(INDEX(GroupVertices[Group],MATCH(Edges25[[#This Row],[Vertex 1]],GroupVertices[Vertex],0)),1,1,"")</f>
        <v>1</v>
      </c>
      <c r="BC81" s="78" t="str">
        <f>REPLACE(INDEX(GroupVertices[Group],MATCH(Edges25[[#This Row],[Vertex 2]],GroupVertices[Vertex],0)),1,1,"")</f>
        <v>2</v>
      </c>
      <c r="BD81" s="48">
        <v>1</v>
      </c>
      <c r="BE81" s="49">
        <v>5.2631578947368425</v>
      </c>
      <c r="BF81" s="48">
        <v>0</v>
      </c>
      <c r="BG81" s="49">
        <v>0</v>
      </c>
      <c r="BH81" s="48">
        <v>0</v>
      </c>
      <c r="BI81" s="49">
        <v>0</v>
      </c>
      <c r="BJ81" s="48">
        <v>18</v>
      </c>
      <c r="BK81" s="49">
        <v>94.73684210526316</v>
      </c>
      <c r="BL81" s="48">
        <v>19</v>
      </c>
    </row>
    <row r="82" spans="1:64" ht="15">
      <c r="A82" s="64" t="s">
        <v>239</v>
      </c>
      <c r="B82" s="64" t="s">
        <v>238</v>
      </c>
      <c r="C82" s="65"/>
      <c r="D82" s="66"/>
      <c r="E82" s="67"/>
      <c r="F82" s="68"/>
      <c r="G82" s="65"/>
      <c r="H82" s="69"/>
      <c r="I82" s="70"/>
      <c r="J82" s="70"/>
      <c r="K82" s="34" t="s">
        <v>66</v>
      </c>
      <c r="L82" s="77">
        <v>199</v>
      </c>
      <c r="M82" s="77"/>
      <c r="N82" s="72"/>
      <c r="O82" s="79" t="s">
        <v>320</v>
      </c>
      <c r="P82" s="81">
        <v>43725.72494212963</v>
      </c>
      <c r="Q82" s="79" t="s">
        <v>384</v>
      </c>
      <c r="R82" s="79"/>
      <c r="S82" s="79"/>
      <c r="T82" s="79"/>
      <c r="U82" s="79"/>
      <c r="V82" s="82" t="s">
        <v>503</v>
      </c>
      <c r="W82" s="81">
        <v>43725.72494212963</v>
      </c>
      <c r="X82" s="82" t="s">
        <v>596</v>
      </c>
      <c r="Y82" s="79"/>
      <c r="Z82" s="79"/>
      <c r="AA82" s="85" t="s">
        <v>697</v>
      </c>
      <c r="AB82" s="79"/>
      <c r="AC82" s="79" t="b">
        <v>0</v>
      </c>
      <c r="AD82" s="79">
        <v>0</v>
      </c>
      <c r="AE82" s="85" t="s">
        <v>722</v>
      </c>
      <c r="AF82" s="79" t="b">
        <v>0</v>
      </c>
      <c r="AG82" s="79" t="s">
        <v>730</v>
      </c>
      <c r="AH82" s="79"/>
      <c r="AI82" s="85" t="s">
        <v>722</v>
      </c>
      <c r="AJ82" s="79" t="b">
        <v>0</v>
      </c>
      <c r="AK82" s="79">
        <v>4</v>
      </c>
      <c r="AL82" s="85" t="s">
        <v>686</v>
      </c>
      <c r="AM82" s="79" t="s">
        <v>735</v>
      </c>
      <c r="AN82" s="79" t="b">
        <v>0</v>
      </c>
      <c r="AO82" s="85" t="s">
        <v>686</v>
      </c>
      <c r="AP82" s="79" t="s">
        <v>176</v>
      </c>
      <c r="AQ82" s="79">
        <v>0</v>
      </c>
      <c r="AR82" s="79">
        <v>0</v>
      </c>
      <c r="AS82" s="79"/>
      <c r="AT82" s="79"/>
      <c r="AU82" s="79"/>
      <c r="AV82" s="79"/>
      <c r="AW82" s="79"/>
      <c r="AX82" s="79"/>
      <c r="AY82" s="79"/>
      <c r="AZ82" s="79"/>
      <c r="BA82">
        <v>13</v>
      </c>
      <c r="BB82" s="78" t="str">
        <f>REPLACE(INDEX(GroupVertices[Group],MATCH(Edges25[[#This Row],[Vertex 1]],GroupVertices[Vertex],0)),1,1,"")</f>
        <v>1</v>
      </c>
      <c r="BC82" s="78" t="str">
        <f>REPLACE(INDEX(GroupVertices[Group],MATCH(Edges25[[#This Row],[Vertex 2]],GroupVertices[Vertex],0)),1,1,"")</f>
        <v>2</v>
      </c>
      <c r="BD82" s="48">
        <v>0</v>
      </c>
      <c r="BE82" s="49">
        <v>0</v>
      </c>
      <c r="BF82" s="48">
        <v>0</v>
      </c>
      <c r="BG82" s="49">
        <v>0</v>
      </c>
      <c r="BH82" s="48">
        <v>0</v>
      </c>
      <c r="BI82" s="49">
        <v>0</v>
      </c>
      <c r="BJ82" s="48">
        <v>24</v>
      </c>
      <c r="BK82" s="49">
        <v>100</v>
      </c>
      <c r="BL82" s="48">
        <v>24</v>
      </c>
    </row>
    <row r="83" spans="1:64" ht="15">
      <c r="A83" s="64" t="s">
        <v>239</v>
      </c>
      <c r="B83" s="64" t="s">
        <v>238</v>
      </c>
      <c r="C83" s="65"/>
      <c r="D83" s="66"/>
      <c r="E83" s="67"/>
      <c r="F83" s="68"/>
      <c r="G83" s="65"/>
      <c r="H83" s="69"/>
      <c r="I83" s="70"/>
      <c r="J83" s="70"/>
      <c r="K83" s="34" t="s">
        <v>66</v>
      </c>
      <c r="L83" s="77">
        <v>200</v>
      </c>
      <c r="M83" s="77"/>
      <c r="N83" s="72"/>
      <c r="O83" s="79" t="s">
        <v>320</v>
      </c>
      <c r="P83" s="81">
        <v>43726.433587962965</v>
      </c>
      <c r="Q83" s="79" t="s">
        <v>385</v>
      </c>
      <c r="R83" s="79"/>
      <c r="S83" s="79"/>
      <c r="T83" s="79"/>
      <c r="U83" s="79"/>
      <c r="V83" s="82" t="s">
        <v>503</v>
      </c>
      <c r="W83" s="81">
        <v>43726.433587962965</v>
      </c>
      <c r="X83" s="82" t="s">
        <v>597</v>
      </c>
      <c r="Y83" s="79"/>
      <c r="Z83" s="79"/>
      <c r="AA83" s="85" t="s">
        <v>698</v>
      </c>
      <c r="AB83" s="79"/>
      <c r="AC83" s="79" t="b">
        <v>0</v>
      </c>
      <c r="AD83" s="79">
        <v>0</v>
      </c>
      <c r="AE83" s="85" t="s">
        <v>722</v>
      </c>
      <c r="AF83" s="79" t="b">
        <v>0</v>
      </c>
      <c r="AG83" s="79" t="s">
        <v>730</v>
      </c>
      <c r="AH83" s="79"/>
      <c r="AI83" s="85" t="s">
        <v>722</v>
      </c>
      <c r="AJ83" s="79" t="b">
        <v>0</v>
      </c>
      <c r="AK83" s="79">
        <v>3</v>
      </c>
      <c r="AL83" s="85" t="s">
        <v>687</v>
      </c>
      <c r="AM83" s="79" t="s">
        <v>739</v>
      </c>
      <c r="AN83" s="79" t="b">
        <v>0</v>
      </c>
      <c r="AO83" s="85" t="s">
        <v>687</v>
      </c>
      <c r="AP83" s="79" t="s">
        <v>176</v>
      </c>
      <c r="AQ83" s="79">
        <v>0</v>
      </c>
      <c r="AR83" s="79">
        <v>0</v>
      </c>
      <c r="AS83" s="79"/>
      <c r="AT83" s="79"/>
      <c r="AU83" s="79"/>
      <c r="AV83" s="79"/>
      <c r="AW83" s="79"/>
      <c r="AX83" s="79"/>
      <c r="AY83" s="79"/>
      <c r="AZ83" s="79"/>
      <c r="BA83">
        <v>13</v>
      </c>
      <c r="BB83" s="78" t="str">
        <f>REPLACE(INDEX(GroupVertices[Group],MATCH(Edges25[[#This Row],[Vertex 1]],GroupVertices[Vertex],0)),1,1,"")</f>
        <v>1</v>
      </c>
      <c r="BC83" s="78" t="str">
        <f>REPLACE(INDEX(GroupVertices[Group],MATCH(Edges25[[#This Row],[Vertex 2]],GroupVertices[Vertex],0)),1,1,"")</f>
        <v>2</v>
      </c>
      <c r="BD83" s="48">
        <v>0</v>
      </c>
      <c r="BE83" s="49">
        <v>0</v>
      </c>
      <c r="BF83" s="48">
        <v>1</v>
      </c>
      <c r="BG83" s="49">
        <v>5.2631578947368425</v>
      </c>
      <c r="BH83" s="48">
        <v>0</v>
      </c>
      <c r="BI83" s="49">
        <v>0</v>
      </c>
      <c r="BJ83" s="48">
        <v>18</v>
      </c>
      <c r="BK83" s="49">
        <v>94.73684210526316</v>
      </c>
      <c r="BL83" s="48">
        <v>19</v>
      </c>
    </row>
    <row r="84" spans="1:64" ht="15">
      <c r="A84" s="64" t="s">
        <v>239</v>
      </c>
      <c r="B84" s="64" t="s">
        <v>238</v>
      </c>
      <c r="C84" s="65"/>
      <c r="D84" s="66"/>
      <c r="E84" s="67"/>
      <c r="F84" s="68"/>
      <c r="G84" s="65"/>
      <c r="H84" s="69"/>
      <c r="I84" s="70"/>
      <c r="J84" s="70"/>
      <c r="K84" s="34" t="s">
        <v>66</v>
      </c>
      <c r="L84" s="77">
        <v>201</v>
      </c>
      <c r="M84" s="77"/>
      <c r="N84" s="72"/>
      <c r="O84" s="79" t="s">
        <v>320</v>
      </c>
      <c r="P84" s="81">
        <v>43726.61377314815</v>
      </c>
      <c r="Q84" s="79" t="s">
        <v>376</v>
      </c>
      <c r="R84" s="79"/>
      <c r="S84" s="79"/>
      <c r="T84" s="79"/>
      <c r="U84" s="79"/>
      <c r="V84" s="82" t="s">
        <v>503</v>
      </c>
      <c r="W84" s="81">
        <v>43726.61377314815</v>
      </c>
      <c r="X84" s="82" t="s">
        <v>598</v>
      </c>
      <c r="Y84" s="79"/>
      <c r="Z84" s="79"/>
      <c r="AA84" s="85" t="s">
        <v>699</v>
      </c>
      <c r="AB84" s="79"/>
      <c r="AC84" s="79" t="b">
        <v>0</v>
      </c>
      <c r="AD84" s="79">
        <v>0</v>
      </c>
      <c r="AE84" s="85" t="s">
        <v>722</v>
      </c>
      <c r="AF84" s="79" t="b">
        <v>0</v>
      </c>
      <c r="AG84" s="79" t="s">
        <v>730</v>
      </c>
      <c r="AH84" s="79"/>
      <c r="AI84" s="85" t="s">
        <v>722</v>
      </c>
      <c r="AJ84" s="79" t="b">
        <v>0</v>
      </c>
      <c r="AK84" s="79">
        <v>3</v>
      </c>
      <c r="AL84" s="85" t="s">
        <v>647</v>
      </c>
      <c r="AM84" s="79" t="s">
        <v>734</v>
      </c>
      <c r="AN84" s="79" t="b">
        <v>0</v>
      </c>
      <c r="AO84" s="85" t="s">
        <v>647</v>
      </c>
      <c r="AP84" s="79" t="s">
        <v>176</v>
      </c>
      <c r="AQ84" s="79">
        <v>0</v>
      </c>
      <c r="AR84" s="79">
        <v>0</v>
      </c>
      <c r="AS84" s="79"/>
      <c r="AT84" s="79"/>
      <c r="AU84" s="79"/>
      <c r="AV84" s="79"/>
      <c r="AW84" s="79"/>
      <c r="AX84" s="79"/>
      <c r="AY84" s="79"/>
      <c r="AZ84" s="79"/>
      <c r="BA84">
        <v>13</v>
      </c>
      <c r="BB84" s="78" t="str">
        <f>REPLACE(INDEX(GroupVertices[Group],MATCH(Edges25[[#This Row],[Vertex 1]],GroupVertices[Vertex],0)),1,1,"")</f>
        <v>1</v>
      </c>
      <c r="BC84" s="78" t="str">
        <f>REPLACE(INDEX(GroupVertices[Group],MATCH(Edges25[[#This Row],[Vertex 2]],GroupVertices[Vertex],0)),1,1,"")</f>
        <v>2</v>
      </c>
      <c r="BD84" s="48"/>
      <c r="BE84" s="49"/>
      <c r="BF84" s="48"/>
      <c r="BG84" s="49"/>
      <c r="BH84" s="48"/>
      <c r="BI84" s="49"/>
      <c r="BJ84" s="48"/>
      <c r="BK84" s="49"/>
      <c r="BL84" s="48"/>
    </row>
    <row r="85" spans="1:64" ht="15">
      <c r="A85" s="64" t="s">
        <v>249</v>
      </c>
      <c r="B85" s="64" t="s">
        <v>238</v>
      </c>
      <c r="C85" s="65"/>
      <c r="D85" s="66"/>
      <c r="E85" s="67"/>
      <c r="F85" s="68"/>
      <c r="G85" s="65"/>
      <c r="H85" s="69"/>
      <c r="I85" s="70"/>
      <c r="J85" s="70"/>
      <c r="K85" s="34" t="s">
        <v>65</v>
      </c>
      <c r="L85" s="77">
        <v>203</v>
      </c>
      <c r="M85" s="77"/>
      <c r="N85" s="72"/>
      <c r="O85" s="79" t="s">
        <v>320</v>
      </c>
      <c r="P85" s="81">
        <v>43726.70916666667</v>
      </c>
      <c r="Q85" s="79" t="s">
        <v>376</v>
      </c>
      <c r="R85" s="79"/>
      <c r="S85" s="79"/>
      <c r="T85" s="79"/>
      <c r="U85" s="79"/>
      <c r="V85" s="82" t="s">
        <v>510</v>
      </c>
      <c r="W85" s="81">
        <v>43726.70916666667</v>
      </c>
      <c r="X85" s="82" t="s">
        <v>599</v>
      </c>
      <c r="Y85" s="79"/>
      <c r="Z85" s="79"/>
      <c r="AA85" s="85" t="s">
        <v>700</v>
      </c>
      <c r="AB85" s="79"/>
      <c r="AC85" s="79" t="b">
        <v>0</v>
      </c>
      <c r="AD85" s="79">
        <v>0</v>
      </c>
      <c r="AE85" s="85" t="s">
        <v>722</v>
      </c>
      <c r="AF85" s="79" t="b">
        <v>0</v>
      </c>
      <c r="AG85" s="79" t="s">
        <v>730</v>
      </c>
      <c r="AH85" s="79"/>
      <c r="AI85" s="85" t="s">
        <v>722</v>
      </c>
      <c r="AJ85" s="79" t="b">
        <v>0</v>
      </c>
      <c r="AK85" s="79">
        <v>3</v>
      </c>
      <c r="AL85" s="85" t="s">
        <v>647</v>
      </c>
      <c r="AM85" s="79" t="s">
        <v>735</v>
      </c>
      <c r="AN85" s="79" t="b">
        <v>0</v>
      </c>
      <c r="AO85" s="85" t="s">
        <v>647</v>
      </c>
      <c r="AP85" s="79" t="s">
        <v>176</v>
      </c>
      <c r="AQ85" s="79">
        <v>0</v>
      </c>
      <c r="AR85" s="79">
        <v>0</v>
      </c>
      <c r="AS85" s="79"/>
      <c r="AT85" s="79"/>
      <c r="AU85" s="79"/>
      <c r="AV85" s="79"/>
      <c r="AW85" s="79"/>
      <c r="AX85" s="79"/>
      <c r="AY85" s="79"/>
      <c r="AZ85" s="79"/>
      <c r="BA85">
        <v>2</v>
      </c>
      <c r="BB85" s="78" t="str">
        <f>REPLACE(INDEX(GroupVertices[Group],MATCH(Edges25[[#This Row],[Vertex 1]],GroupVertices[Vertex],0)),1,1,"")</f>
        <v>2</v>
      </c>
      <c r="BC85" s="78" t="str">
        <f>REPLACE(INDEX(GroupVertices[Group],MATCH(Edges25[[#This Row],[Vertex 2]],GroupVertices[Vertex],0)),1,1,"")</f>
        <v>2</v>
      </c>
      <c r="BD85" s="48"/>
      <c r="BE85" s="49"/>
      <c r="BF85" s="48"/>
      <c r="BG85" s="49"/>
      <c r="BH85" s="48"/>
      <c r="BI85" s="49"/>
      <c r="BJ85" s="48"/>
      <c r="BK85" s="49"/>
      <c r="BL85" s="48"/>
    </row>
    <row r="86" spans="1:64" ht="15">
      <c r="A86" s="64" t="s">
        <v>250</v>
      </c>
      <c r="B86" s="64" t="s">
        <v>313</v>
      </c>
      <c r="C86" s="65"/>
      <c r="D86" s="66"/>
      <c r="E86" s="67"/>
      <c r="F86" s="68"/>
      <c r="G86" s="65"/>
      <c r="H86" s="69"/>
      <c r="I86" s="70"/>
      <c r="J86" s="70"/>
      <c r="K86" s="34" t="s">
        <v>65</v>
      </c>
      <c r="L86" s="77">
        <v>210</v>
      </c>
      <c r="M86" s="77"/>
      <c r="N86" s="72"/>
      <c r="O86" s="79" t="s">
        <v>320</v>
      </c>
      <c r="P86" s="81">
        <v>43726.82476851852</v>
      </c>
      <c r="Q86" s="79" t="s">
        <v>386</v>
      </c>
      <c r="R86" s="79"/>
      <c r="S86" s="79"/>
      <c r="T86" s="79"/>
      <c r="U86" s="79"/>
      <c r="V86" s="82" t="s">
        <v>511</v>
      </c>
      <c r="W86" s="81">
        <v>43726.82476851852</v>
      </c>
      <c r="X86" s="82" t="s">
        <v>600</v>
      </c>
      <c r="Y86" s="79"/>
      <c r="Z86" s="79"/>
      <c r="AA86" s="85" t="s">
        <v>701</v>
      </c>
      <c r="AB86" s="85" t="s">
        <v>702</v>
      </c>
      <c r="AC86" s="79" t="b">
        <v>0</v>
      </c>
      <c r="AD86" s="79">
        <v>1</v>
      </c>
      <c r="AE86" s="85" t="s">
        <v>727</v>
      </c>
      <c r="AF86" s="79" t="b">
        <v>0</v>
      </c>
      <c r="AG86" s="79" t="s">
        <v>730</v>
      </c>
      <c r="AH86" s="79"/>
      <c r="AI86" s="85" t="s">
        <v>722</v>
      </c>
      <c r="AJ86" s="79" t="b">
        <v>0</v>
      </c>
      <c r="AK86" s="79">
        <v>0</v>
      </c>
      <c r="AL86" s="85" t="s">
        <v>722</v>
      </c>
      <c r="AM86" s="79" t="s">
        <v>734</v>
      </c>
      <c r="AN86" s="79" t="b">
        <v>0</v>
      </c>
      <c r="AO86" s="85" t="s">
        <v>702</v>
      </c>
      <c r="AP86" s="79" t="s">
        <v>176</v>
      </c>
      <c r="AQ86" s="79">
        <v>0</v>
      </c>
      <c r="AR86" s="79">
        <v>0</v>
      </c>
      <c r="AS86" s="79"/>
      <c r="AT86" s="79"/>
      <c r="AU86" s="79"/>
      <c r="AV86" s="79"/>
      <c r="AW86" s="79"/>
      <c r="AX86" s="79"/>
      <c r="AY86" s="79"/>
      <c r="AZ86" s="79"/>
      <c r="BA86">
        <v>1</v>
      </c>
      <c r="BB86" s="78" t="str">
        <f>REPLACE(INDEX(GroupVertices[Group],MATCH(Edges25[[#This Row],[Vertex 1]],GroupVertices[Vertex],0)),1,1,"")</f>
        <v>7</v>
      </c>
      <c r="BC86" s="78" t="str">
        <f>REPLACE(INDEX(GroupVertices[Group],MATCH(Edges25[[#This Row],[Vertex 2]],GroupVertices[Vertex],0)),1,1,"")</f>
        <v>7</v>
      </c>
      <c r="BD86" s="48"/>
      <c r="BE86" s="49"/>
      <c r="BF86" s="48"/>
      <c r="BG86" s="49"/>
      <c r="BH86" s="48"/>
      <c r="BI86" s="49"/>
      <c r="BJ86" s="48"/>
      <c r="BK86" s="49"/>
      <c r="BL86" s="48"/>
    </row>
    <row r="87" spans="1:64" ht="15">
      <c r="A87" s="64" t="s">
        <v>251</v>
      </c>
      <c r="B87" s="64" t="s">
        <v>313</v>
      </c>
      <c r="C87" s="65"/>
      <c r="D87" s="66"/>
      <c r="E87" s="67"/>
      <c r="F87" s="68"/>
      <c r="G87" s="65"/>
      <c r="H87" s="69"/>
      <c r="I87" s="70"/>
      <c r="J87" s="70"/>
      <c r="K87" s="34" t="s">
        <v>65</v>
      </c>
      <c r="L87" s="77">
        <v>211</v>
      </c>
      <c r="M87" s="77"/>
      <c r="N87" s="72"/>
      <c r="O87" s="79" t="s">
        <v>320</v>
      </c>
      <c r="P87" s="81">
        <v>43726.82405092593</v>
      </c>
      <c r="Q87" s="79" t="s">
        <v>387</v>
      </c>
      <c r="R87" s="82" t="s">
        <v>424</v>
      </c>
      <c r="S87" s="79" t="s">
        <v>432</v>
      </c>
      <c r="T87" s="79"/>
      <c r="U87" s="79"/>
      <c r="V87" s="82" t="s">
        <v>512</v>
      </c>
      <c r="W87" s="81">
        <v>43726.82405092593</v>
      </c>
      <c r="X87" s="82" t="s">
        <v>601</v>
      </c>
      <c r="Y87" s="79"/>
      <c r="Z87" s="79"/>
      <c r="AA87" s="85" t="s">
        <v>702</v>
      </c>
      <c r="AB87" s="85" t="s">
        <v>721</v>
      </c>
      <c r="AC87" s="79" t="b">
        <v>0</v>
      </c>
      <c r="AD87" s="79">
        <v>2</v>
      </c>
      <c r="AE87" s="85" t="s">
        <v>728</v>
      </c>
      <c r="AF87" s="79" t="b">
        <v>0</v>
      </c>
      <c r="AG87" s="79" t="s">
        <v>730</v>
      </c>
      <c r="AH87" s="79"/>
      <c r="AI87" s="85" t="s">
        <v>722</v>
      </c>
      <c r="AJ87" s="79" t="b">
        <v>0</v>
      </c>
      <c r="AK87" s="79">
        <v>1</v>
      </c>
      <c r="AL87" s="85" t="s">
        <v>722</v>
      </c>
      <c r="AM87" s="79" t="s">
        <v>734</v>
      </c>
      <c r="AN87" s="79" t="b">
        <v>0</v>
      </c>
      <c r="AO87" s="85" t="s">
        <v>721</v>
      </c>
      <c r="AP87" s="79" t="s">
        <v>176</v>
      </c>
      <c r="AQ87" s="79">
        <v>0</v>
      </c>
      <c r="AR87" s="79">
        <v>0</v>
      </c>
      <c r="AS87" s="79"/>
      <c r="AT87" s="79"/>
      <c r="AU87" s="79"/>
      <c r="AV87" s="79"/>
      <c r="AW87" s="79"/>
      <c r="AX87" s="79"/>
      <c r="AY87" s="79"/>
      <c r="AZ87" s="79"/>
      <c r="BA87">
        <v>2</v>
      </c>
      <c r="BB87" s="78" t="str">
        <f>REPLACE(INDEX(GroupVertices[Group],MATCH(Edges25[[#This Row],[Vertex 1]],GroupVertices[Vertex],0)),1,1,"")</f>
        <v>7</v>
      </c>
      <c r="BC87" s="78" t="str">
        <f>REPLACE(INDEX(GroupVertices[Group],MATCH(Edges25[[#This Row],[Vertex 2]],GroupVertices[Vertex],0)),1,1,"")</f>
        <v>7</v>
      </c>
      <c r="BD87" s="48"/>
      <c r="BE87" s="49"/>
      <c r="BF87" s="48"/>
      <c r="BG87" s="49"/>
      <c r="BH87" s="48"/>
      <c r="BI87" s="49"/>
      <c r="BJ87" s="48"/>
      <c r="BK87" s="49"/>
      <c r="BL87" s="48"/>
    </row>
    <row r="88" spans="1:64" ht="15">
      <c r="A88" s="64" t="s">
        <v>251</v>
      </c>
      <c r="B88" s="64" t="s">
        <v>313</v>
      </c>
      <c r="C88" s="65"/>
      <c r="D88" s="66"/>
      <c r="E88" s="67"/>
      <c r="F88" s="68"/>
      <c r="G88" s="65"/>
      <c r="H88" s="69"/>
      <c r="I88" s="70"/>
      <c r="J88" s="70"/>
      <c r="K88" s="34" t="s">
        <v>65</v>
      </c>
      <c r="L88" s="77">
        <v>212</v>
      </c>
      <c r="M88" s="77"/>
      <c r="N88" s="72"/>
      <c r="O88" s="79" t="s">
        <v>320</v>
      </c>
      <c r="P88" s="81">
        <v>43726.82980324074</v>
      </c>
      <c r="Q88" s="79" t="s">
        <v>388</v>
      </c>
      <c r="R88" s="82" t="s">
        <v>425</v>
      </c>
      <c r="S88" s="79" t="s">
        <v>439</v>
      </c>
      <c r="T88" s="79"/>
      <c r="U88" s="79"/>
      <c r="V88" s="82" t="s">
        <v>512</v>
      </c>
      <c r="W88" s="81">
        <v>43726.82980324074</v>
      </c>
      <c r="X88" s="82" t="s">
        <v>602</v>
      </c>
      <c r="Y88" s="79"/>
      <c r="Z88" s="79"/>
      <c r="AA88" s="85" t="s">
        <v>703</v>
      </c>
      <c r="AB88" s="85" t="s">
        <v>701</v>
      </c>
      <c r="AC88" s="79" t="b">
        <v>0</v>
      </c>
      <c r="AD88" s="79">
        <v>2</v>
      </c>
      <c r="AE88" s="85" t="s">
        <v>728</v>
      </c>
      <c r="AF88" s="79" t="b">
        <v>0</v>
      </c>
      <c r="AG88" s="79" t="s">
        <v>730</v>
      </c>
      <c r="AH88" s="79"/>
      <c r="AI88" s="85" t="s">
        <v>722</v>
      </c>
      <c r="AJ88" s="79" t="b">
        <v>0</v>
      </c>
      <c r="AK88" s="79">
        <v>0</v>
      </c>
      <c r="AL88" s="85" t="s">
        <v>722</v>
      </c>
      <c r="AM88" s="79" t="s">
        <v>734</v>
      </c>
      <c r="AN88" s="79" t="b">
        <v>0</v>
      </c>
      <c r="AO88" s="85" t="s">
        <v>701</v>
      </c>
      <c r="AP88" s="79" t="s">
        <v>176</v>
      </c>
      <c r="AQ88" s="79">
        <v>0</v>
      </c>
      <c r="AR88" s="79">
        <v>0</v>
      </c>
      <c r="AS88" s="79"/>
      <c r="AT88" s="79"/>
      <c r="AU88" s="79"/>
      <c r="AV88" s="79"/>
      <c r="AW88" s="79"/>
      <c r="AX88" s="79"/>
      <c r="AY88" s="79"/>
      <c r="AZ88" s="79"/>
      <c r="BA88">
        <v>2</v>
      </c>
      <c r="BB88" s="78" t="str">
        <f>REPLACE(INDEX(GroupVertices[Group],MATCH(Edges25[[#This Row],[Vertex 1]],GroupVertices[Vertex],0)),1,1,"")</f>
        <v>7</v>
      </c>
      <c r="BC88" s="78" t="str">
        <f>REPLACE(INDEX(GroupVertices[Group],MATCH(Edges25[[#This Row],[Vertex 2]],GroupVertices[Vertex],0)),1,1,"")</f>
        <v>7</v>
      </c>
      <c r="BD88" s="48"/>
      <c r="BE88" s="49"/>
      <c r="BF88" s="48"/>
      <c r="BG88" s="49"/>
      <c r="BH88" s="48"/>
      <c r="BI88" s="49"/>
      <c r="BJ88" s="48"/>
      <c r="BK88" s="49"/>
      <c r="BL88" s="48"/>
    </row>
    <row r="89" spans="1:64" ht="15">
      <c r="A89" s="64" t="s">
        <v>250</v>
      </c>
      <c r="B89" s="64" t="s">
        <v>314</v>
      </c>
      <c r="C89" s="65"/>
      <c r="D89" s="66"/>
      <c r="E89" s="67"/>
      <c r="F89" s="68"/>
      <c r="G89" s="65"/>
      <c r="H89" s="69"/>
      <c r="I89" s="70"/>
      <c r="J89" s="70"/>
      <c r="K89" s="34" t="s">
        <v>65</v>
      </c>
      <c r="L89" s="77">
        <v>214</v>
      </c>
      <c r="M89" s="77"/>
      <c r="N89" s="72"/>
      <c r="O89" s="79" t="s">
        <v>320</v>
      </c>
      <c r="P89" s="81">
        <v>43726.824791666666</v>
      </c>
      <c r="Q89" s="79" t="s">
        <v>389</v>
      </c>
      <c r="R89" s="79"/>
      <c r="S89" s="79"/>
      <c r="T89" s="79"/>
      <c r="U89" s="79"/>
      <c r="V89" s="82" t="s">
        <v>511</v>
      </c>
      <c r="W89" s="81">
        <v>43726.824791666666</v>
      </c>
      <c r="X89" s="82" t="s">
        <v>603</v>
      </c>
      <c r="Y89" s="79"/>
      <c r="Z89" s="79"/>
      <c r="AA89" s="85" t="s">
        <v>704</v>
      </c>
      <c r="AB89" s="79"/>
      <c r="AC89" s="79" t="b">
        <v>0</v>
      </c>
      <c r="AD89" s="79">
        <v>0</v>
      </c>
      <c r="AE89" s="85" t="s">
        <v>722</v>
      </c>
      <c r="AF89" s="79" t="b">
        <v>0</v>
      </c>
      <c r="AG89" s="79" t="s">
        <v>730</v>
      </c>
      <c r="AH89" s="79"/>
      <c r="AI89" s="85" t="s">
        <v>722</v>
      </c>
      <c r="AJ89" s="79" t="b">
        <v>0</v>
      </c>
      <c r="AK89" s="79">
        <v>1</v>
      </c>
      <c r="AL89" s="85" t="s">
        <v>702</v>
      </c>
      <c r="AM89" s="79" t="s">
        <v>734</v>
      </c>
      <c r="AN89" s="79" t="b">
        <v>0</v>
      </c>
      <c r="AO89" s="85" t="s">
        <v>702</v>
      </c>
      <c r="AP89" s="79" t="s">
        <v>176</v>
      </c>
      <c r="AQ89" s="79">
        <v>0</v>
      </c>
      <c r="AR89" s="79">
        <v>0</v>
      </c>
      <c r="AS89" s="79"/>
      <c r="AT89" s="79"/>
      <c r="AU89" s="79"/>
      <c r="AV89" s="79"/>
      <c r="AW89" s="79"/>
      <c r="AX89" s="79"/>
      <c r="AY89" s="79"/>
      <c r="AZ89" s="79"/>
      <c r="BA89">
        <v>2</v>
      </c>
      <c r="BB89" s="78" t="str">
        <f>REPLACE(INDEX(GroupVertices[Group],MATCH(Edges25[[#This Row],[Vertex 1]],GroupVertices[Vertex],0)),1,1,"")</f>
        <v>7</v>
      </c>
      <c r="BC89" s="78" t="str">
        <f>REPLACE(INDEX(GroupVertices[Group],MATCH(Edges25[[#This Row],[Vertex 2]],GroupVertices[Vertex],0)),1,1,"")</f>
        <v>7</v>
      </c>
      <c r="BD89" s="48"/>
      <c r="BE89" s="49"/>
      <c r="BF89" s="48"/>
      <c r="BG89" s="49"/>
      <c r="BH89" s="48"/>
      <c r="BI89" s="49"/>
      <c r="BJ89" s="48"/>
      <c r="BK89" s="49"/>
      <c r="BL89" s="48"/>
    </row>
    <row r="90" spans="1:64" ht="15">
      <c r="A90" s="64" t="s">
        <v>252</v>
      </c>
      <c r="B90" s="64" t="s">
        <v>239</v>
      </c>
      <c r="C90" s="65"/>
      <c r="D90" s="66"/>
      <c r="E90" s="67"/>
      <c r="F90" s="68"/>
      <c r="G90" s="65"/>
      <c r="H90" s="69"/>
      <c r="I90" s="70"/>
      <c r="J90" s="70"/>
      <c r="K90" s="34" t="s">
        <v>65</v>
      </c>
      <c r="L90" s="77">
        <v>232</v>
      </c>
      <c r="M90" s="77"/>
      <c r="N90" s="72"/>
      <c r="O90" s="79" t="s">
        <v>320</v>
      </c>
      <c r="P90" s="81">
        <v>43726.83440972222</v>
      </c>
      <c r="Q90" s="79" t="s">
        <v>390</v>
      </c>
      <c r="R90" s="82" t="s">
        <v>426</v>
      </c>
      <c r="S90" s="79" t="s">
        <v>440</v>
      </c>
      <c r="T90" s="79" t="s">
        <v>454</v>
      </c>
      <c r="U90" s="79"/>
      <c r="V90" s="82" t="s">
        <v>513</v>
      </c>
      <c r="W90" s="81">
        <v>43726.83440972222</v>
      </c>
      <c r="X90" s="82" t="s">
        <v>604</v>
      </c>
      <c r="Y90" s="79"/>
      <c r="Z90" s="79"/>
      <c r="AA90" s="85" t="s">
        <v>705</v>
      </c>
      <c r="AB90" s="79"/>
      <c r="AC90" s="79" t="b">
        <v>0</v>
      </c>
      <c r="AD90" s="79">
        <v>2</v>
      </c>
      <c r="AE90" s="85" t="s">
        <v>722</v>
      </c>
      <c r="AF90" s="79" t="b">
        <v>0</v>
      </c>
      <c r="AG90" s="79" t="s">
        <v>730</v>
      </c>
      <c r="AH90" s="79"/>
      <c r="AI90" s="85" t="s">
        <v>722</v>
      </c>
      <c r="AJ90" s="79" t="b">
        <v>0</v>
      </c>
      <c r="AK90" s="79">
        <v>0</v>
      </c>
      <c r="AL90" s="85" t="s">
        <v>722</v>
      </c>
      <c r="AM90" s="79" t="s">
        <v>734</v>
      </c>
      <c r="AN90" s="79" t="b">
        <v>0</v>
      </c>
      <c r="AO90" s="85" t="s">
        <v>705</v>
      </c>
      <c r="AP90" s="79" t="s">
        <v>176</v>
      </c>
      <c r="AQ90" s="79">
        <v>0</v>
      </c>
      <c r="AR90" s="79">
        <v>0</v>
      </c>
      <c r="AS90" s="79"/>
      <c r="AT90" s="79"/>
      <c r="AU90" s="79"/>
      <c r="AV90" s="79"/>
      <c r="AW90" s="79"/>
      <c r="AX90" s="79"/>
      <c r="AY90" s="79"/>
      <c r="AZ90" s="79"/>
      <c r="BA90">
        <v>1</v>
      </c>
      <c r="BB90" s="78" t="str">
        <f>REPLACE(INDEX(GroupVertices[Group],MATCH(Edges25[[#This Row],[Vertex 1]],GroupVertices[Vertex],0)),1,1,"")</f>
        <v>6</v>
      </c>
      <c r="BC90" s="78" t="str">
        <f>REPLACE(INDEX(GroupVertices[Group],MATCH(Edges25[[#This Row],[Vertex 2]],GroupVertices[Vertex],0)),1,1,"")</f>
        <v>1</v>
      </c>
      <c r="BD90" s="48"/>
      <c r="BE90" s="49"/>
      <c r="BF90" s="48"/>
      <c r="BG90" s="49"/>
      <c r="BH90" s="48"/>
      <c r="BI90" s="49"/>
      <c r="BJ90" s="48"/>
      <c r="BK90" s="49"/>
      <c r="BL90" s="48"/>
    </row>
    <row r="91" spans="1:64" ht="15">
      <c r="A91" s="64" t="s">
        <v>253</v>
      </c>
      <c r="B91" s="64" t="s">
        <v>318</v>
      </c>
      <c r="C91" s="65"/>
      <c r="D91" s="66"/>
      <c r="E91" s="67"/>
      <c r="F91" s="68"/>
      <c r="G91" s="65"/>
      <c r="H91" s="69"/>
      <c r="I91" s="70"/>
      <c r="J91" s="70"/>
      <c r="K91" s="34" t="s">
        <v>65</v>
      </c>
      <c r="L91" s="77">
        <v>236</v>
      </c>
      <c r="M91" s="77"/>
      <c r="N91" s="72"/>
      <c r="O91" s="79" t="s">
        <v>320</v>
      </c>
      <c r="P91" s="81">
        <v>43726.835497685184</v>
      </c>
      <c r="Q91" s="79" t="s">
        <v>391</v>
      </c>
      <c r="R91" s="82" t="s">
        <v>426</v>
      </c>
      <c r="S91" s="79" t="s">
        <v>440</v>
      </c>
      <c r="T91" s="79" t="s">
        <v>454</v>
      </c>
      <c r="U91" s="79"/>
      <c r="V91" s="82" t="s">
        <v>514</v>
      </c>
      <c r="W91" s="81">
        <v>43726.835497685184</v>
      </c>
      <c r="X91" s="82" t="s">
        <v>605</v>
      </c>
      <c r="Y91" s="79"/>
      <c r="Z91" s="79"/>
      <c r="AA91" s="85" t="s">
        <v>706</v>
      </c>
      <c r="AB91" s="79"/>
      <c r="AC91" s="79" t="b">
        <v>0</v>
      </c>
      <c r="AD91" s="79">
        <v>0</v>
      </c>
      <c r="AE91" s="85" t="s">
        <v>722</v>
      </c>
      <c r="AF91" s="79" t="b">
        <v>0</v>
      </c>
      <c r="AG91" s="79" t="s">
        <v>730</v>
      </c>
      <c r="AH91" s="79"/>
      <c r="AI91" s="85" t="s">
        <v>722</v>
      </c>
      <c r="AJ91" s="79" t="b">
        <v>0</v>
      </c>
      <c r="AK91" s="79">
        <v>0</v>
      </c>
      <c r="AL91" s="85" t="s">
        <v>722</v>
      </c>
      <c r="AM91" s="79" t="s">
        <v>734</v>
      </c>
      <c r="AN91" s="79" t="b">
        <v>0</v>
      </c>
      <c r="AO91" s="85" t="s">
        <v>706</v>
      </c>
      <c r="AP91" s="79" t="s">
        <v>176</v>
      </c>
      <c r="AQ91" s="79">
        <v>0</v>
      </c>
      <c r="AR91" s="79">
        <v>0</v>
      </c>
      <c r="AS91" s="79"/>
      <c r="AT91" s="79"/>
      <c r="AU91" s="79"/>
      <c r="AV91" s="79"/>
      <c r="AW91" s="79"/>
      <c r="AX91" s="79"/>
      <c r="AY91" s="79"/>
      <c r="AZ91" s="79"/>
      <c r="BA91">
        <v>1</v>
      </c>
      <c r="BB91" s="78" t="str">
        <f>REPLACE(INDEX(GroupVertices[Group],MATCH(Edges25[[#This Row],[Vertex 1]],GroupVertices[Vertex],0)),1,1,"")</f>
        <v>6</v>
      </c>
      <c r="BC91" s="78" t="str">
        <f>REPLACE(INDEX(GroupVertices[Group],MATCH(Edges25[[#This Row],[Vertex 2]],GroupVertices[Vertex],0)),1,1,"")</f>
        <v>6</v>
      </c>
      <c r="BD91" s="48"/>
      <c r="BE91" s="49"/>
      <c r="BF91" s="48"/>
      <c r="BG91" s="49"/>
      <c r="BH91" s="48"/>
      <c r="BI91" s="49"/>
      <c r="BJ91" s="48"/>
      <c r="BK91" s="49"/>
      <c r="BL91" s="48"/>
    </row>
    <row r="92" spans="1:64" ht="15">
      <c r="A92" s="64" t="s">
        <v>254</v>
      </c>
      <c r="B92" s="64" t="s">
        <v>318</v>
      </c>
      <c r="C92" s="65"/>
      <c r="D92" s="66"/>
      <c r="E92" s="67"/>
      <c r="F92" s="68"/>
      <c r="G92" s="65"/>
      <c r="H92" s="69"/>
      <c r="I92" s="70"/>
      <c r="J92" s="70"/>
      <c r="K92" s="34" t="s">
        <v>65</v>
      </c>
      <c r="L92" s="77">
        <v>240</v>
      </c>
      <c r="M92" s="77"/>
      <c r="N92" s="72"/>
      <c r="O92" s="79" t="s">
        <v>320</v>
      </c>
      <c r="P92" s="81">
        <v>43726.83263888889</v>
      </c>
      <c r="Q92" s="79" t="s">
        <v>392</v>
      </c>
      <c r="R92" s="82" t="s">
        <v>426</v>
      </c>
      <c r="S92" s="79" t="s">
        <v>440</v>
      </c>
      <c r="T92" s="79" t="s">
        <v>455</v>
      </c>
      <c r="U92" s="79"/>
      <c r="V92" s="82" t="s">
        <v>515</v>
      </c>
      <c r="W92" s="81">
        <v>43726.83263888889</v>
      </c>
      <c r="X92" s="82" t="s">
        <v>606</v>
      </c>
      <c r="Y92" s="79"/>
      <c r="Z92" s="79"/>
      <c r="AA92" s="85" t="s">
        <v>707</v>
      </c>
      <c r="AB92" s="79"/>
      <c r="AC92" s="79" t="b">
        <v>0</v>
      </c>
      <c r="AD92" s="79">
        <v>2</v>
      </c>
      <c r="AE92" s="85" t="s">
        <v>722</v>
      </c>
      <c r="AF92" s="79" t="b">
        <v>0</v>
      </c>
      <c r="AG92" s="79" t="s">
        <v>730</v>
      </c>
      <c r="AH92" s="79"/>
      <c r="AI92" s="85" t="s">
        <v>722</v>
      </c>
      <c r="AJ92" s="79" t="b">
        <v>0</v>
      </c>
      <c r="AK92" s="79">
        <v>0</v>
      </c>
      <c r="AL92" s="85" t="s">
        <v>722</v>
      </c>
      <c r="AM92" s="79" t="s">
        <v>734</v>
      </c>
      <c r="AN92" s="79" t="b">
        <v>0</v>
      </c>
      <c r="AO92" s="85" t="s">
        <v>707</v>
      </c>
      <c r="AP92" s="79" t="s">
        <v>176</v>
      </c>
      <c r="AQ92" s="79">
        <v>0</v>
      </c>
      <c r="AR92" s="79">
        <v>0</v>
      </c>
      <c r="AS92" s="79"/>
      <c r="AT92" s="79"/>
      <c r="AU92" s="79"/>
      <c r="AV92" s="79"/>
      <c r="AW92" s="79"/>
      <c r="AX92" s="79"/>
      <c r="AY92" s="79"/>
      <c r="AZ92" s="79"/>
      <c r="BA92">
        <v>1</v>
      </c>
      <c r="BB92" s="78" t="str">
        <f>REPLACE(INDEX(GroupVertices[Group],MATCH(Edges25[[#This Row],[Vertex 1]],GroupVertices[Vertex],0)),1,1,"")</f>
        <v>6</v>
      </c>
      <c r="BC92" s="78" t="str">
        <f>REPLACE(INDEX(GroupVertices[Group],MATCH(Edges25[[#This Row],[Vertex 2]],GroupVertices[Vertex],0)),1,1,"")</f>
        <v>6</v>
      </c>
      <c r="BD92" s="48"/>
      <c r="BE92" s="49"/>
      <c r="BF92" s="48"/>
      <c r="BG92" s="49"/>
      <c r="BH92" s="48"/>
      <c r="BI92" s="49"/>
      <c r="BJ92" s="48"/>
      <c r="BK92" s="49"/>
      <c r="BL92" s="48"/>
    </row>
    <row r="93" spans="1:64" ht="15">
      <c r="A93" s="64" t="s">
        <v>255</v>
      </c>
      <c r="B93" s="64" t="s">
        <v>318</v>
      </c>
      <c r="C93" s="65"/>
      <c r="D93" s="66"/>
      <c r="E93" s="67"/>
      <c r="F93" s="68"/>
      <c r="G93" s="65"/>
      <c r="H93" s="69"/>
      <c r="I93" s="70"/>
      <c r="J93" s="70"/>
      <c r="K93" s="34" t="s">
        <v>65</v>
      </c>
      <c r="L93" s="77">
        <v>241</v>
      </c>
      <c r="M93" s="77"/>
      <c r="N93" s="72"/>
      <c r="O93" s="79" t="s">
        <v>320</v>
      </c>
      <c r="P93" s="81">
        <v>43726.84614583333</v>
      </c>
      <c r="Q93" s="79" t="s">
        <v>393</v>
      </c>
      <c r="R93" s="79"/>
      <c r="S93" s="79"/>
      <c r="T93" s="79"/>
      <c r="U93" s="79"/>
      <c r="V93" s="82" t="s">
        <v>516</v>
      </c>
      <c r="W93" s="81">
        <v>43726.84614583333</v>
      </c>
      <c r="X93" s="82" t="s">
        <v>607</v>
      </c>
      <c r="Y93" s="79"/>
      <c r="Z93" s="79"/>
      <c r="AA93" s="85" t="s">
        <v>708</v>
      </c>
      <c r="AB93" s="85" t="s">
        <v>707</v>
      </c>
      <c r="AC93" s="79" t="b">
        <v>0</v>
      </c>
      <c r="AD93" s="79">
        <v>1</v>
      </c>
      <c r="AE93" s="85" t="s">
        <v>729</v>
      </c>
      <c r="AF93" s="79" t="b">
        <v>0</v>
      </c>
      <c r="AG93" s="79" t="s">
        <v>730</v>
      </c>
      <c r="AH93" s="79"/>
      <c r="AI93" s="85" t="s">
        <v>722</v>
      </c>
      <c r="AJ93" s="79" t="b">
        <v>0</v>
      </c>
      <c r="AK93" s="79">
        <v>0</v>
      </c>
      <c r="AL93" s="85" t="s">
        <v>722</v>
      </c>
      <c r="AM93" s="79" t="s">
        <v>734</v>
      </c>
      <c r="AN93" s="79" t="b">
        <v>0</v>
      </c>
      <c r="AO93" s="85" t="s">
        <v>707</v>
      </c>
      <c r="AP93" s="79" t="s">
        <v>176</v>
      </c>
      <c r="AQ93" s="79">
        <v>0</v>
      </c>
      <c r="AR93" s="79">
        <v>0</v>
      </c>
      <c r="AS93" s="79"/>
      <c r="AT93" s="79"/>
      <c r="AU93" s="79"/>
      <c r="AV93" s="79"/>
      <c r="AW93" s="79"/>
      <c r="AX93" s="79"/>
      <c r="AY93" s="79"/>
      <c r="AZ93" s="79"/>
      <c r="BA93">
        <v>1</v>
      </c>
      <c r="BB93" s="78" t="str">
        <f>REPLACE(INDEX(GroupVertices[Group],MATCH(Edges25[[#This Row],[Vertex 1]],GroupVertices[Vertex],0)),1,1,"")</f>
        <v>6</v>
      </c>
      <c r="BC93" s="78" t="str">
        <f>REPLACE(INDEX(GroupVertices[Group],MATCH(Edges25[[#This Row],[Vertex 2]],GroupVertices[Vertex],0)),1,1,"")</f>
        <v>6</v>
      </c>
      <c r="BD93" s="48"/>
      <c r="BE93" s="49"/>
      <c r="BF93" s="48"/>
      <c r="BG93" s="49"/>
      <c r="BH93" s="48"/>
      <c r="BI93" s="49"/>
      <c r="BJ93" s="48"/>
      <c r="BK93" s="49"/>
      <c r="BL93" s="48"/>
    </row>
    <row r="94" spans="1:64" ht="15">
      <c r="A94" s="64" t="s">
        <v>239</v>
      </c>
      <c r="B94" s="64" t="s">
        <v>239</v>
      </c>
      <c r="C94" s="65"/>
      <c r="D94" s="66"/>
      <c r="E94" s="67"/>
      <c r="F94" s="68"/>
      <c r="G94" s="65"/>
      <c r="H94" s="69"/>
      <c r="I94" s="70"/>
      <c r="J94" s="70"/>
      <c r="K94" s="34" t="s">
        <v>65</v>
      </c>
      <c r="L94" s="77">
        <v>242</v>
      </c>
      <c r="M94" s="77"/>
      <c r="N94" s="72"/>
      <c r="O94" s="79" t="s">
        <v>176</v>
      </c>
      <c r="P94" s="81">
        <v>43714.814108796294</v>
      </c>
      <c r="Q94" s="79" t="s">
        <v>394</v>
      </c>
      <c r="R94" s="79" t="s">
        <v>427</v>
      </c>
      <c r="S94" s="79" t="s">
        <v>441</v>
      </c>
      <c r="T94" s="79"/>
      <c r="U94" s="79"/>
      <c r="V94" s="82" t="s">
        <v>503</v>
      </c>
      <c r="W94" s="81">
        <v>43714.814108796294</v>
      </c>
      <c r="X94" s="82" t="s">
        <v>608</v>
      </c>
      <c r="Y94" s="79"/>
      <c r="Z94" s="79"/>
      <c r="AA94" s="85" t="s">
        <v>709</v>
      </c>
      <c r="AB94" s="79"/>
      <c r="AC94" s="79" t="b">
        <v>0</v>
      </c>
      <c r="AD94" s="79">
        <v>0</v>
      </c>
      <c r="AE94" s="85" t="s">
        <v>722</v>
      </c>
      <c r="AF94" s="79" t="b">
        <v>1</v>
      </c>
      <c r="AG94" s="79" t="s">
        <v>730</v>
      </c>
      <c r="AH94" s="79"/>
      <c r="AI94" s="85" t="s">
        <v>733</v>
      </c>
      <c r="AJ94" s="79" t="b">
        <v>0</v>
      </c>
      <c r="AK94" s="79">
        <v>0</v>
      </c>
      <c r="AL94" s="85" t="s">
        <v>722</v>
      </c>
      <c r="AM94" s="79" t="s">
        <v>738</v>
      </c>
      <c r="AN94" s="79" t="b">
        <v>0</v>
      </c>
      <c r="AO94" s="85" t="s">
        <v>709</v>
      </c>
      <c r="AP94" s="79" t="s">
        <v>176</v>
      </c>
      <c r="AQ94" s="79">
        <v>0</v>
      </c>
      <c r="AR94" s="79">
        <v>0</v>
      </c>
      <c r="AS94" s="79"/>
      <c r="AT94" s="79"/>
      <c r="AU94" s="79"/>
      <c r="AV94" s="79"/>
      <c r="AW94" s="79"/>
      <c r="AX94" s="79"/>
      <c r="AY94" s="79"/>
      <c r="AZ94" s="79"/>
      <c r="BA94">
        <v>10</v>
      </c>
      <c r="BB94" s="78" t="str">
        <f>REPLACE(INDEX(GroupVertices[Group],MATCH(Edges25[[#This Row],[Vertex 1]],GroupVertices[Vertex],0)),1,1,"")</f>
        <v>1</v>
      </c>
      <c r="BC94" s="78" t="str">
        <f>REPLACE(INDEX(GroupVertices[Group],MATCH(Edges25[[#This Row],[Vertex 2]],GroupVertices[Vertex],0)),1,1,"")</f>
        <v>1</v>
      </c>
      <c r="BD94" s="48">
        <v>2</v>
      </c>
      <c r="BE94" s="49">
        <v>11.11111111111111</v>
      </c>
      <c r="BF94" s="48">
        <v>1</v>
      </c>
      <c r="BG94" s="49">
        <v>5.555555555555555</v>
      </c>
      <c r="BH94" s="48">
        <v>0</v>
      </c>
      <c r="BI94" s="49">
        <v>0</v>
      </c>
      <c r="BJ94" s="48">
        <v>15</v>
      </c>
      <c r="BK94" s="49">
        <v>83.33333333333333</v>
      </c>
      <c r="BL94" s="48">
        <v>18</v>
      </c>
    </row>
    <row r="95" spans="1:64" ht="15">
      <c r="A95" s="64" t="s">
        <v>239</v>
      </c>
      <c r="B95" s="64" t="s">
        <v>239</v>
      </c>
      <c r="C95" s="65"/>
      <c r="D95" s="66"/>
      <c r="E95" s="67"/>
      <c r="F95" s="68"/>
      <c r="G95" s="65"/>
      <c r="H95" s="69"/>
      <c r="I95" s="70"/>
      <c r="J95" s="70"/>
      <c r="K95" s="34" t="s">
        <v>65</v>
      </c>
      <c r="L95" s="77">
        <v>243</v>
      </c>
      <c r="M95" s="77"/>
      <c r="N95" s="72"/>
      <c r="O95" s="79" t="s">
        <v>176</v>
      </c>
      <c r="P95" s="81">
        <v>43717.6252662037</v>
      </c>
      <c r="Q95" s="79" t="s">
        <v>395</v>
      </c>
      <c r="R95" s="82" t="s">
        <v>428</v>
      </c>
      <c r="S95" s="79" t="s">
        <v>436</v>
      </c>
      <c r="T95" s="79"/>
      <c r="U95" s="79"/>
      <c r="V95" s="82" t="s">
        <v>503</v>
      </c>
      <c r="W95" s="81">
        <v>43717.6252662037</v>
      </c>
      <c r="X95" s="82" t="s">
        <v>609</v>
      </c>
      <c r="Y95" s="79"/>
      <c r="Z95" s="79"/>
      <c r="AA95" s="85" t="s">
        <v>710</v>
      </c>
      <c r="AB95" s="79"/>
      <c r="AC95" s="79" t="b">
        <v>0</v>
      </c>
      <c r="AD95" s="79">
        <v>0</v>
      </c>
      <c r="AE95" s="85" t="s">
        <v>722</v>
      </c>
      <c r="AF95" s="79" t="b">
        <v>0</v>
      </c>
      <c r="AG95" s="79" t="s">
        <v>730</v>
      </c>
      <c r="AH95" s="79"/>
      <c r="AI95" s="85" t="s">
        <v>722</v>
      </c>
      <c r="AJ95" s="79" t="b">
        <v>0</v>
      </c>
      <c r="AK95" s="79">
        <v>0</v>
      </c>
      <c r="AL95" s="85" t="s">
        <v>722</v>
      </c>
      <c r="AM95" s="79" t="s">
        <v>738</v>
      </c>
      <c r="AN95" s="79" t="b">
        <v>0</v>
      </c>
      <c r="AO95" s="85" t="s">
        <v>710</v>
      </c>
      <c r="AP95" s="79" t="s">
        <v>176</v>
      </c>
      <c r="AQ95" s="79">
        <v>0</v>
      </c>
      <c r="AR95" s="79">
        <v>0</v>
      </c>
      <c r="AS95" s="79"/>
      <c r="AT95" s="79"/>
      <c r="AU95" s="79"/>
      <c r="AV95" s="79"/>
      <c r="AW95" s="79"/>
      <c r="AX95" s="79"/>
      <c r="AY95" s="79"/>
      <c r="AZ95" s="79"/>
      <c r="BA95">
        <v>10</v>
      </c>
      <c r="BB95" s="78" t="str">
        <f>REPLACE(INDEX(GroupVertices[Group],MATCH(Edges25[[#This Row],[Vertex 1]],GroupVertices[Vertex],0)),1,1,"")</f>
        <v>1</v>
      </c>
      <c r="BC95" s="78" t="str">
        <f>REPLACE(INDEX(GroupVertices[Group],MATCH(Edges25[[#This Row],[Vertex 2]],GroupVertices[Vertex],0)),1,1,"")</f>
        <v>1</v>
      </c>
      <c r="BD95" s="48">
        <v>0</v>
      </c>
      <c r="BE95" s="49">
        <v>0</v>
      </c>
      <c r="BF95" s="48">
        <v>1</v>
      </c>
      <c r="BG95" s="49">
        <v>4.545454545454546</v>
      </c>
      <c r="BH95" s="48">
        <v>0</v>
      </c>
      <c r="BI95" s="49">
        <v>0</v>
      </c>
      <c r="BJ95" s="48">
        <v>21</v>
      </c>
      <c r="BK95" s="49">
        <v>95.45454545454545</v>
      </c>
      <c r="BL95" s="48">
        <v>22</v>
      </c>
    </row>
    <row r="96" spans="1:64" ht="15">
      <c r="A96" s="64" t="s">
        <v>239</v>
      </c>
      <c r="B96" s="64" t="s">
        <v>239</v>
      </c>
      <c r="C96" s="65"/>
      <c r="D96" s="66"/>
      <c r="E96" s="67"/>
      <c r="F96" s="68"/>
      <c r="G96" s="65"/>
      <c r="H96" s="69"/>
      <c r="I96" s="70"/>
      <c r="J96" s="70"/>
      <c r="K96" s="34" t="s">
        <v>65</v>
      </c>
      <c r="L96" s="77">
        <v>244</v>
      </c>
      <c r="M96" s="77"/>
      <c r="N96" s="72"/>
      <c r="O96" s="79" t="s">
        <v>176</v>
      </c>
      <c r="P96" s="81">
        <v>43717.67767361111</v>
      </c>
      <c r="Q96" s="79" t="s">
        <v>396</v>
      </c>
      <c r="R96" s="82" t="s">
        <v>429</v>
      </c>
      <c r="S96" s="79" t="s">
        <v>436</v>
      </c>
      <c r="T96" s="79"/>
      <c r="U96" s="79"/>
      <c r="V96" s="82" t="s">
        <v>503</v>
      </c>
      <c r="W96" s="81">
        <v>43717.67767361111</v>
      </c>
      <c r="X96" s="82" t="s">
        <v>610</v>
      </c>
      <c r="Y96" s="79"/>
      <c r="Z96" s="79"/>
      <c r="AA96" s="85" t="s">
        <v>711</v>
      </c>
      <c r="AB96" s="79"/>
      <c r="AC96" s="79" t="b">
        <v>0</v>
      </c>
      <c r="AD96" s="79">
        <v>0</v>
      </c>
      <c r="AE96" s="85" t="s">
        <v>722</v>
      </c>
      <c r="AF96" s="79" t="b">
        <v>0</v>
      </c>
      <c r="AG96" s="79" t="s">
        <v>730</v>
      </c>
      <c r="AH96" s="79"/>
      <c r="AI96" s="85" t="s">
        <v>722</v>
      </c>
      <c r="AJ96" s="79" t="b">
        <v>0</v>
      </c>
      <c r="AK96" s="79">
        <v>1</v>
      </c>
      <c r="AL96" s="85" t="s">
        <v>722</v>
      </c>
      <c r="AM96" s="79" t="s">
        <v>734</v>
      </c>
      <c r="AN96" s="79" t="b">
        <v>0</v>
      </c>
      <c r="AO96" s="85" t="s">
        <v>711</v>
      </c>
      <c r="AP96" s="79" t="s">
        <v>176</v>
      </c>
      <c r="AQ96" s="79">
        <v>0</v>
      </c>
      <c r="AR96" s="79">
        <v>0</v>
      </c>
      <c r="AS96" s="79"/>
      <c r="AT96" s="79"/>
      <c r="AU96" s="79"/>
      <c r="AV96" s="79"/>
      <c r="AW96" s="79"/>
      <c r="AX96" s="79"/>
      <c r="AY96" s="79"/>
      <c r="AZ96" s="79"/>
      <c r="BA96">
        <v>10</v>
      </c>
      <c r="BB96" s="78" t="str">
        <f>REPLACE(INDEX(GroupVertices[Group],MATCH(Edges25[[#This Row],[Vertex 1]],GroupVertices[Vertex],0)),1,1,"")</f>
        <v>1</v>
      </c>
      <c r="BC96" s="78" t="str">
        <f>REPLACE(INDEX(GroupVertices[Group],MATCH(Edges25[[#This Row],[Vertex 2]],GroupVertices[Vertex],0)),1,1,"")</f>
        <v>1</v>
      </c>
      <c r="BD96" s="48">
        <v>1</v>
      </c>
      <c r="BE96" s="49">
        <v>2.3255813953488373</v>
      </c>
      <c r="BF96" s="48">
        <v>1</v>
      </c>
      <c r="BG96" s="49">
        <v>2.3255813953488373</v>
      </c>
      <c r="BH96" s="48">
        <v>0</v>
      </c>
      <c r="BI96" s="49">
        <v>0</v>
      </c>
      <c r="BJ96" s="48">
        <v>41</v>
      </c>
      <c r="BK96" s="49">
        <v>95.34883720930233</v>
      </c>
      <c r="BL96" s="48">
        <v>43</v>
      </c>
    </row>
    <row r="97" spans="1:64" ht="15">
      <c r="A97" s="64" t="s">
        <v>239</v>
      </c>
      <c r="B97" s="64" t="s">
        <v>239</v>
      </c>
      <c r="C97" s="65"/>
      <c r="D97" s="66"/>
      <c r="E97" s="67"/>
      <c r="F97" s="68"/>
      <c r="G97" s="65"/>
      <c r="H97" s="69"/>
      <c r="I97" s="70"/>
      <c r="J97" s="70"/>
      <c r="K97" s="34" t="s">
        <v>65</v>
      </c>
      <c r="L97" s="77">
        <v>245</v>
      </c>
      <c r="M97" s="77"/>
      <c r="N97" s="72"/>
      <c r="O97" s="79" t="s">
        <v>176</v>
      </c>
      <c r="P97" s="81">
        <v>43718.64619212963</v>
      </c>
      <c r="Q97" s="79" t="s">
        <v>397</v>
      </c>
      <c r="R97" s="79"/>
      <c r="S97" s="79"/>
      <c r="T97" s="79" t="s">
        <v>456</v>
      </c>
      <c r="U97" s="82" t="s">
        <v>474</v>
      </c>
      <c r="V97" s="82" t="s">
        <v>474</v>
      </c>
      <c r="W97" s="81">
        <v>43718.64619212963</v>
      </c>
      <c r="X97" s="82" t="s">
        <v>611</v>
      </c>
      <c r="Y97" s="79"/>
      <c r="Z97" s="79"/>
      <c r="AA97" s="85" t="s">
        <v>712</v>
      </c>
      <c r="AB97" s="79"/>
      <c r="AC97" s="79" t="b">
        <v>0</v>
      </c>
      <c r="AD97" s="79">
        <v>0</v>
      </c>
      <c r="AE97" s="85" t="s">
        <v>722</v>
      </c>
      <c r="AF97" s="79" t="b">
        <v>0</v>
      </c>
      <c r="AG97" s="79" t="s">
        <v>730</v>
      </c>
      <c r="AH97" s="79"/>
      <c r="AI97" s="85" t="s">
        <v>722</v>
      </c>
      <c r="AJ97" s="79" t="b">
        <v>0</v>
      </c>
      <c r="AK97" s="79">
        <v>0</v>
      </c>
      <c r="AL97" s="85" t="s">
        <v>722</v>
      </c>
      <c r="AM97" s="79" t="s">
        <v>734</v>
      </c>
      <c r="AN97" s="79" t="b">
        <v>0</v>
      </c>
      <c r="AO97" s="85" t="s">
        <v>712</v>
      </c>
      <c r="AP97" s="79" t="s">
        <v>176</v>
      </c>
      <c r="AQ97" s="79">
        <v>0</v>
      </c>
      <c r="AR97" s="79">
        <v>0</v>
      </c>
      <c r="AS97" s="79"/>
      <c r="AT97" s="79"/>
      <c r="AU97" s="79"/>
      <c r="AV97" s="79"/>
      <c r="AW97" s="79"/>
      <c r="AX97" s="79"/>
      <c r="AY97" s="79"/>
      <c r="AZ97" s="79"/>
      <c r="BA97">
        <v>10</v>
      </c>
      <c r="BB97" s="78" t="str">
        <f>REPLACE(INDEX(GroupVertices[Group],MATCH(Edges25[[#This Row],[Vertex 1]],GroupVertices[Vertex],0)),1,1,"")</f>
        <v>1</v>
      </c>
      <c r="BC97" s="78" t="str">
        <f>REPLACE(INDEX(GroupVertices[Group],MATCH(Edges25[[#This Row],[Vertex 2]],GroupVertices[Vertex],0)),1,1,"")</f>
        <v>1</v>
      </c>
      <c r="BD97" s="48">
        <v>1</v>
      </c>
      <c r="BE97" s="49">
        <v>4.761904761904762</v>
      </c>
      <c r="BF97" s="48">
        <v>0</v>
      </c>
      <c r="BG97" s="49">
        <v>0</v>
      </c>
      <c r="BH97" s="48">
        <v>0</v>
      </c>
      <c r="BI97" s="49">
        <v>0</v>
      </c>
      <c r="BJ97" s="48">
        <v>20</v>
      </c>
      <c r="BK97" s="49">
        <v>95.23809523809524</v>
      </c>
      <c r="BL97" s="48">
        <v>21</v>
      </c>
    </row>
    <row r="98" spans="1:64" ht="15">
      <c r="A98" s="64" t="s">
        <v>239</v>
      </c>
      <c r="B98" s="64" t="s">
        <v>239</v>
      </c>
      <c r="C98" s="65"/>
      <c r="D98" s="66"/>
      <c r="E98" s="67"/>
      <c r="F98" s="68"/>
      <c r="G98" s="65"/>
      <c r="H98" s="69"/>
      <c r="I98" s="70"/>
      <c r="J98" s="70"/>
      <c r="K98" s="34" t="s">
        <v>65</v>
      </c>
      <c r="L98" s="77">
        <v>246</v>
      </c>
      <c r="M98" s="77"/>
      <c r="N98" s="72"/>
      <c r="O98" s="79" t="s">
        <v>176</v>
      </c>
      <c r="P98" s="81">
        <v>43718.83327546297</v>
      </c>
      <c r="Q98" s="79" t="s">
        <v>398</v>
      </c>
      <c r="R98" s="79"/>
      <c r="S98" s="79"/>
      <c r="T98" s="79" t="s">
        <v>457</v>
      </c>
      <c r="U98" s="82" t="s">
        <v>475</v>
      </c>
      <c r="V98" s="82" t="s">
        <v>475</v>
      </c>
      <c r="W98" s="81">
        <v>43718.83327546297</v>
      </c>
      <c r="X98" s="82" t="s">
        <v>612</v>
      </c>
      <c r="Y98" s="79"/>
      <c r="Z98" s="79"/>
      <c r="AA98" s="85" t="s">
        <v>713</v>
      </c>
      <c r="AB98" s="79"/>
      <c r="AC98" s="79" t="b">
        <v>0</v>
      </c>
      <c r="AD98" s="79">
        <v>0</v>
      </c>
      <c r="AE98" s="85" t="s">
        <v>722</v>
      </c>
      <c r="AF98" s="79" t="b">
        <v>0</v>
      </c>
      <c r="AG98" s="79" t="s">
        <v>730</v>
      </c>
      <c r="AH98" s="79"/>
      <c r="AI98" s="85" t="s">
        <v>722</v>
      </c>
      <c r="AJ98" s="79" t="b">
        <v>0</v>
      </c>
      <c r="AK98" s="79">
        <v>0</v>
      </c>
      <c r="AL98" s="85" t="s">
        <v>722</v>
      </c>
      <c r="AM98" s="79" t="s">
        <v>734</v>
      </c>
      <c r="AN98" s="79" t="b">
        <v>0</v>
      </c>
      <c r="AO98" s="85" t="s">
        <v>713</v>
      </c>
      <c r="AP98" s="79" t="s">
        <v>176</v>
      </c>
      <c r="AQ98" s="79">
        <v>0</v>
      </c>
      <c r="AR98" s="79">
        <v>0</v>
      </c>
      <c r="AS98" s="79"/>
      <c r="AT98" s="79"/>
      <c r="AU98" s="79"/>
      <c r="AV98" s="79"/>
      <c r="AW98" s="79"/>
      <c r="AX98" s="79"/>
      <c r="AY98" s="79"/>
      <c r="AZ98" s="79"/>
      <c r="BA98">
        <v>10</v>
      </c>
      <c r="BB98" s="78" t="str">
        <f>REPLACE(INDEX(GroupVertices[Group],MATCH(Edges25[[#This Row],[Vertex 1]],GroupVertices[Vertex],0)),1,1,"")</f>
        <v>1</v>
      </c>
      <c r="BC98" s="78" t="str">
        <f>REPLACE(INDEX(GroupVertices[Group],MATCH(Edges25[[#This Row],[Vertex 2]],GroupVertices[Vertex],0)),1,1,"")</f>
        <v>1</v>
      </c>
      <c r="BD98" s="48">
        <v>1</v>
      </c>
      <c r="BE98" s="49">
        <v>3.7037037037037037</v>
      </c>
      <c r="BF98" s="48">
        <v>0</v>
      </c>
      <c r="BG98" s="49">
        <v>0</v>
      </c>
      <c r="BH98" s="48">
        <v>0</v>
      </c>
      <c r="BI98" s="49">
        <v>0</v>
      </c>
      <c r="BJ98" s="48">
        <v>26</v>
      </c>
      <c r="BK98" s="49">
        <v>96.29629629629629</v>
      </c>
      <c r="BL98" s="48">
        <v>27</v>
      </c>
    </row>
    <row r="99" spans="1:64" ht="15">
      <c r="A99" s="64" t="s">
        <v>239</v>
      </c>
      <c r="B99" s="64" t="s">
        <v>239</v>
      </c>
      <c r="C99" s="65"/>
      <c r="D99" s="66"/>
      <c r="E99" s="67"/>
      <c r="F99" s="68"/>
      <c r="G99" s="65"/>
      <c r="H99" s="69"/>
      <c r="I99" s="70"/>
      <c r="J99" s="70"/>
      <c r="K99" s="34" t="s">
        <v>65</v>
      </c>
      <c r="L99" s="77">
        <v>247</v>
      </c>
      <c r="M99" s="77"/>
      <c r="N99" s="72"/>
      <c r="O99" s="79" t="s">
        <v>176</v>
      </c>
      <c r="P99" s="81">
        <v>43719.38959490741</v>
      </c>
      <c r="Q99" s="79" t="s">
        <v>399</v>
      </c>
      <c r="R99" s="79"/>
      <c r="S99" s="79"/>
      <c r="T99" s="79"/>
      <c r="U99" s="82" t="s">
        <v>476</v>
      </c>
      <c r="V99" s="82" t="s">
        <v>476</v>
      </c>
      <c r="W99" s="81">
        <v>43719.38959490741</v>
      </c>
      <c r="X99" s="82" t="s">
        <v>613</v>
      </c>
      <c r="Y99" s="79"/>
      <c r="Z99" s="79"/>
      <c r="AA99" s="85" t="s">
        <v>714</v>
      </c>
      <c r="AB99" s="79"/>
      <c r="AC99" s="79" t="b">
        <v>0</v>
      </c>
      <c r="AD99" s="79">
        <v>0</v>
      </c>
      <c r="AE99" s="85" t="s">
        <v>722</v>
      </c>
      <c r="AF99" s="79" t="b">
        <v>0</v>
      </c>
      <c r="AG99" s="79" t="s">
        <v>730</v>
      </c>
      <c r="AH99" s="79"/>
      <c r="AI99" s="85" t="s">
        <v>722</v>
      </c>
      <c r="AJ99" s="79" t="b">
        <v>0</v>
      </c>
      <c r="AK99" s="79">
        <v>0</v>
      </c>
      <c r="AL99" s="85" t="s">
        <v>722</v>
      </c>
      <c r="AM99" s="79" t="s">
        <v>739</v>
      </c>
      <c r="AN99" s="79" t="b">
        <v>0</v>
      </c>
      <c r="AO99" s="85" t="s">
        <v>714</v>
      </c>
      <c r="AP99" s="79" t="s">
        <v>176</v>
      </c>
      <c r="AQ99" s="79">
        <v>0</v>
      </c>
      <c r="AR99" s="79">
        <v>0</v>
      </c>
      <c r="AS99" s="79"/>
      <c r="AT99" s="79"/>
      <c r="AU99" s="79"/>
      <c r="AV99" s="79"/>
      <c r="AW99" s="79"/>
      <c r="AX99" s="79"/>
      <c r="AY99" s="79"/>
      <c r="AZ99" s="79"/>
      <c r="BA99">
        <v>10</v>
      </c>
      <c r="BB99" s="78" t="str">
        <f>REPLACE(INDEX(GroupVertices[Group],MATCH(Edges25[[#This Row],[Vertex 1]],GroupVertices[Vertex],0)),1,1,"")</f>
        <v>1</v>
      </c>
      <c r="BC99" s="78" t="str">
        <f>REPLACE(INDEX(GroupVertices[Group],MATCH(Edges25[[#This Row],[Vertex 2]],GroupVertices[Vertex],0)),1,1,"")</f>
        <v>1</v>
      </c>
      <c r="BD99" s="48">
        <v>0</v>
      </c>
      <c r="BE99" s="49">
        <v>0</v>
      </c>
      <c r="BF99" s="48">
        <v>0</v>
      </c>
      <c r="BG99" s="49">
        <v>0</v>
      </c>
      <c r="BH99" s="48">
        <v>0</v>
      </c>
      <c r="BI99" s="49">
        <v>0</v>
      </c>
      <c r="BJ99" s="48">
        <v>6</v>
      </c>
      <c r="BK99" s="49">
        <v>100</v>
      </c>
      <c r="BL99" s="48">
        <v>6</v>
      </c>
    </row>
    <row r="100" spans="1:64" ht="15">
      <c r="A100" s="64" t="s">
        <v>239</v>
      </c>
      <c r="B100" s="64" t="s">
        <v>239</v>
      </c>
      <c r="C100" s="65"/>
      <c r="D100" s="66"/>
      <c r="E100" s="67"/>
      <c r="F100" s="68"/>
      <c r="G100" s="65"/>
      <c r="H100" s="69"/>
      <c r="I100" s="70"/>
      <c r="J100" s="70"/>
      <c r="K100" s="34" t="s">
        <v>65</v>
      </c>
      <c r="L100" s="77">
        <v>248</v>
      </c>
      <c r="M100" s="77"/>
      <c r="N100" s="72"/>
      <c r="O100" s="79" t="s">
        <v>176</v>
      </c>
      <c r="P100" s="81">
        <v>43719.86072916666</v>
      </c>
      <c r="Q100" s="79" t="s">
        <v>400</v>
      </c>
      <c r="R100" s="79"/>
      <c r="S100" s="79"/>
      <c r="T100" s="79" t="s">
        <v>458</v>
      </c>
      <c r="U100" s="82" t="s">
        <v>477</v>
      </c>
      <c r="V100" s="82" t="s">
        <v>477</v>
      </c>
      <c r="W100" s="81">
        <v>43719.86072916666</v>
      </c>
      <c r="X100" s="82" t="s">
        <v>614</v>
      </c>
      <c r="Y100" s="79"/>
      <c r="Z100" s="79"/>
      <c r="AA100" s="85" t="s">
        <v>715</v>
      </c>
      <c r="AB100" s="79"/>
      <c r="AC100" s="79" t="b">
        <v>0</v>
      </c>
      <c r="AD100" s="79">
        <v>0</v>
      </c>
      <c r="AE100" s="85" t="s">
        <v>722</v>
      </c>
      <c r="AF100" s="79" t="b">
        <v>0</v>
      </c>
      <c r="AG100" s="79" t="s">
        <v>730</v>
      </c>
      <c r="AH100" s="79"/>
      <c r="AI100" s="85" t="s">
        <v>722</v>
      </c>
      <c r="AJ100" s="79" t="b">
        <v>0</v>
      </c>
      <c r="AK100" s="79">
        <v>0</v>
      </c>
      <c r="AL100" s="85" t="s">
        <v>722</v>
      </c>
      <c r="AM100" s="79" t="s">
        <v>734</v>
      </c>
      <c r="AN100" s="79" t="b">
        <v>0</v>
      </c>
      <c r="AO100" s="85" t="s">
        <v>715</v>
      </c>
      <c r="AP100" s="79" t="s">
        <v>176</v>
      </c>
      <c r="AQ100" s="79">
        <v>0</v>
      </c>
      <c r="AR100" s="79">
        <v>0</v>
      </c>
      <c r="AS100" s="79"/>
      <c r="AT100" s="79"/>
      <c r="AU100" s="79"/>
      <c r="AV100" s="79"/>
      <c r="AW100" s="79"/>
      <c r="AX100" s="79"/>
      <c r="AY100" s="79"/>
      <c r="AZ100" s="79"/>
      <c r="BA100">
        <v>10</v>
      </c>
      <c r="BB100" s="78" t="str">
        <f>REPLACE(INDEX(GroupVertices[Group],MATCH(Edges25[[#This Row],[Vertex 1]],GroupVertices[Vertex],0)),1,1,"")</f>
        <v>1</v>
      </c>
      <c r="BC100" s="78" t="str">
        <f>REPLACE(INDEX(GroupVertices[Group],MATCH(Edges25[[#This Row],[Vertex 2]],GroupVertices[Vertex],0)),1,1,"")</f>
        <v>1</v>
      </c>
      <c r="BD100" s="48">
        <v>1</v>
      </c>
      <c r="BE100" s="49">
        <v>3.225806451612903</v>
      </c>
      <c r="BF100" s="48">
        <v>2</v>
      </c>
      <c r="BG100" s="49">
        <v>6.451612903225806</v>
      </c>
      <c r="BH100" s="48">
        <v>0</v>
      </c>
      <c r="BI100" s="49">
        <v>0</v>
      </c>
      <c r="BJ100" s="48">
        <v>28</v>
      </c>
      <c r="BK100" s="49">
        <v>90.3225806451613</v>
      </c>
      <c r="BL100" s="48">
        <v>31</v>
      </c>
    </row>
    <row r="101" spans="1:64" ht="15">
      <c r="A101" s="64" t="s">
        <v>239</v>
      </c>
      <c r="B101" s="64" t="s">
        <v>239</v>
      </c>
      <c r="C101" s="65"/>
      <c r="D101" s="66"/>
      <c r="E101" s="67"/>
      <c r="F101" s="68"/>
      <c r="G101" s="65"/>
      <c r="H101" s="69"/>
      <c r="I101" s="70"/>
      <c r="J101" s="70"/>
      <c r="K101" s="34" t="s">
        <v>65</v>
      </c>
      <c r="L101" s="77">
        <v>249</v>
      </c>
      <c r="M101" s="77"/>
      <c r="N101" s="72"/>
      <c r="O101" s="79" t="s">
        <v>176</v>
      </c>
      <c r="P101" s="81">
        <v>43720.69861111111</v>
      </c>
      <c r="Q101" s="79" t="s">
        <v>401</v>
      </c>
      <c r="R101" s="82" t="s">
        <v>430</v>
      </c>
      <c r="S101" s="79" t="s">
        <v>436</v>
      </c>
      <c r="T101" s="79"/>
      <c r="U101" s="79"/>
      <c r="V101" s="82" t="s">
        <v>503</v>
      </c>
      <c r="W101" s="81">
        <v>43720.69861111111</v>
      </c>
      <c r="X101" s="82" t="s">
        <v>615</v>
      </c>
      <c r="Y101" s="79"/>
      <c r="Z101" s="79"/>
      <c r="AA101" s="85" t="s">
        <v>716</v>
      </c>
      <c r="AB101" s="79"/>
      <c r="AC101" s="79" t="b">
        <v>0</v>
      </c>
      <c r="AD101" s="79">
        <v>1</v>
      </c>
      <c r="AE101" s="85" t="s">
        <v>722</v>
      </c>
      <c r="AF101" s="79" t="b">
        <v>0</v>
      </c>
      <c r="AG101" s="79" t="s">
        <v>730</v>
      </c>
      <c r="AH101" s="79"/>
      <c r="AI101" s="85" t="s">
        <v>722</v>
      </c>
      <c r="AJ101" s="79" t="b">
        <v>0</v>
      </c>
      <c r="AK101" s="79">
        <v>0</v>
      </c>
      <c r="AL101" s="85" t="s">
        <v>722</v>
      </c>
      <c r="AM101" s="79" t="s">
        <v>734</v>
      </c>
      <c r="AN101" s="79" t="b">
        <v>0</v>
      </c>
      <c r="AO101" s="85" t="s">
        <v>716</v>
      </c>
      <c r="AP101" s="79" t="s">
        <v>176</v>
      </c>
      <c r="AQ101" s="79">
        <v>0</v>
      </c>
      <c r="AR101" s="79">
        <v>0</v>
      </c>
      <c r="AS101" s="79"/>
      <c r="AT101" s="79"/>
      <c r="AU101" s="79"/>
      <c r="AV101" s="79"/>
      <c r="AW101" s="79"/>
      <c r="AX101" s="79"/>
      <c r="AY101" s="79"/>
      <c r="AZ101" s="79"/>
      <c r="BA101">
        <v>10</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18</v>
      </c>
      <c r="BK101" s="49">
        <v>100</v>
      </c>
      <c r="BL101" s="48">
        <v>18</v>
      </c>
    </row>
    <row r="102" spans="1:64" ht="15">
      <c r="A102" s="64" t="s">
        <v>239</v>
      </c>
      <c r="B102" s="64" t="s">
        <v>239</v>
      </c>
      <c r="C102" s="65"/>
      <c r="D102" s="66"/>
      <c r="E102" s="67"/>
      <c r="F102" s="68"/>
      <c r="G102" s="65"/>
      <c r="H102" s="69"/>
      <c r="I102" s="70"/>
      <c r="J102" s="70"/>
      <c r="K102" s="34" t="s">
        <v>65</v>
      </c>
      <c r="L102" s="77">
        <v>250</v>
      </c>
      <c r="M102" s="77"/>
      <c r="N102" s="72"/>
      <c r="O102" s="79" t="s">
        <v>176</v>
      </c>
      <c r="P102" s="81">
        <v>43720.815300925926</v>
      </c>
      <c r="Q102" s="79" t="s">
        <v>402</v>
      </c>
      <c r="R102" s="79"/>
      <c r="S102" s="79"/>
      <c r="T102" s="79"/>
      <c r="U102" s="82" t="s">
        <v>478</v>
      </c>
      <c r="V102" s="82" t="s">
        <v>478</v>
      </c>
      <c r="W102" s="81">
        <v>43720.815300925926</v>
      </c>
      <c r="X102" s="82" t="s">
        <v>616</v>
      </c>
      <c r="Y102" s="79"/>
      <c r="Z102" s="79"/>
      <c r="AA102" s="85" t="s">
        <v>717</v>
      </c>
      <c r="AB102" s="79"/>
      <c r="AC102" s="79" t="b">
        <v>0</v>
      </c>
      <c r="AD102" s="79">
        <v>2</v>
      </c>
      <c r="AE102" s="85" t="s">
        <v>722</v>
      </c>
      <c r="AF102" s="79" t="b">
        <v>0</v>
      </c>
      <c r="AG102" s="79" t="s">
        <v>730</v>
      </c>
      <c r="AH102" s="79"/>
      <c r="AI102" s="85" t="s">
        <v>722</v>
      </c>
      <c r="AJ102" s="79" t="b">
        <v>0</v>
      </c>
      <c r="AK102" s="79">
        <v>0</v>
      </c>
      <c r="AL102" s="85" t="s">
        <v>722</v>
      </c>
      <c r="AM102" s="79" t="s">
        <v>734</v>
      </c>
      <c r="AN102" s="79" t="b">
        <v>0</v>
      </c>
      <c r="AO102" s="85" t="s">
        <v>717</v>
      </c>
      <c r="AP102" s="79" t="s">
        <v>176</v>
      </c>
      <c r="AQ102" s="79">
        <v>0</v>
      </c>
      <c r="AR102" s="79">
        <v>0</v>
      </c>
      <c r="AS102" s="79"/>
      <c r="AT102" s="79"/>
      <c r="AU102" s="79"/>
      <c r="AV102" s="79"/>
      <c r="AW102" s="79"/>
      <c r="AX102" s="79"/>
      <c r="AY102" s="79"/>
      <c r="AZ102" s="79"/>
      <c r="BA102">
        <v>10</v>
      </c>
      <c r="BB102" s="78" t="str">
        <f>REPLACE(INDEX(GroupVertices[Group],MATCH(Edges25[[#This Row],[Vertex 1]],GroupVertices[Vertex],0)),1,1,"")</f>
        <v>1</v>
      </c>
      <c r="BC102" s="78" t="str">
        <f>REPLACE(INDEX(GroupVertices[Group],MATCH(Edges25[[#This Row],[Vertex 2]],GroupVertices[Vertex],0)),1,1,"")</f>
        <v>1</v>
      </c>
      <c r="BD102" s="48">
        <v>1</v>
      </c>
      <c r="BE102" s="49">
        <v>16.666666666666668</v>
      </c>
      <c r="BF102" s="48">
        <v>0</v>
      </c>
      <c r="BG102" s="49">
        <v>0</v>
      </c>
      <c r="BH102" s="48">
        <v>0</v>
      </c>
      <c r="BI102" s="49">
        <v>0</v>
      </c>
      <c r="BJ102" s="48">
        <v>5</v>
      </c>
      <c r="BK102" s="49">
        <v>83.33333333333333</v>
      </c>
      <c r="BL102" s="48">
        <v>6</v>
      </c>
    </row>
    <row r="103" spans="1:64" ht="15">
      <c r="A103" s="64" t="s">
        <v>239</v>
      </c>
      <c r="B103" s="64" t="s">
        <v>239</v>
      </c>
      <c r="C103" s="65"/>
      <c r="D103" s="66"/>
      <c r="E103" s="67"/>
      <c r="F103" s="68"/>
      <c r="G103" s="65"/>
      <c r="H103" s="69"/>
      <c r="I103" s="70"/>
      <c r="J103" s="70"/>
      <c r="K103" s="34" t="s">
        <v>65</v>
      </c>
      <c r="L103" s="77">
        <v>251</v>
      </c>
      <c r="M103" s="77"/>
      <c r="N103" s="72"/>
      <c r="O103" s="79" t="s">
        <v>176</v>
      </c>
      <c r="P103" s="81">
        <v>43724.805555555555</v>
      </c>
      <c r="Q103" s="79" t="s">
        <v>403</v>
      </c>
      <c r="R103" s="82" t="s">
        <v>431</v>
      </c>
      <c r="S103" s="79" t="s">
        <v>436</v>
      </c>
      <c r="T103" s="79"/>
      <c r="U103" s="79"/>
      <c r="V103" s="82" t="s">
        <v>503</v>
      </c>
      <c r="W103" s="81">
        <v>43724.805555555555</v>
      </c>
      <c r="X103" s="82" t="s">
        <v>617</v>
      </c>
      <c r="Y103" s="79"/>
      <c r="Z103" s="79"/>
      <c r="AA103" s="85" t="s">
        <v>718</v>
      </c>
      <c r="AB103" s="79"/>
      <c r="AC103" s="79" t="b">
        <v>0</v>
      </c>
      <c r="AD103" s="79">
        <v>0</v>
      </c>
      <c r="AE103" s="85" t="s">
        <v>722</v>
      </c>
      <c r="AF103" s="79" t="b">
        <v>0</v>
      </c>
      <c r="AG103" s="79" t="s">
        <v>730</v>
      </c>
      <c r="AH103" s="79"/>
      <c r="AI103" s="85" t="s">
        <v>722</v>
      </c>
      <c r="AJ103" s="79" t="b">
        <v>0</v>
      </c>
      <c r="AK103" s="79">
        <v>0</v>
      </c>
      <c r="AL103" s="85" t="s">
        <v>722</v>
      </c>
      <c r="AM103" s="79" t="s">
        <v>734</v>
      </c>
      <c r="AN103" s="79" t="b">
        <v>0</v>
      </c>
      <c r="AO103" s="85" t="s">
        <v>718</v>
      </c>
      <c r="AP103" s="79" t="s">
        <v>176</v>
      </c>
      <c r="AQ103" s="79">
        <v>0</v>
      </c>
      <c r="AR103" s="79">
        <v>0</v>
      </c>
      <c r="AS103" s="79"/>
      <c r="AT103" s="79"/>
      <c r="AU103" s="79"/>
      <c r="AV103" s="79"/>
      <c r="AW103" s="79"/>
      <c r="AX103" s="79"/>
      <c r="AY103" s="79"/>
      <c r="AZ103" s="79"/>
      <c r="BA103">
        <v>10</v>
      </c>
      <c r="BB103" s="78" t="str">
        <f>REPLACE(INDEX(GroupVertices[Group],MATCH(Edges25[[#This Row],[Vertex 1]],GroupVertices[Vertex],0)),1,1,"")</f>
        <v>1</v>
      </c>
      <c r="BC103" s="78" t="str">
        <f>REPLACE(INDEX(GroupVertices[Group],MATCH(Edges25[[#This Row],[Vertex 2]],GroupVertices[Vertex],0)),1,1,"")</f>
        <v>1</v>
      </c>
      <c r="BD103" s="48">
        <v>1</v>
      </c>
      <c r="BE103" s="49">
        <v>5.882352941176471</v>
      </c>
      <c r="BF103" s="48">
        <v>0</v>
      </c>
      <c r="BG103" s="49">
        <v>0</v>
      </c>
      <c r="BH103" s="48">
        <v>0</v>
      </c>
      <c r="BI103" s="49">
        <v>0</v>
      </c>
      <c r="BJ103" s="48">
        <v>16</v>
      </c>
      <c r="BK103" s="49">
        <v>94.11764705882354</v>
      </c>
      <c r="BL103" s="48">
        <v>17</v>
      </c>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hyperlinks>
    <hyperlink ref="R4" r:id="rId1" display="https://twitter.com/Adweek/status/1161706040234336257"/>
    <hyperlink ref="R5" r:id="rId2" display="https://www.forbes.com/sites/kimberlywhitler/2018/12/01/annual-predictions-for-marketers-from-ai-to-politics-to-augmented-intelligence-to-orchestration/#329b61de5dd2"/>
    <hyperlink ref="R14" r:id="rId3" display="https://venturefizz.com/career-forward-hottest-jobs-boston-tech?utm_content=bufferba280&amp;utm_medium=social&amp;utm_source=twitter.com&amp;utm_campaign=buffer"/>
    <hyperlink ref="R15" r:id="rId4" display="https://venturefizz.com/career-forward-hottest-jobs-boston-tech?utm_content=bufferee013&amp;utm_medium=social&amp;utm_source=twitter.com&amp;utm_campaign=buffer"/>
    <hyperlink ref="R16" r:id="rId5" display="https://twitter.com/CrimsonHexagon/status/1171075885493100544"/>
    <hyperlink ref="R24" r:id="rId6" display="https://www.forbes.com/sites/kimberlywhitler/2018/12/01/annual-predictions-for-marketers-from-ai-to-politics-to-augmented-intelligence-to-orchestration/#329b61de5dd2"/>
    <hyperlink ref="R28" r:id="rId7" display="https://www.forbes.com/sites/kimberlywhitler/2018/12/01/annual-predictions-for-marketers-from-ai-to-politics-to-augmented-intelligence-to-orchestration/#329b61de5dd2"/>
    <hyperlink ref="R31" r:id="rId8" display="https://www.businessinsider.com/how-swedens-oatly-came-to-dominate-the-oak-drink-market-2019-8?IR=T"/>
    <hyperlink ref="R32" r:id="rId9" display="https://www.brandwatch.com/blog/introducing-brandwatch-consumer-research/"/>
    <hyperlink ref="R33" r:id="rId10" display="https://www.brandwatch.com/blog/top-most-instagram-followers/?utm_source=twitter&amp;utm_medium=owned_social&amp;utm_term=blog&amp;utm_campaign=marketing"/>
    <hyperlink ref="R37" r:id="rId11" display="https://medium.com/brighton-digital-festival/bdf19-grassroots-awards-open-call-a6225820a0d2"/>
    <hyperlink ref="R40" r:id="rId12" display="https://www.brandwatch.com/the-social-index/alcohol"/>
    <hyperlink ref="R41" r:id="rId13" display="https://twitter.com/Brandwatch/status/1171710124278374410"/>
    <hyperlink ref="R42" r:id="rId14" display="https://twitter.com/Brandwatch/status/1171710124278374410"/>
    <hyperlink ref="R51" r:id="rId15" display="https://twitter.com/Brandwatch/status/1172091774304772096"/>
    <hyperlink ref="R56" r:id="rId16" display="https://twitter.com/the_chrismc/status/1172219265753202695"/>
    <hyperlink ref="R57" r:id="rId17" display="https://twitter.com/Brandwatch/status/1173946011594698752"/>
    <hyperlink ref="R58" r:id="rId18" display="https://twitter.com/the_chrismc/status/1172219265753202695"/>
    <hyperlink ref="R60" r:id="rId19" display="https://www.youtube.com/watch?v=3TrlPJOSmnM"/>
    <hyperlink ref="R61" r:id="rId20" display="https://blog.twitter.com/en_us/topics/company/2019/unicef-bts-friendshipday0.html?utm_source=Unicef%20Friendship%20Day&amp;utm_medium=Tweet&amp;utm_campaign=officialpartner"/>
    <hyperlink ref="R63" r:id="rId21" display="https://www.youtube.com/watch?v=3TrlPJOSmnM&amp;feature=youtu.be"/>
    <hyperlink ref="R69" r:id="rId22" display="https://www.youtube.com/watch?v=3TrlPJOSmnM"/>
    <hyperlink ref="R70" r:id="rId23" display="https://www.brandwatch.com/blog/5-cool-things-brandwatch-consumer-research/?utm_source=twitter&amp;utm_medium=owned_social&amp;utm_term=blog&amp;utm_campaign=marketing"/>
    <hyperlink ref="R71" r:id="rId24" display="https://www.brandwatch.com/webinars/consumer-fit/?utm_source=twitter&amp;utm_medium=owned_social&amp;utm_term=blog&amp;utm_campaign=marketing"/>
    <hyperlink ref="R72" r:id="rId25" display="https://www.brandwatch.com/reports/plastic-waste/?utm_source=twitter&amp;utm_medium=owned_social&amp;utm_term=report&amp;utm_campaign=marketing"/>
    <hyperlink ref="R80" r:id="rId26" display="https://www.youtube.com/watch?v=3TrlPJOSmnM"/>
    <hyperlink ref="R81" r:id="rId27" display="https://www.brandwatch.com/blog/5-cool-things-brandwatch-consumer-research/?utm_source=twitter&amp;utm_medium=owned_social&amp;utm_term=blog&amp;utm_campaign=marketing"/>
    <hyperlink ref="R87" r:id="rId28" display="https://developer.twitter.com/en/premium-apis.html"/>
    <hyperlink ref="R88" r:id="rId29" display="https://github.com/igorbrigadir?tab=projects"/>
    <hyperlink ref="R90" r:id="rId30" display="https://www.pancommunications.com/news-item/pan-communications-named-medium-pr-firm-of-the-year-at-pr-news-platinum-pr-awards/"/>
    <hyperlink ref="R91" r:id="rId31" display="https://www.pancommunications.com/news-item/pan-communications-named-medium-pr-firm-of-the-year-at-pr-news-platinum-pr-awards/"/>
    <hyperlink ref="R92" r:id="rId32" display="https://www.pancommunications.com/news-item/pan-communications-named-medium-pr-firm-of-the-year-at-pr-news-platinum-pr-awards/"/>
    <hyperlink ref="R95" r:id="rId33" display="https://www.brandwatch.com/blog/react-end-of-the-world/?utm_source=twitter&amp;utm_medium=social&amp;utm_campaign=react-end-of-the-world"/>
    <hyperlink ref="R96" r:id="rId34" display="https://www.brandwatch.com/blog/interview-hamish-morgan/?utm_source=twitter&amp;utm_medium=social&amp;utm_campaign=interview-hamish-morgan"/>
    <hyperlink ref="R101" r:id="rId35" display="https://www.brandwatch.com/blog/interview-katie-atwell/?utm_source=twitter&amp;utm_medium=social&amp;utm_campaign=interview-katie-atwell"/>
    <hyperlink ref="R103" r:id="rId36" display="https://www.brandwatch.com/blog/now-you-know-london-2019-3-things-to-get-excited-about/?utm_source=twitter&amp;utm_medium=social&amp;utm_campaign=now-you-know-london-2019-3-things-to-get-excited-about"/>
    <hyperlink ref="U5" r:id="rId37" display="https://pbs.twimg.com/media/DtYUneMVsAEMBsm.jpg"/>
    <hyperlink ref="U27" r:id="rId38" display="https://pbs.twimg.com/ext_tw_video_thumb/1172814594282274816/pu/img/hv-mLvB2uhRG7nqP.jpg"/>
    <hyperlink ref="U31" r:id="rId39" display="https://pbs.twimg.com/media/EDmqlbKW4AA8arQ.jpg"/>
    <hyperlink ref="U32" r:id="rId40" display="https://pbs.twimg.com/media/EEwCGeaXsAArFO-.jpg"/>
    <hyperlink ref="U37" r:id="rId41" display="https://pbs.twimg.com/media/EDs3pL2XYAARQdv.jpg"/>
    <hyperlink ref="U43" r:id="rId42" display="https://pbs.twimg.com/media/EENUk92WwAUazIu.jpg"/>
    <hyperlink ref="U47" r:id="rId43" display="https://pbs.twimg.com/media/EEHs340U0AAkQdV.png"/>
    <hyperlink ref="U48" r:id="rId44" display="https://pbs.twimg.com/media/EENMvJSXkAca4aq.jpg"/>
    <hyperlink ref="U49" r:id="rId45" display="https://pbs.twimg.com/media/EERSSL8XUAE1tmA.jpg"/>
    <hyperlink ref="U54" r:id="rId46" display="https://pbs.twimg.com/tweet_video_thumb/EEVTCEeUwAEcLH8.jpg"/>
    <hyperlink ref="U55" r:id="rId47" display="https://pbs.twimg.com/tweet_video_thumb/EEVTCEeUwAEcLH8.jpg"/>
    <hyperlink ref="U65" r:id="rId48" display="https://pbs.twimg.com/tweet_video_thumb/EEQbPEnWsAEY5l0.jpg"/>
    <hyperlink ref="U66" r:id="rId49" display="https://pbs.twimg.com/tweet_video_thumb/EEVYwmmU8AE46CV.jpg"/>
    <hyperlink ref="U67" r:id="rId50" display="https://pbs.twimg.com/tweet_video_thumb/EEk8K98XkAUQP8w.jpg"/>
    <hyperlink ref="U68" r:id="rId51" display="https://pbs.twimg.com/tweet_video_thumb/EEp8B7JX4AEY6Au.jpg"/>
    <hyperlink ref="U72" r:id="rId52" display="https://pbs.twimg.com/media/EEvWSDcWsAAaG1V.png"/>
    <hyperlink ref="U76" r:id="rId53" display="https://pbs.twimg.com/tweet_video_thumb/EEQbPEnWsAEY5l0.jpg"/>
    <hyperlink ref="U77" r:id="rId54" display="https://pbs.twimg.com/tweet_video_thumb/EEVYwmmU8AE46CV.jpg"/>
    <hyperlink ref="U78" r:id="rId55" display="https://pbs.twimg.com/tweet_video_thumb/EEk8K98XkAUQP8w.jpg"/>
    <hyperlink ref="U79" r:id="rId56" display="https://pbs.twimg.com/tweet_video_thumb/EEp8B7JX4AEY6Au.jpg"/>
    <hyperlink ref="U97" r:id="rId57" display="https://pbs.twimg.com/media/EEHPygIU4AA7FNQ.jpg"/>
    <hyperlink ref="U98" r:id="rId58" display="https://pbs.twimg.com/media/EEINcrAU4AAW0u3.jpg"/>
    <hyperlink ref="U99" r:id="rId59" display="https://pbs.twimg.com/tweet_video_thumb/EELEs93WsAU6dRu.jpg"/>
    <hyperlink ref="U100" r:id="rId60" display="https://pbs.twimg.com/media/EENgGHdXUAAB_k8.jpg"/>
    <hyperlink ref="U102" r:id="rId61" display="https://pbs.twimg.com/tweet_video_thumb/EESarPNXUAAoVBH.jpg"/>
    <hyperlink ref="V3" r:id="rId62" display="http://pbs.twimg.com/profile_images/1050596818680070146/PHDpyAa-_normal.jpg"/>
    <hyperlink ref="V4" r:id="rId63" display="http://pbs.twimg.com/profile_images/1050596818680070146/PHDpyAa-_normal.jpg"/>
    <hyperlink ref="V5" r:id="rId64" display="https://pbs.twimg.com/media/DtYUneMVsAEMBsm.jpg"/>
    <hyperlink ref="V6" r:id="rId65" display="http://pbs.twimg.com/profile_images/1166595373005254661/dS5K5lHw_normal.jpg"/>
    <hyperlink ref="V7" r:id="rId66" display="http://pbs.twimg.com/profile_images/1151195884970901504/Hh2xXse9_normal.jpg"/>
    <hyperlink ref="V8" r:id="rId67" display="http://pbs.twimg.com/profile_images/815787967889293312/ftYlpUcK_normal.jpg"/>
    <hyperlink ref="V9" r:id="rId68" display="http://pbs.twimg.com/profile_images/565031954983047168/Yf1r7ply_normal.jpeg"/>
    <hyperlink ref="V10" r:id="rId69" display="http://pbs.twimg.com/profile_images/1087512959318814721/-SJbor6f_normal.jpg"/>
    <hyperlink ref="V11" r:id="rId70" display="http://pbs.twimg.com/profile_images/1016305463288324096/romUBCiP_normal.jpg"/>
    <hyperlink ref="V12" r:id="rId71" display="http://pbs.twimg.com/profile_images/705731910409035776/S95aHT2A_normal.jpg"/>
    <hyperlink ref="V13" r:id="rId72" display="http://pbs.twimg.com/profile_images/705731910409035776/S95aHT2A_normal.jpg"/>
    <hyperlink ref="V14" r:id="rId73" display="http://pbs.twimg.com/profile_images/976173097706491904/kB8epqAX_normal.jpg"/>
    <hyperlink ref="V15" r:id="rId74" display="http://pbs.twimg.com/profile_images/976173097706491904/kB8epqAX_normal.jpg"/>
    <hyperlink ref="V16" r:id="rId75" display="http://pbs.twimg.com/profile_images/1153760998614020097/FBiiCPDb_normal.jpg"/>
    <hyperlink ref="V17" r:id="rId76" display="http://pbs.twimg.com/profile_images/1131529420651606016/wCmKjpzh_normal.png"/>
    <hyperlink ref="V18" r:id="rId77" display="http://pbs.twimg.com/profile_images/993808033972146176/gZ4lKNg8_normal.jpg"/>
    <hyperlink ref="V19" r:id="rId78" display="http://pbs.twimg.com/profile_images/1140648183317614592/Qszi8dmx_normal.png"/>
    <hyperlink ref="V20" r:id="rId79" display="http://pbs.twimg.com/profile_images/1152858327937888258/YIfh7X4J_normal.jpg"/>
    <hyperlink ref="V21" r:id="rId80" display="http://pbs.twimg.com/profile_images/433083757831389184/WrrjJzNl_normal.jpeg"/>
    <hyperlink ref="V22" r:id="rId81" display="http://pbs.twimg.com/profile_images/927258127338233860/nAiNQR8g_normal.jpg"/>
    <hyperlink ref="V23" r:id="rId82" display="http://pbs.twimg.com/profile_images/1090235215614803968/IvNFTIOQ_normal.jpg"/>
    <hyperlink ref="V24" r:id="rId83" display="http://pbs.twimg.com/profile_images/1101255537264594945/OcaLjE0m_normal.jpg"/>
    <hyperlink ref="V25" r:id="rId84" display="http://pbs.twimg.com/profile_images/378800000572546455/b31485d6162d8967f1eb89d2312bb1b6_normal.jpeg"/>
    <hyperlink ref="V26" r:id="rId85" display="http://pbs.twimg.com/profile_images/718006093096624128/ZS6umbKE_normal.jpg"/>
    <hyperlink ref="V27" r:id="rId86" display="https://pbs.twimg.com/ext_tw_video_thumb/1172814594282274816/pu/img/hv-mLvB2uhRG7nqP.jpg"/>
    <hyperlink ref="V28" r:id="rId87" display="http://pbs.twimg.com/profile_images/1117824737005191168/XlRjNpOY_normal.png"/>
    <hyperlink ref="V29" r:id="rId88" display="http://pbs.twimg.com/profile_images/900781205322379264/oqYFGVdj_normal.jpg"/>
    <hyperlink ref="V30" r:id="rId89" display="http://pbs.twimg.com/profile_images/1065318224961695745/-sOmMMKx_normal.jpg"/>
    <hyperlink ref="V31" r:id="rId90" display="https://pbs.twimg.com/media/EDmqlbKW4AA8arQ.jpg"/>
    <hyperlink ref="V32" r:id="rId91" display="https://pbs.twimg.com/media/EEwCGeaXsAArFO-.jpg"/>
    <hyperlink ref="V33" r:id="rId92" display="http://pbs.twimg.com/profile_images/1143503379915825153/QBozubV-_normal.jpg"/>
    <hyperlink ref="V34" r:id="rId93" display="http://pbs.twimg.com/profile_images/1143510337855131648/d3-pznBy_normal.png"/>
    <hyperlink ref="V35" r:id="rId94" display="http://pbs.twimg.com/profile_images/1143503379915825153/QBozubV-_normal.jpg"/>
    <hyperlink ref="V36" r:id="rId95" display="http://pbs.twimg.com/profile_images/1143510337855131648/d3-pznBy_normal.png"/>
    <hyperlink ref="V37" r:id="rId96" display="https://pbs.twimg.com/media/EDs3pL2XYAARQdv.jpg"/>
    <hyperlink ref="V38" r:id="rId97" display="http://pbs.twimg.com/profile_images/1143510337855131648/d3-pznBy_normal.png"/>
    <hyperlink ref="V39" r:id="rId98" display="http://pbs.twimg.com/profile_images/993808033972146176/gZ4lKNg8_normal.jpg"/>
    <hyperlink ref="V40" r:id="rId99" display="http://pbs.twimg.com/profile_images/1143510337855131648/d3-pznBy_normal.png"/>
    <hyperlink ref="V41" r:id="rId100" display="http://pbs.twimg.com/profile_images/476970692312068096/QFJwz1GQ_normal.jpeg"/>
    <hyperlink ref="V42" r:id="rId101" display="http://pbs.twimg.com/profile_images/1143510337855131648/d3-pznBy_normal.png"/>
    <hyperlink ref="V43" r:id="rId102" display="https://pbs.twimg.com/media/EENUk92WwAUazIu.jpg"/>
    <hyperlink ref="V44" r:id="rId103" display="http://pbs.twimg.com/profile_images/1143510337855131648/d3-pznBy_normal.png"/>
    <hyperlink ref="V45" r:id="rId104" display="http://pbs.twimg.com/profile_images/1040333604637888512/RV9Od6Md_normal.jpg"/>
    <hyperlink ref="V46" r:id="rId105" display="http://pbs.twimg.com/profile_images/1059778591519580160/WO9I1cr4_normal.jpg"/>
    <hyperlink ref="V47" r:id="rId106" display="https://pbs.twimg.com/media/EEHs340U0AAkQdV.png"/>
    <hyperlink ref="V48" r:id="rId107" display="https://pbs.twimg.com/media/EENMvJSXkAca4aq.jpg"/>
    <hyperlink ref="V49" r:id="rId108" display="https://pbs.twimg.com/media/EERSSL8XUAE1tmA.jpg"/>
    <hyperlink ref="V50" r:id="rId109" display="http://pbs.twimg.com/profile_images/1143510337855131648/d3-pznBy_normal.png"/>
    <hyperlink ref="V51" r:id="rId110" display="http://pbs.twimg.com/profile_images/872194655743598593/1nYuxnvN_normal.jpg"/>
    <hyperlink ref="V52" r:id="rId111" display="http://pbs.twimg.com/profile_images/1143503379915825153/QBozubV-_normal.jpg"/>
    <hyperlink ref="V53" r:id="rId112" display="http://pbs.twimg.com/profile_images/1143510337855131648/d3-pznBy_normal.png"/>
    <hyperlink ref="V54" r:id="rId113" display="https://pbs.twimg.com/tweet_video_thumb/EEVTCEeUwAEcLH8.jpg"/>
    <hyperlink ref="V55" r:id="rId114" display="https://pbs.twimg.com/tweet_video_thumb/EEVTCEeUwAEcLH8.jpg"/>
    <hyperlink ref="V56" r:id="rId115" display="http://pbs.twimg.com/profile_images/1040333604637888512/RV9Od6Md_normal.jpg"/>
    <hyperlink ref="V57" r:id="rId116" display="http://pbs.twimg.com/profile_images/1040333604637888512/RV9Od6Md_normal.jpg"/>
    <hyperlink ref="V58" r:id="rId117" display="http://pbs.twimg.com/profile_images/1143510337855131648/d3-pznBy_normal.png"/>
    <hyperlink ref="V59" r:id="rId118" display="http://pbs.twimg.com/profile_images/1143510337855131648/d3-pznBy_normal.png"/>
    <hyperlink ref="V60" r:id="rId119" display="http://pbs.twimg.com/profile_images/1143510337855131648/d3-pznBy_normal.png"/>
    <hyperlink ref="V61" r:id="rId120" display="http://pbs.twimg.com/profile_images/880126809949351937/XRPTkh9Z_normal.jpg"/>
    <hyperlink ref="V62" r:id="rId121" display="http://pbs.twimg.com/profile_images/1143510337855131648/d3-pznBy_normal.png"/>
    <hyperlink ref="V63" r:id="rId122" display="http://pbs.twimg.com/profile_images/749894558654291968/5_-H9hjN_normal.jpg"/>
    <hyperlink ref="V64" r:id="rId123" display="http://pbs.twimg.com/profile_images/1076220754377785344/Tr2-c6c3_normal.jpg"/>
    <hyperlink ref="V65" r:id="rId124" display="https://pbs.twimg.com/tweet_video_thumb/EEQbPEnWsAEY5l0.jpg"/>
    <hyperlink ref="V66" r:id="rId125" display="https://pbs.twimg.com/tweet_video_thumb/EEVYwmmU8AE46CV.jpg"/>
    <hyperlink ref="V67" r:id="rId126" display="https://pbs.twimg.com/tweet_video_thumb/EEk8K98XkAUQP8w.jpg"/>
    <hyperlink ref="V68" r:id="rId127" display="https://pbs.twimg.com/tweet_video_thumb/EEp8B7JX4AEY6Au.jpg"/>
    <hyperlink ref="V69" r:id="rId128" display="http://pbs.twimg.com/profile_images/1143503379915825153/QBozubV-_normal.jpg"/>
    <hyperlink ref="V70" r:id="rId129" display="http://pbs.twimg.com/profile_images/1143503379915825153/QBozubV-_normal.jpg"/>
    <hyperlink ref="V71" r:id="rId130" display="http://pbs.twimg.com/profile_images/1143503379915825153/QBozubV-_normal.jpg"/>
    <hyperlink ref="V72" r:id="rId131" display="https://pbs.twimg.com/media/EEvWSDcWsAAaG1V.png"/>
    <hyperlink ref="V73" r:id="rId132" display="http://pbs.twimg.com/profile_images/1143503379915825153/QBozubV-_normal.jpg"/>
    <hyperlink ref="V74" r:id="rId133" display="http://pbs.twimg.com/profile_images/1143503379915825153/QBozubV-_normal.jpg"/>
    <hyperlink ref="V75" r:id="rId134" display="http://pbs.twimg.com/profile_images/1143510337855131648/d3-pznBy_normal.png"/>
    <hyperlink ref="V76" r:id="rId135" display="https://pbs.twimg.com/tweet_video_thumb/EEQbPEnWsAEY5l0.jpg"/>
    <hyperlink ref="V77" r:id="rId136" display="https://pbs.twimg.com/tweet_video_thumb/EEVYwmmU8AE46CV.jpg"/>
    <hyperlink ref="V78" r:id="rId137" display="https://pbs.twimg.com/tweet_video_thumb/EEk8K98XkAUQP8w.jpg"/>
    <hyperlink ref="V79" r:id="rId138" display="https://pbs.twimg.com/tweet_video_thumb/EEp8B7JX4AEY6Au.jpg"/>
    <hyperlink ref="V80" r:id="rId139" display="http://pbs.twimg.com/profile_images/1143510337855131648/d3-pznBy_normal.png"/>
    <hyperlink ref="V81" r:id="rId140" display="http://pbs.twimg.com/profile_images/1143510337855131648/d3-pznBy_normal.png"/>
    <hyperlink ref="V82" r:id="rId141" display="http://pbs.twimg.com/profile_images/1143510337855131648/d3-pznBy_normal.png"/>
    <hyperlink ref="V83" r:id="rId142" display="http://pbs.twimg.com/profile_images/1143510337855131648/d3-pznBy_normal.png"/>
    <hyperlink ref="V84" r:id="rId143" display="http://pbs.twimg.com/profile_images/1143510337855131648/d3-pznBy_normal.png"/>
    <hyperlink ref="V85" r:id="rId144" display="http://pbs.twimg.com/profile_images/1076220754377785344/Tr2-c6c3_normal.jpg"/>
    <hyperlink ref="V86" r:id="rId145" display="http://pbs.twimg.com/profile_images/1133734259364061184/A8Bne0XR_normal.png"/>
    <hyperlink ref="V87" r:id="rId146" display="http://pbs.twimg.com/profile_images/2538946114/xiveugt78rc97y1dasxf_normal.jpeg"/>
    <hyperlink ref="V88" r:id="rId147" display="http://pbs.twimg.com/profile_images/2538946114/xiveugt78rc97y1dasxf_normal.jpeg"/>
    <hyperlink ref="V89" r:id="rId148" display="http://pbs.twimg.com/profile_images/1133734259364061184/A8Bne0XR_normal.png"/>
    <hyperlink ref="V90" r:id="rId149" display="http://pbs.twimg.com/profile_images/1095427147727101953/wtVvLqWK_normal.png"/>
    <hyperlink ref="V91" r:id="rId150" display="http://pbs.twimg.com/profile_images/1027339975099072512/2z4Youov_normal.jpg"/>
    <hyperlink ref="V92" r:id="rId151" display="http://pbs.twimg.com/profile_images/553798860217528320/L8ckMSEn_normal.jpeg"/>
    <hyperlink ref="V93" r:id="rId152" display="http://pbs.twimg.com/profile_images/1121106747182211073/ByReakPN_normal.png"/>
    <hyperlink ref="V94" r:id="rId153" display="http://pbs.twimg.com/profile_images/1143510337855131648/d3-pznBy_normal.png"/>
    <hyperlink ref="V95" r:id="rId154" display="http://pbs.twimg.com/profile_images/1143510337855131648/d3-pznBy_normal.png"/>
    <hyperlink ref="V96" r:id="rId155" display="http://pbs.twimg.com/profile_images/1143510337855131648/d3-pznBy_normal.png"/>
    <hyperlink ref="V97" r:id="rId156" display="https://pbs.twimg.com/media/EEHPygIU4AA7FNQ.jpg"/>
    <hyperlink ref="V98" r:id="rId157" display="https://pbs.twimg.com/media/EEINcrAU4AAW0u3.jpg"/>
    <hyperlink ref="V99" r:id="rId158" display="https://pbs.twimg.com/tweet_video_thumb/EELEs93WsAU6dRu.jpg"/>
    <hyperlink ref="V100" r:id="rId159" display="https://pbs.twimg.com/media/EENgGHdXUAAB_k8.jpg"/>
    <hyperlink ref="V101" r:id="rId160" display="http://pbs.twimg.com/profile_images/1143510337855131648/d3-pznBy_normal.png"/>
    <hyperlink ref="V102" r:id="rId161" display="https://pbs.twimg.com/tweet_video_thumb/EESarPNXUAAoVBH.jpg"/>
    <hyperlink ref="V103" r:id="rId162" display="http://pbs.twimg.com/profile_images/1143510337855131648/d3-pznBy_normal.png"/>
    <hyperlink ref="X3" r:id="rId163" display="https://twitter.com/#!/britopian/status/1169391661602037760"/>
    <hyperlink ref="X4" r:id="rId164" display="https://twitter.com/#!/britopian/status/1161709625554505728"/>
    <hyperlink ref="X5" r:id="rId165" display="https://twitter.com/#!/kimwhitler/status/1069064656294166528"/>
    <hyperlink ref="X6" r:id="rId166" display="https://twitter.com/#!/ohjaaaasmine/status/1169416219654414336"/>
    <hyperlink ref="X7" r:id="rId167" display="https://twitter.com/#!/daniiiogier/status/1169427118276505600"/>
    <hyperlink ref="X8" r:id="rId168" display="https://twitter.com/#!/mrbbagym/status/1169436169622323200"/>
    <hyperlink ref="X9" r:id="rId169" display="https://twitter.com/#!/puravchoksi/status/1169569365160685568"/>
    <hyperlink ref="X10" r:id="rId170" display="https://twitter.com/#!/_sergiovalencia/status/1169618644298452992"/>
    <hyperlink ref="X11" r:id="rId171" display="https://twitter.com/#!/audienseco/status/1169559456813932546"/>
    <hyperlink ref="X12" r:id="rId172" display="https://twitter.com/#!/bellitarubita/status/1170237954276696065"/>
    <hyperlink ref="X13" r:id="rId173" display="https://twitter.com/#!/bellitarubita/status/1170237233762316288"/>
    <hyperlink ref="X14" r:id="rId174" display="https://twitter.com/#!/venturefizz/status/1169962783150157824"/>
    <hyperlink ref="X15" r:id="rId175" display="https://twitter.com/#!/venturefizz/status/1171061448933556224"/>
    <hyperlink ref="X16" r:id="rId176" display="https://twitter.com/#!/dvergano/status/1171076521374736384"/>
    <hyperlink ref="X17" r:id="rId177" display="https://twitter.com/#!/mattliptak/status/1171129443936604161"/>
    <hyperlink ref="X18" r:id="rId178" display="https://twitter.com/#!/content_matthew/status/1171354839189741568"/>
    <hyperlink ref="X19" r:id="rId179" display="https://twitter.com/#!/workbar/status/1171557836008165378"/>
    <hyperlink ref="X20" r:id="rId180" display="https://twitter.com/#!/myactivebrain/status/1171600105230798848"/>
    <hyperlink ref="X21" r:id="rId181" display="https://twitter.com/#!/jnervi3/status/1171773451658510337"/>
    <hyperlink ref="X22" r:id="rId182" display="https://twitter.com/#!/ingaroma/status/1171874070960336896"/>
    <hyperlink ref="X23" r:id="rId183" display="https://twitter.com/#!/digimarketingwf/status/1171881437487882241"/>
    <hyperlink ref="X24" r:id="rId184" display="https://twitter.com/#!/marketingtobe/status/1172196921370447873"/>
    <hyperlink ref="X25" r:id="rId185" display="https://twitter.com/#!/pablofunes/status/1172289793998409729"/>
    <hyperlink ref="X26" r:id="rId186" display="https://twitter.com/#!/uct_src/status/1172813489368379393"/>
    <hyperlink ref="X27" r:id="rId187" display="https://twitter.com/#!/dancangwe/status/1172814747382812677"/>
    <hyperlink ref="X28" r:id="rId188" display="https://twitter.com/#!/knightsbridge_e/status/1173949133591326722"/>
    <hyperlink ref="X29" r:id="rId189" display="https://twitter.com/#!/kelvinjonck/status/1174224195917680643"/>
    <hyperlink ref="X30" r:id="rId190" display="https://twitter.com/#!/mhteapot/status/1174232788201070593"/>
    <hyperlink ref="X31" r:id="rId191" display="https://twitter.com/#!/partechpartners/status/1169153139431358467"/>
    <hyperlink ref="X32" r:id="rId192" display="https://twitter.com/#!/partechpartners/status/1174315914822651905"/>
    <hyperlink ref="X33" r:id="rId193" display="https://twitter.com/#!/brandwatch/status/1169558117652340736"/>
    <hyperlink ref="X34" r:id="rId194" display="https://twitter.com/#!/crimsonhexagon/status/1169565605319598080"/>
    <hyperlink ref="X35" r:id="rId195" display="https://twitter.com/#!/brandwatch/status/1169545205068050433"/>
    <hyperlink ref="X36" r:id="rId196" display="https://twitter.com/#!/crimsonhexagon/status/1169589749633470468"/>
    <hyperlink ref="X37" r:id="rId197" display="https://twitter.com/#!/digitalbrighton/status/1169589724383723520"/>
    <hyperlink ref="X38" r:id="rId198" display="https://twitter.com/#!/crimsonhexagon/status/1169637008488243200"/>
    <hyperlink ref="X39" r:id="rId199" display="https://twitter.com/#!/content_matthew/status/1171363456035033088"/>
    <hyperlink ref="X40" r:id="rId200" display="https://twitter.com/#!/crimsonhexagon/status/1171360893298458625"/>
    <hyperlink ref="X41" r:id="rId201" display="https://twitter.com/#!/hannieteee/status/1171749030923251713"/>
    <hyperlink ref="X42" r:id="rId202" display="https://twitter.com/#!/crimsonhexagon/status/1171814641296728065"/>
    <hyperlink ref="X43" r:id="rId203" display="https://twitter.com/#!/rodson68/status/1171873331928281088"/>
    <hyperlink ref="X44" r:id="rId204" display="https://twitter.com/#!/crimsonhexagon/status/1171883738730512385"/>
    <hyperlink ref="X45" r:id="rId205" display="https://twitter.com/#!/willmcinnes/status/1171744081661370368"/>
    <hyperlink ref="X46" r:id="rId206" display="https://twitter.com/#!/dmexco/status/1172153935215374338"/>
    <hyperlink ref="X47" r:id="rId207" display="https://twitter.com/#!/crimsonhexagon/status/1171477829092950022"/>
    <hyperlink ref="X48" r:id="rId208" display="https://twitter.com/#!/crimsonhexagon/status/1171864705729736706"/>
    <hyperlink ref="X49" r:id="rId209" display="https://twitter.com/#!/crimsonhexagon/status/1172152284916137984"/>
    <hyperlink ref="X50" r:id="rId210" display="https://twitter.com/#!/crimsonhexagon/status/1172152463060869120"/>
    <hyperlink ref="X51" r:id="rId211" display="https://twitter.com/#!/kkellyro/status/1172097294113628162"/>
    <hyperlink ref="X52" r:id="rId212" display="https://twitter.com/#!/brandwatch/status/1172097701531586561"/>
    <hyperlink ref="X53" r:id="rId213" display="https://twitter.com/#!/crimsonhexagon/status/1172160345034698752"/>
    <hyperlink ref="X54" r:id="rId214" display="https://twitter.com/#!/bw_react/status/1172434598313123840"/>
    <hyperlink ref="X55" r:id="rId215" display="https://twitter.com/#!/crimsonhexagon/status/1172468175797198848"/>
    <hyperlink ref="X56" r:id="rId216" display="https://twitter.com/#!/willmcinnes/status/1172225154228858880"/>
    <hyperlink ref="X57" r:id="rId217" display="https://twitter.com/#!/willmcinnes/status/1173951207515262976"/>
    <hyperlink ref="X58" r:id="rId218" display="https://twitter.com/#!/crimsonhexagon/status/1172227555870629888"/>
    <hyperlink ref="X59" r:id="rId219" display="https://twitter.com/#!/crimsonhexagon/status/1173951524449509376"/>
    <hyperlink ref="X60" r:id="rId220" display="https://twitter.com/#!/crimsonhexagon/status/1173986359922626568"/>
    <hyperlink ref="X61" r:id="rId221" display="https://twitter.com/#!/officialpartner/status/1174331435479683073"/>
    <hyperlink ref="X62" r:id="rId222" display="https://twitter.com/#!/crimsonhexagon/status/1174331558750314502"/>
    <hyperlink ref="X63" r:id="rId223" display="https://twitter.com/#!/youknow_digital/status/1174183769965813762"/>
    <hyperlink ref="X64" r:id="rId224" display="https://twitter.com/#!/thesimetcalfe/status/1174197641292521472"/>
    <hyperlink ref="X65" r:id="rId225" display="https://twitter.com/#!/brandwatch/status/1172091774304772096"/>
    <hyperlink ref="X66" r:id="rId226" display="https://twitter.com/#!/brandwatch/status/1172440907615879168"/>
    <hyperlink ref="X67" r:id="rId227" display="https://twitter.com/#!/brandwatch/status/1173535366902624256"/>
    <hyperlink ref="X68" r:id="rId228" display="https://twitter.com/#!/brandwatch/status/1173887358422458370"/>
    <hyperlink ref="X69" r:id="rId229" display="https://twitter.com/#!/brandwatch/status/1173946011594698752"/>
    <hyperlink ref="X70" r:id="rId230" display="https://twitter.com/#!/brandwatch/status/1173964837552107520"/>
    <hyperlink ref="X71" r:id="rId231" display="https://twitter.com/#!/brandwatch/status/1173946706171482113"/>
    <hyperlink ref="X72" r:id="rId232" display="https://twitter.com/#!/brandwatch/status/1174267749578805250"/>
    <hyperlink ref="X73" r:id="rId233" display="https://twitter.com/#!/brandwatch/status/1171796071716179968"/>
    <hyperlink ref="X74" r:id="rId234" display="https://twitter.com/#!/brandwatch/status/1174316029763346432"/>
    <hyperlink ref="X75" r:id="rId235" display="https://twitter.com/#!/crimsonhexagon/status/1169966120721428480"/>
    <hyperlink ref="X76" r:id="rId236" display="https://twitter.com/#!/crimsonhexagon/status/1172097671299047424"/>
    <hyperlink ref="X77" r:id="rId237" display="https://twitter.com/#!/crimsonhexagon/status/1172465083462639617"/>
    <hyperlink ref="X78" r:id="rId238" display="https://twitter.com/#!/crimsonhexagon/status/1173606239907004416"/>
    <hyperlink ref="X79" r:id="rId239" display="https://twitter.com/#!/crimsonhexagon/status/1173887771775307776"/>
    <hyperlink ref="X80" r:id="rId240" display="https://twitter.com/#!/crimsonhexagon/status/1173949334775304193"/>
    <hyperlink ref="X81" r:id="rId241" display="https://twitter.com/#!/crimsonhexagon/status/1173965038064979976"/>
    <hyperlink ref="X82" r:id="rId242" display="https://twitter.com/#!/crimsonhexagon/status/1174011110753820674"/>
    <hyperlink ref="X83" r:id="rId243" display="https://twitter.com/#!/crimsonhexagon/status/1174267916705050624"/>
    <hyperlink ref="X84" r:id="rId244" display="https://twitter.com/#!/crimsonhexagon/status/1174333213914869760"/>
    <hyperlink ref="X85" r:id="rId245" display="https://twitter.com/#!/thesimetcalfe/status/1174367782974218240"/>
    <hyperlink ref="X86" r:id="rId246" display="https://twitter.com/#!/generativist/status/1174409675636240384"/>
    <hyperlink ref="X87" r:id="rId247" display="https://twitter.com/#!/igorbrigadir/status/1174409416109694976"/>
    <hyperlink ref="X88" r:id="rId248" display="https://twitter.com/#!/igorbrigadir/status/1174411498929696771"/>
    <hyperlink ref="X89" r:id="rId249" display="https://twitter.com/#!/generativist/status/1174409684083593217"/>
    <hyperlink ref="X90" r:id="rId250" display="https://twitter.com/#!/ashley2h2o/status/1174413168816398337"/>
    <hyperlink ref="X91" r:id="rId251" display="https://twitter.com/#!/kate_conway4/status/1174413561227071493"/>
    <hyperlink ref="X92" r:id="rId252" display="https://twitter.com/#!/ryanmwallace/status/1174412526525845504"/>
    <hyperlink ref="X93" r:id="rId253" display="https://twitter.com/#!/lizspollock/status/1174417423249883136"/>
    <hyperlink ref="X94" r:id="rId254" display="https://twitter.com/#!/crimsonhexagon/status/1170057157796143105"/>
    <hyperlink ref="X95" r:id="rId255" display="https://twitter.com/#!/crimsonhexagon/status/1171075885493100544"/>
    <hyperlink ref="X96" r:id="rId256" display="https://twitter.com/#!/crimsonhexagon/status/1171094879298052099"/>
    <hyperlink ref="X97" r:id="rId257" display="https://twitter.com/#!/crimsonhexagon/status/1171445856337190914"/>
    <hyperlink ref="X98" r:id="rId258" display="https://twitter.com/#!/crimsonhexagon/status/1171513653788467201"/>
    <hyperlink ref="X99" r:id="rId259" display="https://twitter.com/#!/crimsonhexagon/status/1171715258894958592"/>
    <hyperlink ref="X100" r:id="rId260" display="https://twitter.com/#!/crimsonhexagon/status/1171885990492946434"/>
    <hyperlink ref="X101" r:id="rId261" display="https://twitter.com/#!/crimsonhexagon/status/1172189631007342594"/>
    <hyperlink ref="X102" r:id="rId262" display="https://twitter.com/#!/crimsonhexagon/status/1172231915878977539"/>
    <hyperlink ref="X103" r:id="rId263" display="https://twitter.com/#!/crimsonhexagon/status/1173677936710443008"/>
    <hyperlink ref="AZ4" r:id="rId264" display="https://api.twitter.com/1.1/geo/id/e872bcd2497287a7.json"/>
  </hyperlinks>
  <printOptions/>
  <pageMargins left="0.7" right="0.7" top="0.75" bottom="0.75" header="0.3" footer="0.3"/>
  <pageSetup horizontalDpi="600" verticalDpi="600" orientation="portrait" r:id="rId268"/>
  <legacyDrawing r:id="rId266"/>
  <tableParts>
    <tablePart r:id="rId26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2212</v>
      </c>
      <c r="B1" s="13" t="s">
        <v>34</v>
      </c>
    </row>
    <row r="2" spans="1:2" ht="15">
      <c r="A2" s="114" t="s">
        <v>239</v>
      </c>
      <c r="B2" s="78">
        <v>9669.166667</v>
      </c>
    </row>
    <row r="3" spans="1:2" ht="15">
      <c r="A3" s="114" t="s">
        <v>213</v>
      </c>
      <c r="B3" s="78">
        <v>2747.333333</v>
      </c>
    </row>
    <row r="4" spans="1:2" ht="15">
      <c r="A4" s="114" t="s">
        <v>221</v>
      </c>
      <c r="B4" s="78">
        <v>2562.666667</v>
      </c>
    </row>
    <row r="5" spans="1:2" ht="15">
      <c r="A5" s="114" t="s">
        <v>238</v>
      </c>
      <c r="B5" s="78">
        <v>1475</v>
      </c>
    </row>
    <row r="6" spans="1:2" ht="15">
      <c r="A6" s="114" t="s">
        <v>233</v>
      </c>
      <c r="B6" s="78">
        <v>1206</v>
      </c>
    </row>
    <row r="7" spans="1:2" ht="15">
      <c r="A7" s="114" t="s">
        <v>212</v>
      </c>
      <c r="B7" s="78">
        <v>897</v>
      </c>
    </row>
    <row r="8" spans="1:2" ht="15">
      <c r="A8" s="114" t="s">
        <v>224</v>
      </c>
      <c r="B8" s="78">
        <v>828</v>
      </c>
    </row>
    <row r="9" spans="1:2" ht="15">
      <c r="A9" s="114" t="s">
        <v>232</v>
      </c>
      <c r="B9" s="78">
        <v>788</v>
      </c>
    </row>
    <row r="10" spans="1:2" ht="15">
      <c r="A10" s="114" t="s">
        <v>237</v>
      </c>
      <c r="B10" s="78">
        <v>418</v>
      </c>
    </row>
    <row r="11" spans="1:2" ht="15">
      <c r="A11" s="114" t="s">
        <v>250</v>
      </c>
      <c r="B11" s="78">
        <v>410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2214</v>
      </c>
      <c r="B25" t="s">
        <v>2213</v>
      </c>
    </row>
    <row r="26" spans="1:2" ht="15">
      <c r="A26" s="125" t="s">
        <v>2216</v>
      </c>
      <c r="B26" s="3"/>
    </row>
    <row r="27" spans="1:2" ht="15">
      <c r="A27" s="126" t="s">
        <v>2217</v>
      </c>
      <c r="B27" s="3"/>
    </row>
    <row r="28" spans="1:2" ht="15">
      <c r="A28" s="127" t="s">
        <v>2218</v>
      </c>
      <c r="B28" s="3"/>
    </row>
    <row r="29" spans="1:2" ht="15">
      <c r="A29" s="128" t="s">
        <v>2219</v>
      </c>
      <c r="B29" s="3">
        <v>1</v>
      </c>
    </row>
    <row r="30" spans="1:2" ht="15">
      <c r="A30" s="125" t="s">
        <v>1699</v>
      </c>
      <c r="B30" s="3"/>
    </row>
    <row r="31" spans="1:2" ht="15">
      <c r="A31" s="126" t="s">
        <v>2220</v>
      </c>
      <c r="B31" s="3"/>
    </row>
    <row r="32" spans="1:2" ht="15">
      <c r="A32" s="127" t="s">
        <v>2221</v>
      </c>
      <c r="B32" s="3"/>
    </row>
    <row r="33" spans="1:2" ht="15">
      <c r="A33" s="128" t="s">
        <v>2222</v>
      </c>
      <c r="B33" s="3">
        <v>1</v>
      </c>
    </row>
    <row r="34" spans="1:2" ht="15">
      <c r="A34" s="126" t="s">
        <v>2223</v>
      </c>
      <c r="B34" s="3"/>
    </row>
    <row r="35" spans="1:2" ht="15">
      <c r="A35" s="127" t="s">
        <v>2224</v>
      </c>
      <c r="B35" s="3"/>
    </row>
    <row r="36" spans="1:2" ht="15">
      <c r="A36" s="128" t="s">
        <v>2225</v>
      </c>
      <c r="B36" s="3">
        <v>1</v>
      </c>
    </row>
    <row r="37" spans="1:2" ht="15">
      <c r="A37" s="128" t="s">
        <v>2226</v>
      </c>
      <c r="B37" s="3">
        <v>1</v>
      </c>
    </row>
    <row r="38" spans="1:2" ht="15">
      <c r="A38" s="127" t="s">
        <v>2227</v>
      </c>
      <c r="B38" s="3"/>
    </row>
    <row r="39" spans="1:2" ht="15">
      <c r="A39" s="128" t="s">
        <v>2228</v>
      </c>
      <c r="B39" s="3">
        <v>2</v>
      </c>
    </row>
    <row r="40" spans="1:2" ht="15">
      <c r="A40" s="128" t="s">
        <v>2229</v>
      </c>
      <c r="B40" s="3">
        <v>1</v>
      </c>
    </row>
    <row r="41" spans="1:2" ht="15">
      <c r="A41" s="128" t="s">
        <v>2230</v>
      </c>
      <c r="B41" s="3">
        <v>1</v>
      </c>
    </row>
    <row r="42" spans="1:2" ht="15">
      <c r="A42" s="128" t="s">
        <v>2231</v>
      </c>
      <c r="B42" s="3">
        <v>3</v>
      </c>
    </row>
    <row r="43" spans="1:2" ht="15">
      <c r="A43" s="128" t="s">
        <v>2232</v>
      </c>
      <c r="B43" s="3">
        <v>1</v>
      </c>
    </row>
    <row r="44" spans="1:2" ht="15">
      <c r="A44" s="128" t="s">
        <v>2233</v>
      </c>
      <c r="B44" s="3">
        <v>2</v>
      </c>
    </row>
    <row r="45" spans="1:2" ht="15">
      <c r="A45" s="128" t="s">
        <v>2234</v>
      </c>
      <c r="B45" s="3">
        <v>1</v>
      </c>
    </row>
    <row r="46" spans="1:2" ht="15">
      <c r="A46" s="128" t="s">
        <v>2235</v>
      </c>
      <c r="B46" s="3">
        <v>1</v>
      </c>
    </row>
    <row r="47" spans="1:2" ht="15">
      <c r="A47" s="127" t="s">
        <v>2236</v>
      </c>
      <c r="B47" s="3"/>
    </row>
    <row r="48" spans="1:2" ht="15">
      <c r="A48" s="128" t="s">
        <v>2237</v>
      </c>
      <c r="B48" s="3">
        <v>2</v>
      </c>
    </row>
    <row r="49" spans="1:2" ht="15">
      <c r="A49" s="128" t="s">
        <v>2238</v>
      </c>
      <c r="B49" s="3">
        <v>1</v>
      </c>
    </row>
    <row r="50" spans="1:2" ht="15">
      <c r="A50" s="127" t="s">
        <v>2239</v>
      </c>
      <c r="B50" s="3"/>
    </row>
    <row r="51" spans="1:2" ht="15">
      <c r="A51" s="128" t="s">
        <v>2225</v>
      </c>
      <c r="B51" s="3">
        <v>2</v>
      </c>
    </row>
    <row r="52" spans="1:2" ht="15">
      <c r="A52" s="127" t="s">
        <v>2240</v>
      </c>
      <c r="B52" s="3"/>
    </row>
    <row r="53" spans="1:2" ht="15">
      <c r="A53" s="128" t="s">
        <v>2234</v>
      </c>
      <c r="B53" s="3">
        <v>1</v>
      </c>
    </row>
    <row r="54" spans="1:2" ht="15">
      <c r="A54" s="128" t="s">
        <v>2235</v>
      </c>
      <c r="B54" s="3">
        <v>2</v>
      </c>
    </row>
    <row r="55" spans="1:2" ht="15">
      <c r="A55" s="128" t="s">
        <v>2241</v>
      </c>
      <c r="B55" s="3">
        <v>1</v>
      </c>
    </row>
    <row r="56" spans="1:2" ht="15">
      <c r="A56" s="128" t="s">
        <v>2222</v>
      </c>
      <c r="B56" s="3">
        <v>1</v>
      </c>
    </row>
    <row r="57" spans="1:2" ht="15">
      <c r="A57" s="127" t="s">
        <v>2242</v>
      </c>
      <c r="B57" s="3"/>
    </row>
    <row r="58" spans="1:2" ht="15">
      <c r="A58" s="128" t="s">
        <v>2230</v>
      </c>
      <c r="B58" s="3">
        <v>2</v>
      </c>
    </row>
    <row r="59" spans="1:2" ht="15">
      <c r="A59" s="128" t="s">
        <v>2231</v>
      </c>
      <c r="B59" s="3">
        <v>1</v>
      </c>
    </row>
    <row r="60" spans="1:2" ht="15">
      <c r="A60" s="128" t="s">
        <v>2235</v>
      </c>
      <c r="B60" s="3">
        <v>1</v>
      </c>
    </row>
    <row r="61" spans="1:2" ht="15">
      <c r="A61" s="128" t="s">
        <v>2243</v>
      </c>
      <c r="B61" s="3">
        <v>1</v>
      </c>
    </row>
    <row r="62" spans="1:2" ht="15">
      <c r="A62" s="128" t="s">
        <v>2238</v>
      </c>
      <c r="B62" s="3">
        <v>1</v>
      </c>
    </row>
    <row r="63" spans="1:2" ht="15">
      <c r="A63" s="128" t="s">
        <v>2244</v>
      </c>
      <c r="B63" s="3">
        <v>1</v>
      </c>
    </row>
    <row r="64" spans="1:2" ht="15">
      <c r="A64" s="127" t="s">
        <v>2245</v>
      </c>
      <c r="B64" s="3"/>
    </row>
    <row r="65" spans="1:2" ht="15">
      <c r="A65" s="128" t="s">
        <v>2228</v>
      </c>
      <c r="B65" s="3">
        <v>1</v>
      </c>
    </row>
    <row r="66" spans="1:2" ht="15">
      <c r="A66" s="128" t="s">
        <v>2230</v>
      </c>
      <c r="B66" s="3">
        <v>1</v>
      </c>
    </row>
    <row r="67" spans="1:2" ht="15">
      <c r="A67" s="128" t="s">
        <v>2232</v>
      </c>
      <c r="B67" s="3">
        <v>2</v>
      </c>
    </row>
    <row r="68" spans="1:2" ht="15">
      <c r="A68" s="128" t="s">
        <v>2237</v>
      </c>
      <c r="B68" s="3">
        <v>1</v>
      </c>
    </row>
    <row r="69" spans="1:2" ht="15">
      <c r="A69" s="128" t="s">
        <v>2234</v>
      </c>
      <c r="B69" s="3">
        <v>1</v>
      </c>
    </row>
    <row r="70" spans="1:2" ht="15">
      <c r="A70" s="128" t="s">
        <v>2235</v>
      </c>
      <c r="B70" s="3">
        <v>1</v>
      </c>
    </row>
    <row r="71" spans="1:2" ht="15">
      <c r="A71" s="128" t="s">
        <v>2238</v>
      </c>
      <c r="B71" s="3">
        <v>3</v>
      </c>
    </row>
    <row r="72" spans="1:2" ht="15">
      <c r="A72" s="128" t="s">
        <v>2246</v>
      </c>
      <c r="B72" s="3">
        <v>3</v>
      </c>
    </row>
    <row r="73" spans="1:2" ht="15">
      <c r="A73" s="127" t="s">
        <v>2247</v>
      </c>
      <c r="B73" s="3"/>
    </row>
    <row r="74" spans="1:2" ht="15">
      <c r="A74" s="128" t="s">
        <v>2231</v>
      </c>
      <c r="B74" s="3">
        <v>4</v>
      </c>
    </row>
    <row r="75" spans="1:2" ht="15">
      <c r="A75" s="128" t="s">
        <v>2234</v>
      </c>
      <c r="B75" s="3">
        <v>4</v>
      </c>
    </row>
    <row r="76" spans="1:2" ht="15">
      <c r="A76" s="128" t="s">
        <v>2241</v>
      </c>
      <c r="B76" s="3">
        <v>1</v>
      </c>
    </row>
    <row r="77" spans="1:2" ht="15">
      <c r="A77" s="128" t="s">
        <v>2243</v>
      </c>
      <c r="B77" s="3">
        <v>1</v>
      </c>
    </row>
    <row r="78" spans="1:2" ht="15">
      <c r="A78" s="128" t="s">
        <v>2238</v>
      </c>
      <c r="B78" s="3">
        <v>3</v>
      </c>
    </row>
    <row r="79" spans="1:2" ht="15">
      <c r="A79" s="128" t="s">
        <v>2226</v>
      </c>
      <c r="B79" s="3">
        <v>1</v>
      </c>
    </row>
    <row r="80" spans="1:2" ht="15">
      <c r="A80" s="127" t="s">
        <v>2248</v>
      </c>
      <c r="B80" s="3"/>
    </row>
    <row r="81" spans="1:2" ht="15">
      <c r="A81" s="128" t="s">
        <v>2249</v>
      </c>
      <c r="B81" s="3">
        <v>1</v>
      </c>
    </row>
    <row r="82" spans="1:2" ht="15">
      <c r="A82" s="128" t="s">
        <v>2230</v>
      </c>
      <c r="B82" s="3">
        <v>1</v>
      </c>
    </row>
    <row r="83" spans="1:2" ht="15">
      <c r="A83" s="128" t="s">
        <v>2232</v>
      </c>
      <c r="B83" s="3">
        <v>2</v>
      </c>
    </row>
    <row r="84" spans="1:2" ht="15">
      <c r="A84" s="127" t="s">
        <v>2250</v>
      </c>
      <c r="B84" s="3"/>
    </row>
    <row r="85" spans="1:2" ht="15">
      <c r="A85" s="128" t="s">
        <v>2231</v>
      </c>
      <c r="B85" s="3">
        <v>2</v>
      </c>
    </row>
    <row r="86" spans="1:2" ht="15">
      <c r="A86" s="127" t="s">
        <v>2251</v>
      </c>
      <c r="B86" s="3"/>
    </row>
    <row r="87" spans="1:2" ht="15">
      <c r="A87" s="128" t="s">
        <v>2230</v>
      </c>
      <c r="B87" s="3">
        <v>1</v>
      </c>
    </row>
    <row r="88" spans="1:2" ht="15">
      <c r="A88" s="128" t="s">
        <v>2234</v>
      </c>
      <c r="B88" s="3">
        <v>1</v>
      </c>
    </row>
    <row r="89" spans="1:2" ht="15">
      <c r="A89" s="128" t="s">
        <v>2238</v>
      </c>
      <c r="B89" s="3">
        <v>1</v>
      </c>
    </row>
    <row r="90" spans="1:2" ht="15">
      <c r="A90" s="127" t="s">
        <v>2252</v>
      </c>
      <c r="B90" s="3"/>
    </row>
    <row r="91" spans="1:2" ht="15">
      <c r="A91" s="128" t="s">
        <v>2230</v>
      </c>
      <c r="B91" s="3">
        <v>2</v>
      </c>
    </row>
    <row r="92" spans="1:2" ht="15">
      <c r="A92" s="128" t="s">
        <v>2237</v>
      </c>
      <c r="B92" s="3">
        <v>6</v>
      </c>
    </row>
    <row r="93" spans="1:2" ht="15">
      <c r="A93" s="128" t="s">
        <v>2234</v>
      </c>
      <c r="B93" s="3">
        <v>2</v>
      </c>
    </row>
    <row r="94" spans="1:2" ht="15">
      <c r="A94" s="128" t="s">
        <v>2235</v>
      </c>
      <c r="B94" s="3">
        <v>1</v>
      </c>
    </row>
    <row r="95" spans="1:2" ht="15">
      <c r="A95" s="128" t="s">
        <v>2243</v>
      </c>
      <c r="B95" s="3">
        <v>1</v>
      </c>
    </row>
    <row r="96" spans="1:2" ht="15">
      <c r="A96" s="127" t="s">
        <v>2253</v>
      </c>
      <c r="B96" s="3"/>
    </row>
    <row r="97" spans="1:2" ht="15">
      <c r="A97" s="128" t="s">
        <v>2254</v>
      </c>
      <c r="B97" s="3">
        <v>1</v>
      </c>
    </row>
    <row r="98" spans="1:2" ht="15">
      <c r="A98" s="128" t="s">
        <v>2255</v>
      </c>
      <c r="B98" s="3">
        <v>1</v>
      </c>
    </row>
    <row r="99" spans="1:2" ht="15">
      <c r="A99" s="128" t="s">
        <v>2225</v>
      </c>
      <c r="B99" s="3">
        <v>1</v>
      </c>
    </row>
    <row r="100" spans="1:2" ht="15">
      <c r="A100" s="128" t="s">
        <v>2249</v>
      </c>
      <c r="B100" s="3">
        <v>1</v>
      </c>
    </row>
    <row r="101" spans="1:2" ht="15">
      <c r="A101" s="128" t="s">
        <v>2231</v>
      </c>
      <c r="B101" s="3">
        <v>2</v>
      </c>
    </row>
    <row r="102" spans="1:2" ht="15">
      <c r="A102" s="128" t="s">
        <v>2237</v>
      </c>
      <c r="B102" s="3">
        <v>2</v>
      </c>
    </row>
    <row r="103" spans="1:2" ht="15">
      <c r="A103" s="128" t="s">
        <v>2234</v>
      </c>
      <c r="B103" s="3">
        <v>3</v>
      </c>
    </row>
    <row r="104" spans="1:2" ht="15">
      <c r="A104" s="128" t="s">
        <v>2243</v>
      </c>
      <c r="B104" s="3">
        <v>1</v>
      </c>
    </row>
    <row r="105" spans="1:2" ht="15">
      <c r="A105" s="128" t="s">
        <v>2238</v>
      </c>
      <c r="B105" s="3">
        <v>5</v>
      </c>
    </row>
    <row r="106" spans="1:2" ht="15">
      <c r="A106" s="128" t="s">
        <v>2246</v>
      </c>
      <c r="B106" s="3">
        <v>3</v>
      </c>
    </row>
    <row r="107" spans="1:2" ht="15">
      <c r="A107" s="125" t="s">
        <v>2215</v>
      </c>
      <c r="B107"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750</v>
      </c>
      <c r="AE2" s="13" t="s">
        <v>751</v>
      </c>
      <c r="AF2" s="13" t="s">
        <v>752</v>
      </c>
      <c r="AG2" s="13" t="s">
        <v>753</v>
      </c>
      <c r="AH2" s="13" t="s">
        <v>754</v>
      </c>
      <c r="AI2" s="13" t="s">
        <v>755</v>
      </c>
      <c r="AJ2" s="13" t="s">
        <v>756</v>
      </c>
      <c r="AK2" s="13" t="s">
        <v>757</v>
      </c>
      <c r="AL2" s="13" t="s">
        <v>758</v>
      </c>
      <c r="AM2" s="13" t="s">
        <v>759</v>
      </c>
      <c r="AN2" s="13" t="s">
        <v>760</v>
      </c>
      <c r="AO2" s="13" t="s">
        <v>761</v>
      </c>
      <c r="AP2" s="13" t="s">
        <v>762</v>
      </c>
      <c r="AQ2" s="13" t="s">
        <v>763</v>
      </c>
      <c r="AR2" s="13" t="s">
        <v>764</v>
      </c>
      <c r="AS2" s="13" t="s">
        <v>192</v>
      </c>
      <c r="AT2" s="13" t="s">
        <v>765</v>
      </c>
      <c r="AU2" s="13" t="s">
        <v>766</v>
      </c>
      <c r="AV2" s="13" t="s">
        <v>767</v>
      </c>
      <c r="AW2" s="13" t="s">
        <v>768</v>
      </c>
      <c r="AX2" s="13" t="s">
        <v>769</v>
      </c>
      <c r="AY2" s="13" t="s">
        <v>770</v>
      </c>
      <c r="AZ2" s="13" t="s">
        <v>1606</v>
      </c>
      <c r="BA2" s="115" t="s">
        <v>1879</v>
      </c>
      <c r="BB2" s="115" t="s">
        <v>1884</v>
      </c>
      <c r="BC2" s="115" t="s">
        <v>1885</v>
      </c>
      <c r="BD2" s="115" t="s">
        <v>1888</v>
      </c>
      <c r="BE2" s="115" t="s">
        <v>1891</v>
      </c>
      <c r="BF2" s="115" t="s">
        <v>1894</v>
      </c>
      <c r="BG2" s="115" t="s">
        <v>1896</v>
      </c>
      <c r="BH2" s="115" t="s">
        <v>1929</v>
      </c>
      <c r="BI2" s="115" t="s">
        <v>1939</v>
      </c>
      <c r="BJ2" s="115" t="s">
        <v>1971</v>
      </c>
      <c r="BK2" s="115" t="s">
        <v>2181</v>
      </c>
      <c r="BL2" s="115" t="s">
        <v>2182</v>
      </c>
      <c r="BM2" s="115" t="s">
        <v>2183</v>
      </c>
      <c r="BN2" s="115" t="s">
        <v>2184</v>
      </c>
      <c r="BO2" s="115" t="s">
        <v>2185</v>
      </c>
      <c r="BP2" s="115" t="s">
        <v>2186</v>
      </c>
      <c r="BQ2" s="115" t="s">
        <v>2187</v>
      </c>
      <c r="BR2" s="115" t="s">
        <v>2188</v>
      </c>
      <c r="BS2" s="115" t="s">
        <v>2190</v>
      </c>
      <c r="BT2" s="3"/>
      <c r="BU2" s="3"/>
    </row>
    <row r="3" spans="1:73" ht="15" customHeight="1">
      <c r="A3" s="64" t="s">
        <v>212</v>
      </c>
      <c r="B3" s="65"/>
      <c r="C3" s="65" t="s">
        <v>64</v>
      </c>
      <c r="D3" s="66">
        <v>167.680072961967</v>
      </c>
      <c r="E3" s="68"/>
      <c r="F3" s="100" t="s">
        <v>479</v>
      </c>
      <c r="G3" s="65"/>
      <c r="H3" s="69" t="s">
        <v>212</v>
      </c>
      <c r="I3" s="70"/>
      <c r="J3" s="70"/>
      <c r="K3" s="69" t="s">
        <v>1441</v>
      </c>
      <c r="L3" s="73">
        <v>928.505576112126</v>
      </c>
      <c r="M3" s="74">
        <v>1888.948486328125</v>
      </c>
      <c r="N3" s="74">
        <v>7932.0078125</v>
      </c>
      <c r="O3" s="75"/>
      <c r="P3" s="76"/>
      <c r="Q3" s="76"/>
      <c r="R3" s="48"/>
      <c r="S3" s="48">
        <v>9</v>
      </c>
      <c r="T3" s="48">
        <v>6</v>
      </c>
      <c r="U3" s="49">
        <v>897</v>
      </c>
      <c r="V3" s="49">
        <v>0.004</v>
      </c>
      <c r="W3" s="49">
        <v>0.029861</v>
      </c>
      <c r="X3" s="49">
        <v>3.700755</v>
      </c>
      <c r="Y3" s="49">
        <v>0.0641025641025641</v>
      </c>
      <c r="Z3" s="49">
        <v>0.15384615384615385</v>
      </c>
      <c r="AA3" s="71">
        <v>3</v>
      </c>
      <c r="AB3" s="71"/>
      <c r="AC3" s="72"/>
      <c r="AD3" s="78" t="s">
        <v>771</v>
      </c>
      <c r="AE3" s="78">
        <v>16782</v>
      </c>
      <c r="AF3" s="78">
        <v>93063</v>
      </c>
      <c r="AG3" s="78">
        <v>58217</v>
      </c>
      <c r="AH3" s="78">
        <v>16598</v>
      </c>
      <c r="AI3" s="78"/>
      <c r="AJ3" s="78" t="s">
        <v>876</v>
      </c>
      <c r="AK3" s="78" t="s">
        <v>981</v>
      </c>
      <c r="AL3" s="83" t="s">
        <v>1053</v>
      </c>
      <c r="AM3" s="78"/>
      <c r="AN3" s="80">
        <v>39150.83380787037</v>
      </c>
      <c r="AO3" s="83" t="s">
        <v>1145</v>
      </c>
      <c r="AP3" s="78" t="b">
        <v>0</v>
      </c>
      <c r="AQ3" s="78" t="b">
        <v>0</v>
      </c>
      <c r="AR3" s="78" t="b">
        <v>1</v>
      </c>
      <c r="AS3" s="78"/>
      <c r="AT3" s="78">
        <v>3660</v>
      </c>
      <c r="AU3" s="83" t="s">
        <v>1246</v>
      </c>
      <c r="AV3" s="78" t="b">
        <v>1</v>
      </c>
      <c r="AW3" s="78" t="s">
        <v>1332</v>
      </c>
      <c r="AX3" s="83" t="s">
        <v>1333</v>
      </c>
      <c r="AY3" s="78" t="s">
        <v>66</v>
      </c>
      <c r="AZ3" s="78" t="str">
        <f>REPLACE(INDEX(GroupVertices[Group],MATCH(Vertices[[#This Row],[Vertex]],GroupVertices[Vertex],0)),1,1,"")</f>
        <v>1</v>
      </c>
      <c r="BA3" s="48" t="s">
        <v>404</v>
      </c>
      <c r="BB3" s="48" t="s">
        <v>404</v>
      </c>
      <c r="BC3" s="48" t="s">
        <v>432</v>
      </c>
      <c r="BD3" s="48" t="s">
        <v>432</v>
      </c>
      <c r="BE3" s="48" t="s">
        <v>442</v>
      </c>
      <c r="BF3" s="48" t="s">
        <v>442</v>
      </c>
      <c r="BG3" s="116" t="s">
        <v>1897</v>
      </c>
      <c r="BH3" s="116" t="s">
        <v>1930</v>
      </c>
      <c r="BI3" s="116" t="s">
        <v>1940</v>
      </c>
      <c r="BJ3" s="116" t="s">
        <v>1940</v>
      </c>
      <c r="BK3" s="116">
        <v>4</v>
      </c>
      <c r="BL3" s="120">
        <v>7.547169811320755</v>
      </c>
      <c r="BM3" s="116">
        <v>0</v>
      </c>
      <c r="BN3" s="120">
        <v>0</v>
      </c>
      <c r="BO3" s="116">
        <v>0</v>
      </c>
      <c r="BP3" s="120">
        <v>0</v>
      </c>
      <c r="BQ3" s="116">
        <v>49</v>
      </c>
      <c r="BR3" s="120">
        <v>92.45283018867924</v>
      </c>
      <c r="BS3" s="116">
        <v>53</v>
      </c>
      <c r="BT3" s="3"/>
      <c r="BU3" s="3"/>
    </row>
    <row r="4" spans="1:76" ht="15">
      <c r="A4" s="64" t="s">
        <v>256</v>
      </c>
      <c r="B4" s="65"/>
      <c r="C4" s="65" t="s">
        <v>64</v>
      </c>
      <c r="D4" s="66">
        <v>164.1519006739528</v>
      </c>
      <c r="E4" s="68"/>
      <c r="F4" s="100" t="s">
        <v>1262</v>
      </c>
      <c r="G4" s="65"/>
      <c r="H4" s="69" t="s">
        <v>256</v>
      </c>
      <c r="I4" s="70"/>
      <c r="J4" s="70"/>
      <c r="K4" s="69" t="s">
        <v>1442</v>
      </c>
      <c r="L4" s="73">
        <v>1</v>
      </c>
      <c r="M4" s="74">
        <v>1636.3004150390625</v>
      </c>
      <c r="N4" s="74">
        <v>9534.9833984375</v>
      </c>
      <c r="O4" s="75"/>
      <c r="P4" s="76"/>
      <c r="Q4" s="76"/>
      <c r="R4" s="86"/>
      <c r="S4" s="48">
        <v>1</v>
      </c>
      <c r="T4" s="48">
        <v>0</v>
      </c>
      <c r="U4" s="49">
        <v>0</v>
      </c>
      <c r="V4" s="49">
        <v>0.002817</v>
      </c>
      <c r="W4" s="49">
        <v>0.003392</v>
      </c>
      <c r="X4" s="49">
        <v>0.391972</v>
      </c>
      <c r="Y4" s="49">
        <v>0</v>
      </c>
      <c r="Z4" s="49">
        <v>0</v>
      </c>
      <c r="AA4" s="71">
        <v>4</v>
      </c>
      <c r="AB4" s="71"/>
      <c r="AC4" s="72"/>
      <c r="AD4" s="78" t="s">
        <v>772</v>
      </c>
      <c r="AE4" s="78">
        <v>4400</v>
      </c>
      <c r="AF4" s="78">
        <v>35257</v>
      </c>
      <c r="AG4" s="78">
        <v>64866</v>
      </c>
      <c r="AH4" s="78">
        <v>2116</v>
      </c>
      <c r="AI4" s="78"/>
      <c r="AJ4" s="78" t="s">
        <v>877</v>
      </c>
      <c r="AK4" s="78" t="s">
        <v>982</v>
      </c>
      <c r="AL4" s="83" t="s">
        <v>1054</v>
      </c>
      <c r="AM4" s="78"/>
      <c r="AN4" s="80">
        <v>40256.7593287037</v>
      </c>
      <c r="AO4" s="83" t="s">
        <v>1146</v>
      </c>
      <c r="AP4" s="78" t="b">
        <v>0</v>
      </c>
      <c r="AQ4" s="78" t="b">
        <v>0</v>
      </c>
      <c r="AR4" s="78" t="b">
        <v>1</v>
      </c>
      <c r="AS4" s="78"/>
      <c r="AT4" s="78">
        <v>1315</v>
      </c>
      <c r="AU4" s="83" t="s">
        <v>1247</v>
      </c>
      <c r="AV4" s="78" t="b">
        <v>1</v>
      </c>
      <c r="AW4" s="78" t="s">
        <v>1332</v>
      </c>
      <c r="AX4" s="83" t="s">
        <v>1334</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257</v>
      </c>
      <c r="B5" s="65"/>
      <c r="C5" s="65" t="s">
        <v>64</v>
      </c>
      <c r="D5" s="66">
        <v>163.02141582603738</v>
      </c>
      <c r="E5" s="68"/>
      <c r="F5" s="100" t="s">
        <v>1263</v>
      </c>
      <c r="G5" s="65"/>
      <c r="H5" s="69" t="s">
        <v>257</v>
      </c>
      <c r="I5" s="70"/>
      <c r="J5" s="70"/>
      <c r="K5" s="69" t="s">
        <v>1443</v>
      </c>
      <c r="L5" s="73">
        <v>1</v>
      </c>
      <c r="M5" s="74">
        <v>194.9122772216797</v>
      </c>
      <c r="N5" s="74">
        <v>8337.3984375</v>
      </c>
      <c r="O5" s="75"/>
      <c r="P5" s="76"/>
      <c r="Q5" s="76"/>
      <c r="R5" s="86"/>
      <c r="S5" s="48">
        <v>1</v>
      </c>
      <c r="T5" s="48">
        <v>0</v>
      </c>
      <c r="U5" s="49">
        <v>0</v>
      </c>
      <c r="V5" s="49">
        <v>0.002817</v>
      </c>
      <c r="W5" s="49">
        <v>0.003392</v>
      </c>
      <c r="X5" s="49">
        <v>0.391972</v>
      </c>
      <c r="Y5" s="49">
        <v>0</v>
      </c>
      <c r="Z5" s="49">
        <v>0</v>
      </c>
      <c r="AA5" s="71">
        <v>5</v>
      </c>
      <c r="AB5" s="71"/>
      <c r="AC5" s="72"/>
      <c r="AD5" s="78" t="s">
        <v>773</v>
      </c>
      <c r="AE5" s="78">
        <v>1646</v>
      </c>
      <c r="AF5" s="78">
        <v>16735</v>
      </c>
      <c r="AG5" s="78">
        <v>32164</v>
      </c>
      <c r="AH5" s="78">
        <v>3675</v>
      </c>
      <c r="AI5" s="78"/>
      <c r="AJ5" s="78" t="s">
        <v>878</v>
      </c>
      <c r="AK5" s="78" t="s">
        <v>983</v>
      </c>
      <c r="AL5" s="83" t="s">
        <v>1055</v>
      </c>
      <c r="AM5" s="78"/>
      <c r="AN5" s="80">
        <v>40281.678194444445</v>
      </c>
      <c r="AO5" s="83" t="s">
        <v>1147</v>
      </c>
      <c r="AP5" s="78" t="b">
        <v>0</v>
      </c>
      <c r="AQ5" s="78" t="b">
        <v>0</v>
      </c>
      <c r="AR5" s="78" t="b">
        <v>0</v>
      </c>
      <c r="AS5" s="78"/>
      <c r="AT5" s="78">
        <v>1097</v>
      </c>
      <c r="AU5" s="83" t="s">
        <v>1247</v>
      </c>
      <c r="AV5" s="78" t="b">
        <v>0</v>
      </c>
      <c r="AW5" s="78" t="s">
        <v>1332</v>
      </c>
      <c r="AX5" s="83" t="s">
        <v>1335</v>
      </c>
      <c r="AY5" s="78" t="s">
        <v>65</v>
      </c>
      <c r="AZ5" s="78" t="str">
        <f>REPLACE(INDEX(GroupVertices[Group],MATCH(Vertices[[#This Row],[Vertex]],GroupVertices[Vertex],0)),1,1,"")</f>
        <v>1</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258</v>
      </c>
      <c r="B6" s="65"/>
      <c r="C6" s="65" t="s">
        <v>64</v>
      </c>
      <c r="D6" s="66">
        <v>162.19732520857957</v>
      </c>
      <c r="E6" s="68"/>
      <c r="F6" s="100" t="s">
        <v>1264</v>
      </c>
      <c r="G6" s="65"/>
      <c r="H6" s="69" t="s">
        <v>258</v>
      </c>
      <c r="I6" s="70"/>
      <c r="J6" s="70"/>
      <c r="K6" s="69" t="s">
        <v>1444</v>
      </c>
      <c r="L6" s="73">
        <v>1</v>
      </c>
      <c r="M6" s="74">
        <v>2540.990478515625</v>
      </c>
      <c r="N6" s="74">
        <v>9646.09375</v>
      </c>
      <c r="O6" s="75"/>
      <c r="P6" s="76"/>
      <c r="Q6" s="76"/>
      <c r="R6" s="86"/>
      <c r="S6" s="48">
        <v>1</v>
      </c>
      <c r="T6" s="48">
        <v>0</v>
      </c>
      <c r="U6" s="49">
        <v>0</v>
      </c>
      <c r="V6" s="49">
        <v>0.002817</v>
      </c>
      <c r="W6" s="49">
        <v>0.003392</v>
      </c>
      <c r="X6" s="49">
        <v>0.391972</v>
      </c>
      <c r="Y6" s="49">
        <v>0</v>
      </c>
      <c r="Z6" s="49">
        <v>0</v>
      </c>
      <c r="AA6" s="71">
        <v>6</v>
      </c>
      <c r="AB6" s="71"/>
      <c r="AC6" s="72"/>
      <c r="AD6" s="78" t="s">
        <v>774</v>
      </c>
      <c r="AE6" s="78">
        <v>2103</v>
      </c>
      <c r="AF6" s="78">
        <v>3233</v>
      </c>
      <c r="AG6" s="78">
        <v>4699</v>
      </c>
      <c r="AH6" s="78">
        <v>2972</v>
      </c>
      <c r="AI6" s="78"/>
      <c r="AJ6" s="78" t="s">
        <v>879</v>
      </c>
      <c r="AK6" s="78" t="s">
        <v>984</v>
      </c>
      <c r="AL6" s="83" t="s">
        <v>1056</v>
      </c>
      <c r="AM6" s="78"/>
      <c r="AN6" s="80">
        <v>41226.852164351854</v>
      </c>
      <c r="AO6" s="83" t="s">
        <v>1148</v>
      </c>
      <c r="AP6" s="78" t="b">
        <v>0</v>
      </c>
      <c r="AQ6" s="78" t="b">
        <v>0</v>
      </c>
      <c r="AR6" s="78" t="b">
        <v>1</v>
      </c>
      <c r="AS6" s="78" t="s">
        <v>730</v>
      </c>
      <c r="AT6" s="78">
        <v>172</v>
      </c>
      <c r="AU6" s="83" t="s">
        <v>1247</v>
      </c>
      <c r="AV6" s="78" t="b">
        <v>0</v>
      </c>
      <c r="AW6" s="78" t="s">
        <v>1332</v>
      </c>
      <c r="AX6" s="83" t="s">
        <v>1336</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259</v>
      </c>
      <c r="B7" s="65"/>
      <c r="C7" s="65" t="s">
        <v>64</v>
      </c>
      <c r="D7" s="66">
        <v>164.8575229246142</v>
      </c>
      <c r="E7" s="68"/>
      <c r="F7" s="100" t="s">
        <v>1265</v>
      </c>
      <c r="G7" s="65"/>
      <c r="H7" s="69" t="s">
        <v>259</v>
      </c>
      <c r="I7" s="70"/>
      <c r="J7" s="70"/>
      <c r="K7" s="69" t="s">
        <v>1445</v>
      </c>
      <c r="L7" s="73">
        <v>1</v>
      </c>
      <c r="M7" s="74">
        <v>841.056884765625</v>
      </c>
      <c r="N7" s="74">
        <v>9084.0322265625</v>
      </c>
      <c r="O7" s="75"/>
      <c r="P7" s="76"/>
      <c r="Q7" s="76"/>
      <c r="R7" s="86"/>
      <c r="S7" s="48">
        <v>1</v>
      </c>
      <c r="T7" s="48">
        <v>0</v>
      </c>
      <c r="U7" s="49">
        <v>0</v>
      </c>
      <c r="V7" s="49">
        <v>0.002817</v>
      </c>
      <c r="W7" s="49">
        <v>0.003392</v>
      </c>
      <c r="X7" s="49">
        <v>0.391972</v>
      </c>
      <c r="Y7" s="49">
        <v>0</v>
      </c>
      <c r="Z7" s="49">
        <v>0</v>
      </c>
      <c r="AA7" s="71">
        <v>7</v>
      </c>
      <c r="AB7" s="71"/>
      <c r="AC7" s="72"/>
      <c r="AD7" s="78" t="s">
        <v>775</v>
      </c>
      <c r="AE7" s="78">
        <v>51474</v>
      </c>
      <c r="AF7" s="78">
        <v>46818</v>
      </c>
      <c r="AG7" s="78">
        <v>44683</v>
      </c>
      <c r="AH7" s="78">
        <v>4017</v>
      </c>
      <c r="AI7" s="78"/>
      <c r="AJ7" s="78" t="s">
        <v>880</v>
      </c>
      <c r="AK7" s="78" t="s">
        <v>985</v>
      </c>
      <c r="AL7" s="83" t="s">
        <v>1057</v>
      </c>
      <c r="AM7" s="78"/>
      <c r="AN7" s="80">
        <v>39909.00618055555</v>
      </c>
      <c r="AO7" s="83" t="s">
        <v>1149</v>
      </c>
      <c r="AP7" s="78" t="b">
        <v>0</v>
      </c>
      <c r="AQ7" s="78" t="b">
        <v>0</v>
      </c>
      <c r="AR7" s="78" t="b">
        <v>1</v>
      </c>
      <c r="AS7" s="78"/>
      <c r="AT7" s="78">
        <v>3056</v>
      </c>
      <c r="AU7" s="83" t="s">
        <v>1247</v>
      </c>
      <c r="AV7" s="78" t="b">
        <v>1</v>
      </c>
      <c r="AW7" s="78" t="s">
        <v>1332</v>
      </c>
      <c r="AX7" s="83" t="s">
        <v>1337</v>
      </c>
      <c r="AY7" s="78" t="s">
        <v>65</v>
      </c>
      <c r="AZ7" s="78" t="str">
        <f>REPLACE(INDEX(GroupVertices[Group],MATCH(Vertices[[#This Row],[Vertex]],GroupVertices[Vertex],0)),1,1,"")</f>
        <v>1</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213</v>
      </c>
      <c r="B8" s="65"/>
      <c r="C8" s="65" t="s">
        <v>64</v>
      </c>
      <c r="D8" s="66">
        <v>163.21288170271976</v>
      </c>
      <c r="E8" s="68"/>
      <c r="F8" s="100" t="s">
        <v>1266</v>
      </c>
      <c r="G8" s="65"/>
      <c r="H8" s="69" t="s">
        <v>213</v>
      </c>
      <c r="I8" s="70"/>
      <c r="J8" s="70"/>
      <c r="K8" s="69" t="s">
        <v>1446</v>
      </c>
      <c r="L8" s="73">
        <v>2841.7658704528567</v>
      </c>
      <c r="M8" s="74">
        <v>5714.00439453125</v>
      </c>
      <c r="N8" s="74">
        <v>7271.33984375</v>
      </c>
      <c r="O8" s="75"/>
      <c r="P8" s="76"/>
      <c r="Q8" s="76"/>
      <c r="R8" s="86"/>
      <c r="S8" s="48">
        <v>2</v>
      </c>
      <c r="T8" s="48">
        <v>13</v>
      </c>
      <c r="U8" s="49">
        <v>2747.333333</v>
      </c>
      <c r="V8" s="49">
        <v>0.004098</v>
      </c>
      <c r="W8" s="49">
        <v>0.013433</v>
      </c>
      <c r="X8" s="49">
        <v>5.491178</v>
      </c>
      <c r="Y8" s="49">
        <v>0.01904761904761905</v>
      </c>
      <c r="Z8" s="49">
        <v>0</v>
      </c>
      <c r="AA8" s="71">
        <v>8</v>
      </c>
      <c r="AB8" s="71"/>
      <c r="AC8" s="72"/>
      <c r="AD8" s="78" t="s">
        <v>776</v>
      </c>
      <c r="AE8" s="78">
        <v>16113</v>
      </c>
      <c r="AF8" s="78">
        <v>19872</v>
      </c>
      <c r="AG8" s="78">
        <v>32258</v>
      </c>
      <c r="AH8" s="78">
        <v>8322</v>
      </c>
      <c r="AI8" s="78"/>
      <c r="AJ8" s="78" t="s">
        <v>881</v>
      </c>
      <c r="AK8" s="78" t="s">
        <v>986</v>
      </c>
      <c r="AL8" s="83" t="s">
        <v>1058</v>
      </c>
      <c r="AM8" s="78"/>
      <c r="AN8" s="80">
        <v>40630.95141203704</v>
      </c>
      <c r="AO8" s="83" t="s">
        <v>1150</v>
      </c>
      <c r="AP8" s="78" t="b">
        <v>0</v>
      </c>
      <c r="AQ8" s="78" t="b">
        <v>0</v>
      </c>
      <c r="AR8" s="78" t="b">
        <v>0</v>
      </c>
      <c r="AS8" s="78"/>
      <c r="AT8" s="78">
        <v>935</v>
      </c>
      <c r="AU8" s="83" t="s">
        <v>1247</v>
      </c>
      <c r="AV8" s="78" t="b">
        <v>1</v>
      </c>
      <c r="AW8" s="78" t="s">
        <v>1332</v>
      </c>
      <c r="AX8" s="83" t="s">
        <v>1338</v>
      </c>
      <c r="AY8" s="78" t="s">
        <v>66</v>
      </c>
      <c r="AZ8" s="78" t="str">
        <f>REPLACE(INDEX(GroupVertices[Group],MATCH(Vertices[[#This Row],[Vertex]],GroupVertices[Vertex],0)),1,1,"")</f>
        <v>3</v>
      </c>
      <c r="BA8" s="48" t="s">
        <v>405</v>
      </c>
      <c r="BB8" s="48" t="s">
        <v>405</v>
      </c>
      <c r="BC8" s="48" t="s">
        <v>433</v>
      </c>
      <c r="BD8" s="48" t="s">
        <v>433</v>
      </c>
      <c r="BE8" s="48"/>
      <c r="BF8" s="48"/>
      <c r="BG8" s="116" t="s">
        <v>1898</v>
      </c>
      <c r="BH8" s="116" t="s">
        <v>1898</v>
      </c>
      <c r="BI8" s="116" t="s">
        <v>1941</v>
      </c>
      <c r="BJ8" s="116" t="s">
        <v>1941</v>
      </c>
      <c r="BK8" s="116">
        <v>0</v>
      </c>
      <c r="BL8" s="120">
        <v>0</v>
      </c>
      <c r="BM8" s="116">
        <v>1</v>
      </c>
      <c r="BN8" s="120">
        <v>4.545454545454546</v>
      </c>
      <c r="BO8" s="116">
        <v>0</v>
      </c>
      <c r="BP8" s="120">
        <v>0</v>
      </c>
      <c r="BQ8" s="116">
        <v>21</v>
      </c>
      <c r="BR8" s="120">
        <v>95.45454545454545</v>
      </c>
      <c r="BS8" s="116">
        <v>22</v>
      </c>
      <c r="BT8" s="2"/>
      <c r="BU8" s="3"/>
      <c r="BV8" s="3"/>
      <c r="BW8" s="3"/>
      <c r="BX8" s="3"/>
    </row>
    <row r="9" spans="1:76" ht="15">
      <c r="A9" s="64" t="s">
        <v>260</v>
      </c>
      <c r="B9" s="65"/>
      <c r="C9" s="65" t="s">
        <v>64</v>
      </c>
      <c r="D9" s="66">
        <v>162.03533909550498</v>
      </c>
      <c r="E9" s="68"/>
      <c r="F9" s="100" t="s">
        <v>1267</v>
      </c>
      <c r="G9" s="65"/>
      <c r="H9" s="69" t="s">
        <v>260</v>
      </c>
      <c r="I9" s="70"/>
      <c r="J9" s="70"/>
      <c r="K9" s="69" t="s">
        <v>1447</v>
      </c>
      <c r="L9" s="73">
        <v>1</v>
      </c>
      <c r="M9" s="74">
        <v>6348.7353515625</v>
      </c>
      <c r="N9" s="74">
        <v>9181.7861328125</v>
      </c>
      <c r="O9" s="75"/>
      <c r="P9" s="76"/>
      <c r="Q9" s="76"/>
      <c r="R9" s="86"/>
      <c r="S9" s="48">
        <v>1</v>
      </c>
      <c r="T9" s="48">
        <v>0</v>
      </c>
      <c r="U9" s="49">
        <v>0</v>
      </c>
      <c r="V9" s="49">
        <v>0.002865</v>
      </c>
      <c r="W9" s="49">
        <v>0.001526</v>
      </c>
      <c r="X9" s="49">
        <v>0.461167</v>
      </c>
      <c r="Y9" s="49">
        <v>0</v>
      </c>
      <c r="Z9" s="49">
        <v>0</v>
      </c>
      <c r="AA9" s="71">
        <v>9</v>
      </c>
      <c r="AB9" s="71"/>
      <c r="AC9" s="72"/>
      <c r="AD9" s="78" t="s">
        <v>777</v>
      </c>
      <c r="AE9" s="78">
        <v>483</v>
      </c>
      <c r="AF9" s="78">
        <v>579</v>
      </c>
      <c r="AG9" s="78">
        <v>335</v>
      </c>
      <c r="AH9" s="78">
        <v>52</v>
      </c>
      <c r="AI9" s="78"/>
      <c r="AJ9" s="78" t="s">
        <v>882</v>
      </c>
      <c r="AK9" s="78" t="s">
        <v>987</v>
      </c>
      <c r="AL9" s="83" t="s">
        <v>1059</v>
      </c>
      <c r="AM9" s="78"/>
      <c r="AN9" s="80">
        <v>42898.76565972222</v>
      </c>
      <c r="AO9" s="83" t="s">
        <v>1151</v>
      </c>
      <c r="AP9" s="78" t="b">
        <v>0</v>
      </c>
      <c r="AQ9" s="78" t="b">
        <v>0</v>
      </c>
      <c r="AR9" s="78" t="b">
        <v>0</v>
      </c>
      <c r="AS9" s="78"/>
      <c r="AT9" s="78">
        <v>3</v>
      </c>
      <c r="AU9" s="83" t="s">
        <v>1247</v>
      </c>
      <c r="AV9" s="78" t="b">
        <v>0</v>
      </c>
      <c r="AW9" s="78" t="s">
        <v>1332</v>
      </c>
      <c r="AX9" s="83" t="s">
        <v>1339</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261</v>
      </c>
      <c r="B10" s="65"/>
      <c r="C10" s="65" t="s">
        <v>64</v>
      </c>
      <c r="D10" s="66">
        <v>162.14428604796848</v>
      </c>
      <c r="E10" s="68"/>
      <c r="F10" s="100" t="s">
        <v>1268</v>
      </c>
      <c r="G10" s="65"/>
      <c r="H10" s="69" t="s">
        <v>261</v>
      </c>
      <c r="I10" s="70"/>
      <c r="J10" s="70"/>
      <c r="K10" s="69" t="s">
        <v>1448</v>
      </c>
      <c r="L10" s="73">
        <v>1</v>
      </c>
      <c r="M10" s="74">
        <v>6740.16748046875</v>
      </c>
      <c r="N10" s="74">
        <v>8403.2177734375</v>
      </c>
      <c r="O10" s="75"/>
      <c r="P10" s="76"/>
      <c r="Q10" s="76"/>
      <c r="R10" s="86"/>
      <c r="S10" s="48">
        <v>1</v>
      </c>
      <c r="T10" s="48">
        <v>0</v>
      </c>
      <c r="U10" s="49">
        <v>0</v>
      </c>
      <c r="V10" s="49">
        <v>0.002865</v>
      </c>
      <c r="W10" s="49">
        <v>0.001526</v>
      </c>
      <c r="X10" s="49">
        <v>0.461167</v>
      </c>
      <c r="Y10" s="49">
        <v>0</v>
      </c>
      <c r="Z10" s="49">
        <v>0</v>
      </c>
      <c r="AA10" s="71">
        <v>10</v>
      </c>
      <c r="AB10" s="71"/>
      <c r="AC10" s="72"/>
      <c r="AD10" s="78" t="s">
        <v>778</v>
      </c>
      <c r="AE10" s="78">
        <v>1257</v>
      </c>
      <c r="AF10" s="78">
        <v>2364</v>
      </c>
      <c r="AG10" s="78">
        <v>6665</v>
      </c>
      <c r="AH10" s="78">
        <v>1430</v>
      </c>
      <c r="AI10" s="78"/>
      <c r="AJ10" s="78" t="s">
        <v>883</v>
      </c>
      <c r="AK10" s="78" t="s">
        <v>988</v>
      </c>
      <c r="AL10" s="83" t="s">
        <v>1060</v>
      </c>
      <c r="AM10" s="78"/>
      <c r="AN10" s="80">
        <v>39801.6180787037</v>
      </c>
      <c r="AO10" s="83" t="s">
        <v>1152</v>
      </c>
      <c r="AP10" s="78" t="b">
        <v>0</v>
      </c>
      <c r="AQ10" s="78" t="b">
        <v>0</v>
      </c>
      <c r="AR10" s="78" t="b">
        <v>1</v>
      </c>
      <c r="AS10" s="78" t="s">
        <v>730</v>
      </c>
      <c r="AT10" s="78">
        <v>220</v>
      </c>
      <c r="AU10" s="83" t="s">
        <v>1247</v>
      </c>
      <c r="AV10" s="78" t="b">
        <v>0</v>
      </c>
      <c r="AW10" s="78" t="s">
        <v>1332</v>
      </c>
      <c r="AX10" s="83" t="s">
        <v>1340</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262</v>
      </c>
      <c r="B11" s="65"/>
      <c r="C11" s="65" t="s">
        <v>64</v>
      </c>
      <c r="D11" s="66">
        <v>163.15349493255337</v>
      </c>
      <c r="E11" s="68"/>
      <c r="F11" s="100" t="s">
        <v>1269</v>
      </c>
      <c r="G11" s="65"/>
      <c r="H11" s="69" t="s">
        <v>262</v>
      </c>
      <c r="I11" s="70"/>
      <c r="J11" s="70"/>
      <c r="K11" s="69" t="s">
        <v>1449</v>
      </c>
      <c r="L11" s="73">
        <v>1</v>
      </c>
      <c r="M11" s="74">
        <v>4749.35498046875</v>
      </c>
      <c r="N11" s="74">
        <v>6006.41455078125</v>
      </c>
      <c r="O11" s="75"/>
      <c r="P11" s="76"/>
      <c r="Q11" s="76"/>
      <c r="R11" s="86"/>
      <c r="S11" s="48">
        <v>1</v>
      </c>
      <c r="T11" s="48">
        <v>0</v>
      </c>
      <c r="U11" s="49">
        <v>0</v>
      </c>
      <c r="V11" s="49">
        <v>0.002865</v>
      </c>
      <c r="W11" s="49">
        <v>0.001526</v>
      </c>
      <c r="X11" s="49">
        <v>0.461167</v>
      </c>
      <c r="Y11" s="49">
        <v>0</v>
      </c>
      <c r="Z11" s="49">
        <v>0</v>
      </c>
      <c r="AA11" s="71">
        <v>11</v>
      </c>
      <c r="AB11" s="71"/>
      <c r="AC11" s="72"/>
      <c r="AD11" s="78" t="s">
        <v>779</v>
      </c>
      <c r="AE11" s="78">
        <v>3068</v>
      </c>
      <c r="AF11" s="78">
        <v>18899</v>
      </c>
      <c r="AG11" s="78">
        <v>13119</v>
      </c>
      <c r="AH11" s="78">
        <v>5299</v>
      </c>
      <c r="AI11" s="78"/>
      <c r="AJ11" s="78" t="s">
        <v>884</v>
      </c>
      <c r="AK11" s="78" t="s">
        <v>989</v>
      </c>
      <c r="AL11" s="83" t="s">
        <v>1061</v>
      </c>
      <c r="AM11" s="78"/>
      <c r="AN11" s="80">
        <v>39952.27278935185</v>
      </c>
      <c r="AO11" s="83" t="s">
        <v>1153</v>
      </c>
      <c r="AP11" s="78" t="b">
        <v>0</v>
      </c>
      <c r="AQ11" s="78" t="b">
        <v>0</v>
      </c>
      <c r="AR11" s="78" t="b">
        <v>1</v>
      </c>
      <c r="AS11" s="78"/>
      <c r="AT11" s="78">
        <v>370</v>
      </c>
      <c r="AU11" s="83" t="s">
        <v>1247</v>
      </c>
      <c r="AV11" s="78" t="b">
        <v>1</v>
      </c>
      <c r="AW11" s="78" t="s">
        <v>1332</v>
      </c>
      <c r="AX11" s="83" t="s">
        <v>1341</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263</v>
      </c>
      <c r="B12" s="65"/>
      <c r="C12" s="65" t="s">
        <v>64</v>
      </c>
      <c r="D12" s="66">
        <v>162.46026272746627</v>
      </c>
      <c r="E12" s="68"/>
      <c r="F12" s="100" t="s">
        <v>1270</v>
      </c>
      <c r="G12" s="65"/>
      <c r="H12" s="69" t="s">
        <v>263</v>
      </c>
      <c r="I12" s="70"/>
      <c r="J12" s="70"/>
      <c r="K12" s="69" t="s">
        <v>1450</v>
      </c>
      <c r="L12" s="73">
        <v>1</v>
      </c>
      <c r="M12" s="74">
        <v>5488.21435546875</v>
      </c>
      <c r="N12" s="74">
        <v>8549.876953125</v>
      </c>
      <c r="O12" s="75"/>
      <c r="P12" s="76"/>
      <c r="Q12" s="76"/>
      <c r="R12" s="86"/>
      <c r="S12" s="48">
        <v>1</v>
      </c>
      <c r="T12" s="48">
        <v>0</v>
      </c>
      <c r="U12" s="49">
        <v>0</v>
      </c>
      <c r="V12" s="49">
        <v>0.002865</v>
      </c>
      <c r="W12" s="49">
        <v>0.001526</v>
      </c>
      <c r="X12" s="49">
        <v>0.461167</v>
      </c>
      <c r="Y12" s="49">
        <v>0</v>
      </c>
      <c r="Z12" s="49">
        <v>0</v>
      </c>
      <c r="AA12" s="71">
        <v>12</v>
      </c>
      <c r="AB12" s="71"/>
      <c r="AC12" s="72"/>
      <c r="AD12" s="78" t="s">
        <v>780</v>
      </c>
      <c r="AE12" s="78">
        <v>1144</v>
      </c>
      <c r="AF12" s="78">
        <v>7541</v>
      </c>
      <c r="AG12" s="78">
        <v>12921</v>
      </c>
      <c r="AH12" s="78">
        <v>8621</v>
      </c>
      <c r="AI12" s="78"/>
      <c r="AJ12" s="78" t="s">
        <v>885</v>
      </c>
      <c r="AK12" s="78" t="s">
        <v>990</v>
      </c>
      <c r="AL12" s="83" t="s">
        <v>1062</v>
      </c>
      <c r="AM12" s="78"/>
      <c r="AN12" s="80">
        <v>40487.84347222222</v>
      </c>
      <c r="AO12" s="83" t="s">
        <v>1154</v>
      </c>
      <c r="AP12" s="78" t="b">
        <v>0</v>
      </c>
      <c r="AQ12" s="78" t="b">
        <v>0</v>
      </c>
      <c r="AR12" s="78" t="b">
        <v>1</v>
      </c>
      <c r="AS12" s="78" t="s">
        <v>730</v>
      </c>
      <c r="AT12" s="78">
        <v>126</v>
      </c>
      <c r="AU12" s="83" t="s">
        <v>1248</v>
      </c>
      <c r="AV12" s="78" t="b">
        <v>1</v>
      </c>
      <c r="AW12" s="78" t="s">
        <v>1332</v>
      </c>
      <c r="AX12" s="83" t="s">
        <v>1342</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264</v>
      </c>
      <c r="B13" s="65"/>
      <c r="C13" s="65" t="s">
        <v>64</v>
      </c>
      <c r="D13" s="66">
        <v>162.32098152549332</v>
      </c>
      <c r="E13" s="68"/>
      <c r="F13" s="100" t="s">
        <v>1271</v>
      </c>
      <c r="G13" s="65"/>
      <c r="H13" s="69" t="s">
        <v>264</v>
      </c>
      <c r="I13" s="70"/>
      <c r="J13" s="70"/>
      <c r="K13" s="69" t="s">
        <v>1451</v>
      </c>
      <c r="L13" s="73">
        <v>1</v>
      </c>
      <c r="M13" s="74">
        <v>4554.4501953125</v>
      </c>
      <c r="N13" s="74">
        <v>6988.666015625</v>
      </c>
      <c r="O13" s="75"/>
      <c r="P13" s="76"/>
      <c r="Q13" s="76"/>
      <c r="R13" s="86"/>
      <c r="S13" s="48">
        <v>1</v>
      </c>
      <c r="T13" s="48">
        <v>0</v>
      </c>
      <c r="U13" s="49">
        <v>0</v>
      </c>
      <c r="V13" s="49">
        <v>0.002865</v>
      </c>
      <c r="W13" s="49">
        <v>0.001526</v>
      </c>
      <c r="X13" s="49">
        <v>0.461167</v>
      </c>
      <c r="Y13" s="49">
        <v>0</v>
      </c>
      <c r="Z13" s="49">
        <v>0</v>
      </c>
      <c r="AA13" s="71">
        <v>13</v>
      </c>
      <c r="AB13" s="71"/>
      <c r="AC13" s="72"/>
      <c r="AD13" s="78" t="s">
        <v>781</v>
      </c>
      <c r="AE13" s="78">
        <v>1077</v>
      </c>
      <c r="AF13" s="78">
        <v>5259</v>
      </c>
      <c r="AG13" s="78">
        <v>4963</v>
      </c>
      <c r="AH13" s="78">
        <v>1897</v>
      </c>
      <c r="AI13" s="78"/>
      <c r="AJ13" s="78" t="s">
        <v>886</v>
      </c>
      <c r="AK13" s="78" t="s">
        <v>991</v>
      </c>
      <c r="AL13" s="83" t="s">
        <v>1063</v>
      </c>
      <c r="AM13" s="78"/>
      <c r="AN13" s="80">
        <v>39892.63599537037</v>
      </c>
      <c r="AO13" s="83" t="s">
        <v>1155</v>
      </c>
      <c r="AP13" s="78" t="b">
        <v>0</v>
      </c>
      <c r="AQ13" s="78" t="b">
        <v>0</v>
      </c>
      <c r="AR13" s="78" t="b">
        <v>1</v>
      </c>
      <c r="AS13" s="78"/>
      <c r="AT13" s="78">
        <v>213</v>
      </c>
      <c r="AU13" s="83" t="s">
        <v>1247</v>
      </c>
      <c r="AV13" s="78" t="b">
        <v>1</v>
      </c>
      <c r="AW13" s="78" t="s">
        <v>1332</v>
      </c>
      <c r="AX13" s="83" t="s">
        <v>1343</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265</v>
      </c>
      <c r="B14" s="65"/>
      <c r="C14" s="65" t="s">
        <v>64</v>
      </c>
      <c r="D14" s="66">
        <v>178.05139559354177</v>
      </c>
      <c r="E14" s="68"/>
      <c r="F14" s="100" t="s">
        <v>1272</v>
      </c>
      <c r="G14" s="65"/>
      <c r="H14" s="69" t="s">
        <v>265</v>
      </c>
      <c r="I14" s="70"/>
      <c r="J14" s="70"/>
      <c r="K14" s="69" t="s">
        <v>1452</v>
      </c>
      <c r="L14" s="73">
        <v>1</v>
      </c>
      <c r="M14" s="74">
        <v>4618.70556640625</v>
      </c>
      <c r="N14" s="74">
        <v>8050.30078125</v>
      </c>
      <c r="O14" s="75"/>
      <c r="P14" s="76"/>
      <c r="Q14" s="76"/>
      <c r="R14" s="86"/>
      <c r="S14" s="48">
        <v>1</v>
      </c>
      <c r="T14" s="48">
        <v>0</v>
      </c>
      <c r="U14" s="49">
        <v>0</v>
      </c>
      <c r="V14" s="49">
        <v>0.002865</v>
      </c>
      <c r="W14" s="49">
        <v>0.001526</v>
      </c>
      <c r="X14" s="49">
        <v>0.461167</v>
      </c>
      <c r="Y14" s="49">
        <v>0</v>
      </c>
      <c r="Z14" s="49">
        <v>0</v>
      </c>
      <c r="AA14" s="71">
        <v>14</v>
      </c>
      <c r="AB14" s="71"/>
      <c r="AC14" s="72"/>
      <c r="AD14" s="78" t="s">
        <v>782</v>
      </c>
      <c r="AE14" s="78">
        <v>228</v>
      </c>
      <c r="AF14" s="78">
        <v>262988</v>
      </c>
      <c r="AG14" s="78">
        <v>23347</v>
      </c>
      <c r="AH14" s="78">
        <v>3985</v>
      </c>
      <c r="AI14" s="78"/>
      <c r="AJ14" s="78" t="s">
        <v>887</v>
      </c>
      <c r="AK14" s="78" t="s">
        <v>991</v>
      </c>
      <c r="AL14" s="83" t="s">
        <v>1064</v>
      </c>
      <c r="AM14" s="78"/>
      <c r="AN14" s="80">
        <v>40077.813368055555</v>
      </c>
      <c r="AO14" s="83" t="s">
        <v>1156</v>
      </c>
      <c r="AP14" s="78" t="b">
        <v>0</v>
      </c>
      <c r="AQ14" s="78" t="b">
        <v>0</v>
      </c>
      <c r="AR14" s="78" t="b">
        <v>0</v>
      </c>
      <c r="AS14" s="78"/>
      <c r="AT14" s="78">
        <v>3564</v>
      </c>
      <c r="AU14" s="83" t="s">
        <v>1247</v>
      </c>
      <c r="AV14" s="78" t="b">
        <v>1</v>
      </c>
      <c r="AW14" s="78" t="s">
        <v>1332</v>
      </c>
      <c r="AX14" s="83" t="s">
        <v>1344</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266</v>
      </c>
      <c r="B15" s="65"/>
      <c r="C15" s="65" t="s">
        <v>64</v>
      </c>
      <c r="D15" s="66">
        <v>163.06261425343956</v>
      </c>
      <c r="E15" s="68"/>
      <c r="F15" s="100" t="s">
        <v>1273</v>
      </c>
      <c r="G15" s="65"/>
      <c r="H15" s="69" t="s">
        <v>266</v>
      </c>
      <c r="I15" s="70"/>
      <c r="J15" s="70"/>
      <c r="K15" s="69" t="s">
        <v>1453</v>
      </c>
      <c r="L15" s="73">
        <v>1</v>
      </c>
      <c r="M15" s="74">
        <v>5745.01123046875</v>
      </c>
      <c r="N15" s="74">
        <v>9646.09375</v>
      </c>
      <c r="O15" s="75"/>
      <c r="P15" s="76"/>
      <c r="Q15" s="76"/>
      <c r="R15" s="86"/>
      <c r="S15" s="48">
        <v>1</v>
      </c>
      <c r="T15" s="48">
        <v>0</v>
      </c>
      <c r="U15" s="49">
        <v>0</v>
      </c>
      <c r="V15" s="49">
        <v>0.002865</v>
      </c>
      <c r="W15" s="49">
        <v>0.001526</v>
      </c>
      <c r="X15" s="49">
        <v>0.461167</v>
      </c>
      <c r="Y15" s="49">
        <v>0</v>
      </c>
      <c r="Z15" s="49">
        <v>0</v>
      </c>
      <c r="AA15" s="71">
        <v>15</v>
      </c>
      <c r="AB15" s="71"/>
      <c r="AC15" s="72"/>
      <c r="AD15" s="78" t="s">
        <v>783</v>
      </c>
      <c r="AE15" s="78">
        <v>1122</v>
      </c>
      <c r="AF15" s="78">
        <v>17410</v>
      </c>
      <c r="AG15" s="78">
        <v>2648</v>
      </c>
      <c r="AH15" s="78">
        <v>2579</v>
      </c>
      <c r="AI15" s="78"/>
      <c r="AJ15" s="78" t="s">
        <v>888</v>
      </c>
      <c r="AK15" s="78" t="s">
        <v>985</v>
      </c>
      <c r="AL15" s="83" t="s">
        <v>1065</v>
      </c>
      <c r="AM15" s="78"/>
      <c r="AN15" s="80">
        <v>40675.92539351852</v>
      </c>
      <c r="AO15" s="83" t="s">
        <v>1157</v>
      </c>
      <c r="AP15" s="78" t="b">
        <v>0</v>
      </c>
      <c r="AQ15" s="78" t="b">
        <v>0</v>
      </c>
      <c r="AR15" s="78" t="b">
        <v>1</v>
      </c>
      <c r="AS15" s="78"/>
      <c r="AT15" s="78">
        <v>212</v>
      </c>
      <c r="AU15" s="83" t="s">
        <v>1247</v>
      </c>
      <c r="AV15" s="78" t="b">
        <v>1</v>
      </c>
      <c r="AW15" s="78" t="s">
        <v>1332</v>
      </c>
      <c r="AX15" s="83" t="s">
        <v>1345</v>
      </c>
      <c r="AY15" s="78" t="s">
        <v>65</v>
      </c>
      <c r="AZ15" s="78"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267</v>
      </c>
      <c r="B16" s="65"/>
      <c r="C16" s="65" t="s">
        <v>64</v>
      </c>
      <c r="D16" s="66">
        <v>162.13421532127018</v>
      </c>
      <c r="E16" s="68"/>
      <c r="F16" s="100" t="s">
        <v>1274</v>
      </c>
      <c r="G16" s="65"/>
      <c r="H16" s="69" t="s">
        <v>267</v>
      </c>
      <c r="I16" s="70"/>
      <c r="J16" s="70"/>
      <c r="K16" s="69" t="s">
        <v>1454</v>
      </c>
      <c r="L16" s="73">
        <v>1</v>
      </c>
      <c r="M16" s="74">
        <v>6990.85400390625</v>
      </c>
      <c r="N16" s="74">
        <v>7349.05517578125</v>
      </c>
      <c r="O16" s="75"/>
      <c r="P16" s="76"/>
      <c r="Q16" s="76"/>
      <c r="R16" s="86"/>
      <c r="S16" s="48">
        <v>1</v>
      </c>
      <c r="T16" s="48">
        <v>0</v>
      </c>
      <c r="U16" s="49">
        <v>0</v>
      </c>
      <c r="V16" s="49">
        <v>0.002865</v>
      </c>
      <c r="W16" s="49">
        <v>0.001526</v>
      </c>
      <c r="X16" s="49">
        <v>0.461167</v>
      </c>
      <c r="Y16" s="49">
        <v>0</v>
      </c>
      <c r="Z16" s="49">
        <v>0</v>
      </c>
      <c r="AA16" s="71">
        <v>16</v>
      </c>
      <c r="AB16" s="71"/>
      <c r="AC16" s="72"/>
      <c r="AD16" s="78" t="s">
        <v>784</v>
      </c>
      <c r="AE16" s="78">
        <v>2040</v>
      </c>
      <c r="AF16" s="78">
        <v>2199</v>
      </c>
      <c r="AG16" s="78">
        <v>2736</v>
      </c>
      <c r="AH16" s="78">
        <v>1338</v>
      </c>
      <c r="AI16" s="78"/>
      <c r="AJ16" s="78" t="s">
        <v>889</v>
      </c>
      <c r="AK16" s="78" t="s">
        <v>992</v>
      </c>
      <c r="AL16" s="83" t="s">
        <v>1066</v>
      </c>
      <c r="AM16" s="78"/>
      <c r="AN16" s="80">
        <v>40469.55887731481</v>
      </c>
      <c r="AO16" s="83" t="s">
        <v>1158</v>
      </c>
      <c r="AP16" s="78" t="b">
        <v>0</v>
      </c>
      <c r="AQ16" s="78" t="b">
        <v>0</v>
      </c>
      <c r="AR16" s="78" t="b">
        <v>1</v>
      </c>
      <c r="AS16" s="78" t="s">
        <v>730</v>
      </c>
      <c r="AT16" s="78">
        <v>148</v>
      </c>
      <c r="AU16" s="83" t="s">
        <v>1246</v>
      </c>
      <c r="AV16" s="78" t="b">
        <v>0</v>
      </c>
      <c r="AW16" s="78" t="s">
        <v>1332</v>
      </c>
      <c r="AX16" s="83" t="s">
        <v>1346</v>
      </c>
      <c r="AY16" s="78" t="s">
        <v>65</v>
      </c>
      <c r="AZ16" s="78" t="str">
        <f>REPLACE(INDEX(GroupVertices[Group],MATCH(Vertices[[#This Row],[Vertex]],GroupVertices[Vertex],0)),1,1,"")</f>
        <v>3</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268</v>
      </c>
      <c r="B17" s="65"/>
      <c r="C17" s="65" t="s">
        <v>64</v>
      </c>
      <c r="D17" s="66">
        <v>163.3754171281597</v>
      </c>
      <c r="E17" s="68"/>
      <c r="F17" s="100" t="s">
        <v>1275</v>
      </c>
      <c r="G17" s="65"/>
      <c r="H17" s="69" t="s">
        <v>268</v>
      </c>
      <c r="I17" s="70"/>
      <c r="J17" s="70"/>
      <c r="K17" s="69" t="s">
        <v>1455</v>
      </c>
      <c r="L17" s="73">
        <v>1</v>
      </c>
      <c r="M17" s="74">
        <v>4941.97705078125</v>
      </c>
      <c r="N17" s="74">
        <v>9129.609375</v>
      </c>
      <c r="O17" s="75"/>
      <c r="P17" s="76"/>
      <c r="Q17" s="76"/>
      <c r="R17" s="86"/>
      <c r="S17" s="48">
        <v>1</v>
      </c>
      <c r="T17" s="48">
        <v>0</v>
      </c>
      <c r="U17" s="49">
        <v>0</v>
      </c>
      <c r="V17" s="49">
        <v>0.002865</v>
      </c>
      <c r="W17" s="49">
        <v>0.001526</v>
      </c>
      <c r="X17" s="49">
        <v>0.461167</v>
      </c>
      <c r="Y17" s="49">
        <v>0</v>
      </c>
      <c r="Z17" s="49">
        <v>0</v>
      </c>
      <c r="AA17" s="71">
        <v>17</v>
      </c>
      <c r="AB17" s="71"/>
      <c r="AC17" s="72"/>
      <c r="AD17" s="78" t="s">
        <v>785</v>
      </c>
      <c r="AE17" s="78">
        <v>3445</v>
      </c>
      <c r="AF17" s="78">
        <v>22535</v>
      </c>
      <c r="AG17" s="78">
        <v>13687</v>
      </c>
      <c r="AH17" s="78">
        <v>7293</v>
      </c>
      <c r="AI17" s="78"/>
      <c r="AJ17" s="78" t="s">
        <v>890</v>
      </c>
      <c r="AK17" s="78" t="s">
        <v>984</v>
      </c>
      <c r="AL17" s="83" t="s">
        <v>1067</v>
      </c>
      <c r="AM17" s="78"/>
      <c r="AN17" s="80">
        <v>39596.63538194444</v>
      </c>
      <c r="AO17" s="83" t="s">
        <v>1159</v>
      </c>
      <c r="AP17" s="78" t="b">
        <v>1</v>
      </c>
      <c r="AQ17" s="78" t="b">
        <v>0</v>
      </c>
      <c r="AR17" s="78" t="b">
        <v>1</v>
      </c>
      <c r="AS17" s="78"/>
      <c r="AT17" s="78">
        <v>1114</v>
      </c>
      <c r="AU17" s="83" t="s">
        <v>1247</v>
      </c>
      <c r="AV17" s="78" t="b">
        <v>1</v>
      </c>
      <c r="AW17" s="78" t="s">
        <v>1332</v>
      </c>
      <c r="AX17" s="83" t="s">
        <v>1347</v>
      </c>
      <c r="AY17" s="78" t="s">
        <v>65</v>
      </c>
      <c r="AZ17" s="78" t="str">
        <f>REPLACE(INDEX(GroupVertices[Group],MATCH(Vertices[[#This Row],[Vertex]],GroupVertices[Vertex],0)),1,1,"")</f>
        <v>3</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269</v>
      </c>
      <c r="B18" s="65"/>
      <c r="C18" s="65" t="s">
        <v>64</v>
      </c>
      <c r="D18" s="66">
        <v>163.02452859610779</v>
      </c>
      <c r="E18" s="68"/>
      <c r="F18" s="100" t="s">
        <v>1276</v>
      </c>
      <c r="G18" s="65"/>
      <c r="H18" s="69" t="s">
        <v>269</v>
      </c>
      <c r="I18" s="70"/>
      <c r="J18" s="70"/>
      <c r="K18" s="69" t="s">
        <v>1456</v>
      </c>
      <c r="L18" s="73">
        <v>1</v>
      </c>
      <c r="M18" s="74">
        <v>5140.068359375</v>
      </c>
      <c r="N18" s="74">
        <v>5129.54248046875</v>
      </c>
      <c r="O18" s="75"/>
      <c r="P18" s="76"/>
      <c r="Q18" s="76"/>
      <c r="R18" s="86"/>
      <c r="S18" s="48">
        <v>1</v>
      </c>
      <c r="T18" s="48">
        <v>0</v>
      </c>
      <c r="U18" s="49">
        <v>0</v>
      </c>
      <c r="V18" s="49">
        <v>0.002865</v>
      </c>
      <c r="W18" s="49">
        <v>0.001526</v>
      </c>
      <c r="X18" s="49">
        <v>0.461167</v>
      </c>
      <c r="Y18" s="49">
        <v>0</v>
      </c>
      <c r="Z18" s="49">
        <v>0</v>
      </c>
      <c r="AA18" s="71">
        <v>18</v>
      </c>
      <c r="AB18" s="71"/>
      <c r="AC18" s="72"/>
      <c r="AD18" s="78" t="s">
        <v>786</v>
      </c>
      <c r="AE18" s="78">
        <v>5691</v>
      </c>
      <c r="AF18" s="78">
        <v>16786</v>
      </c>
      <c r="AG18" s="78">
        <v>22041</v>
      </c>
      <c r="AH18" s="78">
        <v>25343</v>
      </c>
      <c r="AI18" s="78"/>
      <c r="AJ18" s="78" t="s">
        <v>891</v>
      </c>
      <c r="AK18" s="78" t="s">
        <v>993</v>
      </c>
      <c r="AL18" s="83" t="s">
        <v>1068</v>
      </c>
      <c r="AM18" s="78"/>
      <c r="AN18" s="80">
        <v>39891.87453703704</v>
      </c>
      <c r="AO18" s="83" t="s">
        <v>1160</v>
      </c>
      <c r="AP18" s="78" t="b">
        <v>0</v>
      </c>
      <c r="AQ18" s="78" t="b">
        <v>0</v>
      </c>
      <c r="AR18" s="78" t="b">
        <v>1</v>
      </c>
      <c r="AS18" s="78"/>
      <c r="AT18" s="78">
        <v>1918</v>
      </c>
      <c r="AU18" s="83" t="s">
        <v>1247</v>
      </c>
      <c r="AV18" s="78" t="b">
        <v>1</v>
      </c>
      <c r="AW18" s="78" t="s">
        <v>1332</v>
      </c>
      <c r="AX18" s="83" t="s">
        <v>1348</v>
      </c>
      <c r="AY18" s="78" t="s">
        <v>65</v>
      </c>
      <c r="AZ18" s="78" t="str">
        <f>REPLACE(INDEX(GroupVertices[Group],MATCH(Vertices[[#This Row],[Vertex]],GroupVertices[Vertex],0)),1,1,"")</f>
        <v>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214</v>
      </c>
      <c r="B19" s="65"/>
      <c r="C19" s="65" t="s">
        <v>64</v>
      </c>
      <c r="D19" s="66">
        <v>162.02758768768263</v>
      </c>
      <c r="E19" s="68"/>
      <c r="F19" s="100" t="s">
        <v>480</v>
      </c>
      <c r="G19" s="65"/>
      <c r="H19" s="69" t="s">
        <v>214</v>
      </c>
      <c r="I19" s="70"/>
      <c r="J19" s="70"/>
      <c r="K19" s="69" t="s">
        <v>1457</v>
      </c>
      <c r="L19" s="73">
        <v>1</v>
      </c>
      <c r="M19" s="74">
        <v>2148.939208984375</v>
      </c>
      <c r="N19" s="74">
        <v>7226.99609375</v>
      </c>
      <c r="O19" s="75"/>
      <c r="P19" s="76"/>
      <c r="Q19" s="76"/>
      <c r="R19" s="86"/>
      <c r="S19" s="48">
        <v>0</v>
      </c>
      <c r="T19" s="48">
        <v>2</v>
      </c>
      <c r="U19" s="49">
        <v>0</v>
      </c>
      <c r="V19" s="49">
        <v>0.003745</v>
      </c>
      <c r="W19" s="49">
        <v>0.014195</v>
      </c>
      <c r="X19" s="49">
        <v>0.607112</v>
      </c>
      <c r="Y19" s="49">
        <v>1</v>
      </c>
      <c r="Z19" s="49">
        <v>0</v>
      </c>
      <c r="AA19" s="71">
        <v>19</v>
      </c>
      <c r="AB19" s="71"/>
      <c r="AC19" s="72"/>
      <c r="AD19" s="78" t="s">
        <v>787</v>
      </c>
      <c r="AE19" s="78">
        <v>570</v>
      </c>
      <c r="AF19" s="78">
        <v>452</v>
      </c>
      <c r="AG19" s="78">
        <v>4133</v>
      </c>
      <c r="AH19" s="78">
        <v>4851</v>
      </c>
      <c r="AI19" s="78"/>
      <c r="AJ19" s="78" t="s">
        <v>892</v>
      </c>
      <c r="AK19" s="78" t="s">
        <v>994</v>
      </c>
      <c r="AL19" s="78"/>
      <c r="AM19" s="78"/>
      <c r="AN19" s="80">
        <v>41753.03792824074</v>
      </c>
      <c r="AO19" s="83" t="s">
        <v>1161</v>
      </c>
      <c r="AP19" s="78" t="b">
        <v>0</v>
      </c>
      <c r="AQ19" s="78" t="b">
        <v>0</v>
      </c>
      <c r="AR19" s="78" t="b">
        <v>1</v>
      </c>
      <c r="AS19" s="78"/>
      <c r="AT19" s="78">
        <v>1</v>
      </c>
      <c r="AU19" s="83" t="s">
        <v>1247</v>
      </c>
      <c r="AV19" s="78" t="b">
        <v>0</v>
      </c>
      <c r="AW19" s="78" t="s">
        <v>1332</v>
      </c>
      <c r="AX19" s="83" t="s">
        <v>1349</v>
      </c>
      <c r="AY19" s="78" t="s">
        <v>66</v>
      </c>
      <c r="AZ19" s="78" t="str">
        <f>REPLACE(INDEX(GroupVertices[Group],MATCH(Vertices[[#This Row],[Vertex]],GroupVertices[Vertex],0)),1,1,"")</f>
        <v>1</v>
      </c>
      <c r="BA19" s="48"/>
      <c r="BB19" s="48"/>
      <c r="BC19" s="48"/>
      <c r="BD19" s="48"/>
      <c r="BE19" s="48"/>
      <c r="BF19" s="48"/>
      <c r="BG19" s="116" t="s">
        <v>1899</v>
      </c>
      <c r="BH19" s="116" t="s">
        <v>1899</v>
      </c>
      <c r="BI19" s="116" t="s">
        <v>1942</v>
      </c>
      <c r="BJ19" s="116" t="s">
        <v>1942</v>
      </c>
      <c r="BK19" s="116">
        <v>0</v>
      </c>
      <c r="BL19" s="120">
        <v>0</v>
      </c>
      <c r="BM19" s="116">
        <v>0</v>
      </c>
      <c r="BN19" s="120">
        <v>0</v>
      </c>
      <c r="BO19" s="116">
        <v>0</v>
      </c>
      <c r="BP19" s="120">
        <v>0</v>
      </c>
      <c r="BQ19" s="116">
        <v>22</v>
      </c>
      <c r="BR19" s="120">
        <v>100</v>
      </c>
      <c r="BS19" s="116">
        <v>22</v>
      </c>
      <c r="BT19" s="2"/>
      <c r="BU19" s="3"/>
      <c r="BV19" s="3"/>
      <c r="BW19" s="3"/>
      <c r="BX19" s="3"/>
    </row>
    <row r="20" spans="1:76" ht="15">
      <c r="A20" s="64" t="s">
        <v>239</v>
      </c>
      <c r="B20" s="65"/>
      <c r="C20" s="65" t="s">
        <v>64</v>
      </c>
      <c r="D20" s="66">
        <v>162.80864883652043</v>
      </c>
      <c r="E20" s="68"/>
      <c r="F20" s="100" t="s">
        <v>503</v>
      </c>
      <c r="G20" s="65"/>
      <c r="H20" s="69" t="s">
        <v>239</v>
      </c>
      <c r="I20" s="70"/>
      <c r="J20" s="70"/>
      <c r="K20" s="69" t="s">
        <v>1458</v>
      </c>
      <c r="L20" s="73">
        <v>9999</v>
      </c>
      <c r="M20" s="74">
        <v>2609.150634765625</v>
      </c>
      <c r="N20" s="74">
        <v>6265.66748046875</v>
      </c>
      <c r="O20" s="75"/>
      <c r="P20" s="76"/>
      <c r="Q20" s="76"/>
      <c r="R20" s="86"/>
      <c r="S20" s="48">
        <v>34</v>
      </c>
      <c r="T20" s="48">
        <v>21</v>
      </c>
      <c r="U20" s="49">
        <v>9669.166667</v>
      </c>
      <c r="V20" s="49">
        <v>0.005988</v>
      </c>
      <c r="W20" s="49">
        <v>0.095117</v>
      </c>
      <c r="X20" s="49">
        <v>11.895959</v>
      </c>
      <c r="Y20" s="49">
        <v>0.019806763285024155</v>
      </c>
      <c r="Z20" s="49">
        <v>0.15217391304347827</v>
      </c>
      <c r="AA20" s="71">
        <v>20</v>
      </c>
      <c r="AB20" s="71"/>
      <c r="AC20" s="72"/>
      <c r="AD20" s="78" t="s">
        <v>788</v>
      </c>
      <c r="AE20" s="78">
        <v>5771</v>
      </c>
      <c r="AF20" s="78">
        <v>13249</v>
      </c>
      <c r="AG20" s="78">
        <v>16716</v>
      </c>
      <c r="AH20" s="78">
        <v>4859</v>
      </c>
      <c r="AI20" s="78"/>
      <c r="AJ20" s="78" t="s">
        <v>893</v>
      </c>
      <c r="AK20" s="78" t="s">
        <v>993</v>
      </c>
      <c r="AL20" s="83" t="s">
        <v>1069</v>
      </c>
      <c r="AM20" s="78"/>
      <c r="AN20" s="80">
        <v>39668.83623842592</v>
      </c>
      <c r="AO20" s="83" t="s">
        <v>1162</v>
      </c>
      <c r="AP20" s="78" t="b">
        <v>0</v>
      </c>
      <c r="AQ20" s="78" t="b">
        <v>0</v>
      </c>
      <c r="AR20" s="78" t="b">
        <v>1</v>
      </c>
      <c r="AS20" s="78"/>
      <c r="AT20" s="78">
        <v>1012</v>
      </c>
      <c r="AU20" s="83" t="s">
        <v>1247</v>
      </c>
      <c r="AV20" s="78" t="b">
        <v>1</v>
      </c>
      <c r="AW20" s="78" t="s">
        <v>1332</v>
      </c>
      <c r="AX20" s="83" t="s">
        <v>1350</v>
      </c>
      <c r="AY20" s="78" t="s">
        <v>66</v>
      </c>
      <c r="AZ20" s="78" t="str">
        <f>REPLACE(INDEX(GroupVertices[Group],MATCH(Vertices[[#This Row],[Vertex]],GroupVertices[Vertex],0)),1,1,"")</f>
        <v>1</v>
      </c>
      <c r="BA20" s="48" t="s">
        <v>1880</v>
      </c>
      <c r="BB20" s="48" t="s">
        <v>1880</v>
      </c>
      <c r="BC20" s="48" t="s">
        <v>1648</v>
      </c>
      <c r="BD20" s="48" t="s">
        <v>1889</v>
      </c>
      <c r="BE20" s="48" t="s">
        <v>1892</v>
      </c>
      <c r="BF20" s="48" t="s">
        <v>1892</v>
      </c>
      <c r="BG20" s="116" t="s">
        <v>1900</v>
      </c>
      <c r="BH20" s="116" t="s">
        <v>1931</v>
      </c>
      <c r="BI20" s="116" t="s">
        <v>1943</v>
      </c>
      <c r="BJ20" s="116" t="s">
        <v>1972</v>
      </c>
      <c r="BK20" s="116">
        <v>26</v>
      </c>
      <c r="BL20" s="120">
        <v>3.651685393258427</v>
      </c>
      <c r="BM20" s="116">
        <v>9</v>
      </c>
      <c r="BN20" s="120">
        <v>1.2640449438202248</v>
      </c>
      <c r="BO20" s="116">
        <v>0</v>
      </c>
      <c r="BP20" s="120">
        <v>0</v>
      </c>
      <c r="BQ20" s="116">
        <v>677</v>
      </c>
      <c r="BR20" s="120">
        <v>95.08426966292134</v>
      </c>
      <c r="BS20" s="116">
        <v>712</v>
      </c>
      <c r="BT20" s="2"/>
      <c r="BU20" s="3"/>
      <c r="BV20" s="3"/>
      <c r="BW20" s="3"/>
      <c r="BX20" s="3"/>
    </row>
    <row r="21" spans="1:76" ht="15">
      <c r="A21" s="64" t="s">
        <v>215</v>
      </c>
      <c r="B21" s="65"/>
      <c r="C21" s="65" t="s">
        <v>64</v>
      </c>
      <c r="D21" s="66">
        <v>162.06018022136078</v>
      </c>
      <c r="E21" s="68"/>
      <c r="F21" s="100" t="s">
        <v>481</v>
      </c>
      <c r="G21" s="65"/>
      <c r="H21" s="69" t="s">
        <v>215</v>
      </c>
      <c r="I21" s="70"/>
      <c r="J21" s="70"/>
      <c r="K21" s="69" t="s">
        <v>1459</v>
      </c>
      <c r="L21" s="73">
        <v>1</v>
      </c>
      <c r="M21" s="74">
        <v>2757.619873046875</v>
      </c>
      <c r="N21" s="74">
        <v>7393.28125</v>
      </c>
      <c r="O21" s="75"/>
      <c r="P21" s="76"/>
      <c r="Q21" s="76"/>
      <c r="R21" s="86"/>
      <c r="S21" s="48">
        <v>0</v>
      </c>
      <c r="T21" s="48">
        <v>2</v>
      </c>
      <c r="U21" s="49">
        <v>0</v>
      </c>
      <c r="V21" s="49">
        <v>0.003745</v>
      </c>
      <c r="W21" s="49">
        <v>0.014195</v>
      </c>
      <c r="X21" s="49">
        <v>0.607112</v>
      </c>
      <c r="Y21" s="49">
        <v>1</v>
      </c>
      <c r="Z21" s="49">
        <v>0</v>
      </c>
      <c r="AA21" s="71">
        <v>21</v>
      </c>
      <c r="AB21" s="71"/>
      <c r="AC21" s="72"/>
      <c r="AD21" s="78" t="s">
        <v>789</v>
      </c>
      <c r="AE21" s="78">
        <v>640</v>
      </c>
      <c r="AF21" s="78">
        <v>986</v>
      </c>
      <c r="AG21" s="78">
        <v>16475</v>
      </c>
      <c r="AH21" s="78">
        <v>33051</v>
      </c>
      <c r="AI21" s="78"/>
      <c r="AJ21" s="78" t="s">
        <v>894</v>
      </c>
      <c r="AK21" s="78" t="s">
        <v>995</v>
      </c>
      <c r="AL21" s="83" t="s">
        <v>1070</v>
      </c>
      <c r="AM21" s="78"/>
      <c r="AN21" s="80">
        <v>41248.69498842592</v>
      </c>
      <c r="AO21" s="83" t="s">
        <v>1163</v>
      </c>
      <c r="AP21" s="78" t="b">
        <v>0</v>
      </c>
      <c r="AQ21" s="78" t="b">
        <v>0</v>
      </c>
      <c r="AR21" s="78" t="b">
        <v>1</v>
      </c>
      <c r="AS21" s="78"/>
      <c r="AT21" s="78">
        <v>2</v>
      </c>
      <c r="AU21" s="83" t="s">
        <v>1249</v>
      </c>
      <c r="AV21" s="78" t="b">
        <v>0</v>
      </c>
      <c r="AW21" s="78" t="s">
        <v>1332</v>
      </c>
      <c r="AX21" s="83" t="s">
        <v>1351</v>
      </c>
      <c r="AY21" s="78" t="s">
        <v>66</v>
      </c>
      <c r="AZ21" s="78" t="str">
        <f>REPLACE(INDEX(GroupVertices[Group],MATCH(Vertices[[#This Row],[Vertex]],GroupVertices[Vertex],0)),1,1,"")</f>
        <v>1</v>
      </c>
      <c r="BA21" s="48"/>
      <c r="BB21" s="48"/>
      <c r="BC21" s="48"/>
      <c r="BD21" s="48"/>
      <c r="BE21" s="48"/>
      <c r="BF21" s="48"/>
      <c r="BG21" s="116" t="s">
        <v>1899</v>
      </c>
      <c r="BH21" s="116" t="s">
        <v>1899</v>
      </c>
      <c r="BI21" s="116" t="s">
        <v>1942</v>
      </c>
      <c r="BJ21" s="116" t="s">
        <v>1942</v>
      </c>
      <c r="BK21" s="116">
        <v>0</v>
      </c>
      <c r="BL21" s="120">
        <v>0</v>
      </c>
      <c r="BM21" s="116">
        <v>0</v>
      </c>
      <c r="BN21" s="120">
        <v>0</v>
      </c>
      <c r="BO21" s="116">
        <v>0</v>
      </c>
      <c r="BP21" s="120">
        <v>0</v>
      </c>
      <c r="BQ21" s="116">
        <v>22</v>
      </c>
      <c r="BR21" s="120">
        <v>100</v>
      </c>
      <c r="BS21" s="116">
        <v>22</v>
      </c>
      <c r="BT21" s="2"/>
      <c r="BU21" s="3"/>
      <c r="BV21" s="3"/>
      <c r="BW21" s="3"/>
      <c r="BX21" s="3"/>
    </row>
    <row r="22" spans="1:76" ht="15">
      <c r="A22" s="64" t="s">
        <v>216</v>
      </c>
      <c r="B22" s="65"/>
      <c r="C22" s="65" t="s">
        <v>64</v>
      </c>
      <c r="D22" s="66">
        <v>162.02307111934522</v>
      </c>
      <c r="E22" s="68"/>
      <c r="F22" s="100" t="s">
        <v>482</v>
      </c>
      <c r="G22" s="65"/>
      <c r="H22" s="69" t="s">
        <v>216</v>
      </c>
      <c r="I22" s="70"/>
      <c r="J22" s="70"/>
      <c r="K22" s="69" t="s">
        <v>1460</v>
      </c>
      <c r="L22" s="73">
        <v>1</v>
      </c>
      <c r="M22" s="74">
        <v>942.7948608398438</v>
      </c>
      <c r="N22" s="74">
        <v>6825.71484375</v>
      </c>
      <c r="O22" s="75"/>
      <c r="P22" s="76"/>
      <c r="Q22" s="76"/>
      <c r="R22" s="86"/>
      <c r="S22" s="48">
        <v>0</v>
      </c>
      <c r="T22" s="48">
        <v>2</v>
      </c>
      <c r="U22" s="49">
        <v>0</v>
      </c>
      <c r="V22" s="49">
        <v>0.003745</v>
      </c>
      <c r="W22" s="49">
        <v>0.014195</v>
      </c>
      <c r="X22" s="49">
        <v>0.607112</v>
      </c>
      <c r="Y22" s="49">
        <v>1</v>
      </c>
      <c r="Z22" s="49">
        <v>0</v>
      </c>
      <c r="AA22" s="71">
        <v>22</v>
      </c>
      <c r="AB22" s="71"/>
      <c r="AC22" s="72"/>
      <c r="AD22" s="78" t="s">
        <v>790</v>
      </c>
      <c r="AE22" s="78">
        <v>76</v>
      </c>
      <c r="AF22" s="78">
        <v>378</v>
      </c>
      <c r="AG22" s="78">
        <v>2909</v>
      </c>
      <c r="AH22" s="78">
        <v>18103</v>
      </c>
      <c r="AI22" s="78"/>
      <c r="AJ22" s="78" t="s">
        <v>895</v>
      </c>
      <c r="AK22" s="78" t="s">
        <v>996</v>
      </c>
      <c r="AL22" s="83" t="s">
        <v>1071</v>
      </c>
      <c r="AM22" s="78"/>
      <c r="AN22" s="80">
        <v>41382.248148148145</v>
      </c>
      <c r="AO22" s="83" t="s">
        <v>1164</v>
      </c>
      <c r="AP22" s="78" t="b">
        <v>0</v>
      </c>
      <c r="AQ22" s="78" t="b">
        <v>0</v>
      </c>
      <c r="AR22" s="78" t="b">
        <v>1</v>
      </c>
      <c r="AS22" s="78"/>
      <c r="AT22" s="78">
        <v>21</v>
      </c>
      <c r="AU22" s="83" t="s">
        <v>1246</v>
      </c>
      <c r="AV22" s="78" t="b">
        <v>0</v>
      </c>
      <c r="AW22" s="78" t="s">
        <v>1332</v>
      </c>
      <c r="AX22" s="83" t="s">
        <v>1352</v>
      </c>
      <c r="AY22" s="78" t="s">
        <v>66</v>
      </c>
      <c r="AZ22" s="78" t="str">
        <f>REPLACE(INDEX(GroupVertices[Group],MATCH(Vertices[[#This Row],[Vertex]],GroupVertices[Vertex],0)),1,1,"")</f>
        <v>1</v>
      </c>
      <c r="BA22" s="48"/>
      <c r="BB22" s="48"/>
      <c r="BC22" s="48"/>
      <c r="BD22" s="48"/>
      <c r="BE22" s="48"/>
      <c r="BF22" s="48"/>
      <c r="BG22" s="116" t="s">
        <v>1899</v>
      </c>
      <c r="BH22" s="116" t="s">
        <v>1899</v>
      </c>
      <c r="BI22" s="116" t="s">
        <v>1942</v>
      </c>
      <c r="BJ22" s="116" t="s">
        <v>1942</v>
      </c>
      <c r="BK22" s="116">
        <v>0</v>
      </c>
      <c r="BL22" s="120">
        <v>0</v>
      </c>
      <c r="BM22" s="116">
        <v>0</v>
      </c>
      <c r="BN22" s="120">
        <v>0</v>
      </c>
      <c r="BO22" s="116">
        <v>0</v>
      </c>
      <c r="BP22" s="120">
        <v>0</v>
      </c>
      <c r="BQ22" s="116">
        <v>22</v>
      </c>
      <c r="BR22" s="120">
        <v>100</v>
      </c>
      <c r="BS22" s="116">
        <v>22</v>
      </c>
      <c r="BT22" s="2"/>
      <c r="BU22" s="3"/>
      <c r="BV22" s="3"/>
      <c r="BW22" s="3"/>
      <c r="BX22" s="3"/>
    </row>
    <row r="23" spans="1:76" ht="15">
      <c r="A23" s="64" t="s">
        <v>217</v>
      </c>
      <c r="B23" s="65"/>
      <c r="C23" s="65" t="s">
        <v>64</v>
      </c>
      <c r="D23" s="66">
        <v>162.0178831692279</v>
      </c>
      <c r="E23" s="68"/>
      <c r="F23" s="100" t="s">
        <v>483</v>
      </c>
      <c r="G23" s="65"/>
      <c r="H23" s="69" t="s">
        <v>217</v>
      </c>
      <c r="I23" s="70"/>
      <c r="J23" s="70"/>
      <c r="K23" s="69" t="s">
        <v>1461</v>
      </c>
      <c r="L23" s="73">
        <v>1</v>
      </c>
      <c r="M23" s="74">
        <v>1444.2110595703125</v>
      </c>
      <c r="N23" s="74">
        <v>7352.4345703125</v>
      </c>
      <c r="O23" s="75"/>
      <c r="P23" s="76"/>
      <c r="Q23" s="76"/>
      <c r="R23" s="86"/>
      <c r="S23" s="48">
        <v>0</v>
      </c>
      <c r="T23" s="48">
        <v>2</v>
      </c>
      <c r="U23" s="49">
        <v>0</v>
      </c>
      <c r="V23" s="49">
        <v>0.003745</v>
      </c>
      <c r="W23" s="49">
        <v>0.014195</v>
      </c>
      <c r="X23" s="49">
        <v>0.607112</v>
      </c>
      <c r="Y23" s="49">
        <v>1</v>
      </c>
      <c r="Z23" s="49">
        <v>0</v>
      </c>
      <c r="AA23" s="71">
        <v>23</v>
      </c>
      <c r="AB23" s="71"/>
      <c r="AC23" s="72"/>
      <c r="AD23" s="78" t="s">
        <v>791</v>
      </c>
      <c r="AE23" s="78">
        <v>648</v>
      </c>
      <c r="AF23" s="78">
        <v>293</v>
      </c>
      <c r="AG23" s="78">
        <v>977</v>
      </c>
      <c r="AH23" s="78">
        <v>1875</v>
      </c>
      <c r="AI23" s="78"/>
      <c r="AJ23" s="78" t="s">
        <v>896</v>
      </c>
      <c r="AK23" s="78" t="s">
        <v>997</v>
      </c>
      <c r="AL23" s="78"/>
      <c r="AM23" s="78"/>
      <c r="AN23" s="80">
        <v>40252.53273148148</v>
      </c>
      <c r="AO23" s="83" t="s">
        <v>1165</v>
      </c>
      <c r="AP23" s="78" t="b">
        <v>0</v>
      </c>
      <c r="AQ23" s="78" t="b">
        <v>0</v>
      </c>
      <c r="AR23" s="78" t="b">
        <v>0</v>
      </c>
      <c r="AS23" s="78"/>
      <c r="AT23" s="78">
        <v>20</v>
      </c>
      <c r="AU23" s="83" t="s">
        <v>1247</v>
      </c>
      <c r="AV23" s="78" t="b">
        <v>0</v>
      </c>
      <c r="AW23" s="78" t="s">
        <v>1332</v>
      </c>
      <c r="AX23" s="83" t="s">
        <v>1353</v>
      </c>
      <c r="AY23" s="78" t="s">
        <v>66</v>
      </c>
      <c r="AZ23" s="78" t="str">
        <f>REPLACE(INDEX(GroupVertices[Group],MATCH(Vertices[[#This Row],[Vertex]],GroupVertices[Vertex],0)),1,1,"")</f>
        <v>1</v>
      </c>
      <c r="BA23" s="48"/>
      <c r="BB23" s="48"/>
      <c r="BC23" s="48"/>
      <c r="BD23" s="48"/>
      <c r="BE23" s="48"/>
      <c r="BF23" s="48"/>
      <c r="BG23" s="116" t="s">
        <v>1899</v>
      </c>
      <c r="BH23" s="116" t="s">
        <v>1899</v>
      </c>
      <c r="BI23" s="116" t="s">
        <v>1942</v>
      </c>
      <c r="BJ23" s="116" t="s">
        <v>1942</v>
      </c>
      <c r="BK23" s="116">
        <v>0</v>
      </c>
      <c r="BL23" s="120">
        <v>0</v>
      </c>
      <c r="BM23" s="116">
        <v>0</v>
      </c>
      <c r="BN23" s="120">
        <v>0</v>
      </c>
      <c r="BO23" s="116">
        <v>0</v>
      </c>
      <c r="BP23" s="120">
        <v>0</v>
      </c>
      <c r="BQ23" s="116">
        <v>22</v>
      </c>
      <c r="BR23" s="120">
        <v>100</v>
      </c>
      <c r="BS23" s="116">
        <v>22</v>
      </c>
      <c r="BT23" s="2"/>
      <c r="BU23" s="3"/>
      <c r="BV23" s="3"/>
      <c r="BW23" s="3"/>
      <c r="BX23" s="3"/>
    </row>
    <row r="24" spans="1:76" ht="15">
      <c r="A24" s="64" t="s">
        <v>218</v>
      </c>
      <c r="B24" s="65"/>
      <c r="C24" s="65" t="s">
        <v>64</v>
      </c>
      <c r="D24" s="66">
        <v>162.01129142084355</v>
      </c>
      <c r="E24" s="68"/>
      <c r="F24" s="100" t="s">
        <v>484</v>
      </c>
      <c r="G24" s="65"/>
      <c r="H24" s="69" t="s">
        <v>218</v>
      </c>
      <c r="I24" s="70"/>
      <c r="J24" s="70"/>
      <c r="K24" s="69" t="s">
        <v>1462</v>
      </c>
      <c r="L24" s="73">
        <v>1</v>
      </c>
      <c r="M24" s="74">
        <v>1477.89892578125</v>
      </c>
      <c r="N24" s="74">
        <v>6667.6435546875</v>
      </c>
      <c r="O24" s="75"/>
      <c r="P24" s="76"/>
      <c r="Q24" s="76"/>
      <c r="R24" s="86"/>
      <c r="S24" s="48">
        <v>0</v>
      </c>
      <c r="T24" s="48">
        <v>2</v>
      </c>
      <c r="U24" s="49">
        <v>0</v>
      </c>
      <c r="V24" s="49">
        <v>0.003745</v>
      </c>
      <c r="W24" s="49">
        <v>0.014195</v>
      </c>
      <c r="X24" s="49">
        <v>0.607112</v>
      </c>
      <c r="Y24" s="49">
        <v>1</v>
      </c>
      <c r="Z24" s="49">
        <v>0</v>
      </c>
      <c r="AA24" s="71">
        <v>24</v>
      </c>
      <c r="AB24" s="71"/>
      <c r="AC24" s="72"/>
      <c r="AD24" s="78" t="s">
        <v>792</v>
      </c>
      <c r="AE24" s="78">
        <v>726</v>
      </c>
      <c r="AF24" s="78">
        <v>185</v>
      </c>
      <c r="AG24" s="78">
        <v>2131</v>
      </c>
      <c r="AH24" s="78">
        <v>7507</v>
      </c>
      <c r="AI24" s="78"/>
      <c r="AJ24" s="78" t="s">
        <v>897</v>
      </c>
      <c r="AK24" s="78" t="s">
        <v>998</v>
      </c>
      <c r="AL24" s="78"/>
      <c r="AM24" s="78"/>
      <c r="AN24" s="80">
        <v>41765.21497685185</v>
      </c>
      <c r="AO24" s="83" t="s">
        <v>1166</v>
      </c>
      <c r="AP24" s="78" t="b">
        <v>1</v>
      </c>
      <c r="AQ24" s="78" t="b">
        <v>0</v>
      </c>
      <c r="AR24" s="78" t="b">
        <v>1</v>
      </c>
      <c r="AS24" s="78"/>
      <c r="AT24" s="78">
        <v>3</v>
      </c>
      <c r="AU24" s="83" t="s">
        <v>1247</v>
      </c>
      <c r="AV24" s="78" t="b">
        <v>0</v>
      </c>
      <c r="AW24" s="78" t="s">
        <v>1332</v>
      </c>
      <c r="AX24" s="83" t="s">
        <v>1354</v>
      </c>
      <c r="AY24" s="78" t="s">
        <v>66</v>
      </c>
      <c r="AZ24" s="78" t="str">
        <f>REPLACE(INDEX(GroupVertices[Group],MATCH(Vertices[[#This Row],[Vertex]],GroupVertices[Vertex],0)),1,1,"")</f>
        <v>1</v>
      </c>
      <c r="BA24" s="48"/>
      <c r="BB24" s="48"/>
      <c r="BC24" s="48"/>
      <c r="BD24" s="48"/>
      <c r="BE24" s="48"/>
      <c r="BF24" s="48"/>
      <c r="BG24" s="116" t="s">
        <v>1899</v>
      </c>
      <c r="BH24" s="116" t="s">
        <v>1899</v>
      </c>
      <c r="BI24" s="116" t="s">
        <v>1942</v>
      </c>
      <c r="BJ24" s="116" t="s">
        <v>1942</v>
      </c>
      <c r="BK24" s="116">
        <v>0</v>
      </c>
      <c r="BL24" s="120">
        <v>0</v>
      </c>
      <c r="BM24" s="116">
        <v>0</v>
      </c>
      <c r="BN24" s="120">
        <v>0</v>
      </c>
      <c r="BO24" s="116">
        <v>0</v>
      </c>
      <c r="BP24" s="120">
        <v>0</v>
      </c>
      <c r="BQ24" s="116">
        <v>22</v>
      </c>
      <c r="BR24" s="120">
        <v>100</v>
      </c>
      <c r="BS24" s="116">
        <v>22</v>
      </c>
      <c r="BT24" s="2"/>
      <c r="BU24" s="3"/>
      <c r="BV24" s="3"/>
      <c r="BW24" s="3"/>
      <c r="BX24" s="3"/>
    </row>
    <row r="25" spans="1:76" ht="15">
      <c r="A25" s="64" t="s">
        <v>219</v>
      </c>
      <c r="B25" s="65"/>
      <c r="C25" s="65" t="s">
        <v>64</v>
      </c>
      <c r="D25" s="66">
        <v>174.07358061712497</v>
      </c>
      <c r="E25" s="68"/>
      <c r="F25" s="100" t="s">
        <v>485</v>
      </c>
      <c r="G25" s="65"/>
      <c r="H25" s="69" t="s">
        <v>219</v>
      </c>
      <c r="I25" s="70"/>
      <c r="J25" s="70"/>
      <c r="K25" s="69" t="s">
        <v>1463</v>
      </c>
      <c r="L25" s="73">
        <v>1</v>
      </c>
      <c r="M25" s="74">
        <v>3223.46142578125</v>
      </c>
      <c r="N25" s="74">
        <v>7919.623046875</v>
      </c>
      <c r="O25" s="75"/>
      <c r="P25" s="76"/>
      <c r="Q25" s="76"/>
      <c r="R25" s="86"/>
      <c r="S25" s="48">
        <v>2</v>
      </c>
      <c r="T25" s="48">
        <v>2</v>
      </c>
      <c r="U25" s="49">
        <v>0</v>
      </c>
      <c r="V25" s="49">
        <v>0.003759</v>
      </c>
      <c r="W25" s="49">
        <v>0.016013</v>
      </c>
      <c r="X25" s="49">
        <v>0.847132</v>
      </c>
      <c r="Y25" s="49">
        <v>0.6666666666666666</v>
      </c>
      <c r="Z25" s="49">
        <v>0.3333333333333333</v>
      </c>
      <c r="AA25" s="71">
        <v>25</v>
      </c>
      <c r="AB25" s="71"/>
      <c r="AC25" s="72"/>
      <c r="AD25" s="78" t="s">
        <v>793</v>
      </c>
      <c r="AE25" s="78">
        <v>72592</v>
      </c>
      <c r="AF25" s="78">
        <v>197815</v>
      </c>
      <c r="AG25" s="78">
        <v>24570</v>
      </c>
      <c r="AH25" s="78">
        <v>5811</v>
      </c>
      <c r="AI25" s="78"/>
      <c r="AJ25" s="78" t="s">
        <v>898</v>
      </c>
      <c r="AK25" s="78" t="s">
        <v>999</v>
      </c>
      <c r="AL25" s="83" t="s">
        <v>1072</v>
      </c>
      <c r="AM25" s="78"/>
      <c r="AN25" s="80">
        <v>40546.78318287037</v>
      </c>
      <c r="AO25" s="83" t="s">
        <v>1167</v>
      </c>
      <c r="AP25" s="78" t="b">
        <v>0</v>
      </c>
      <c r="AQ25" s="78" t="b">
        <v>0</v>
      </c>
      <c r="AR25" s="78" t="b">
        <v>1</v>
      </c>
      <c r="AS25" s="78"/>
      <c r="AT25" s="78">
        <v>4663</v>
      </c>
      <c r="AU25" s="83" t="s">
        <v>1247</v>
      </c>
      <c r="AV25" s="78" t="b">
        <v>1</v>
      </c>
      <c r="AW25" s="78" t="s">
        <v>1332</v>
      </c>
      <c r="AX25" s="83" t="s">
        <v>1355</v>
      </c>
      <c r="AY25" s="78" t="s">
        <v>66</v>
      </c>
      <c r="AZ25" s="78" t="str">
        <f>REPLACE(INDEX(GroupVertices[Group],MATCH(Vertices[[#This Row],[Vertex]],GroupVertices[Vertex],0)),1,1,"")</f>
        <v>1</v>
      </c>
      <c r="BA25" s="48"/>
      <c r="BB25" s="48"/>
      <c r="BC25" s="48"/>
      <c r="BD25" s="48"/>
      <c r="BE25" s="48"/>
      <c r="BF25" s="48"/>
      <c r="BG25" s="116" t="s">
        <v>1899</v>
      </c>
      <c r="BH25" s="116" t="s">
        <v>1899</v>
      </c>
      <c r="BI25" s="116" t="s">
        <v>1942</v>
      </c>
      <c r="BJ25" s="116" t="s">
        <v>1942</v>
      </c>
      <c r="BK25" s="116">
        <v>0</v>
      </c>
      <c r="BL25" s="120">
        <v>0</v>
      </c>
      <c r="BM25" s="116">
        <v>0</v>
      </c>
      <c r="BN25" s="120">
        <v>0</v>
      </c>
      <c r="BO25" s="116">
        <v>0</v>
      </c>
      <c r="BP25" s="120">
        <v>0</v>
      </c>
      <c r="BQ25" s="116">
        <v>22</v>
      </c>
      <c r="BR25" s="120">
        <v>100</v>
      </c>
      <c r="BS25" s="116">
        <v>22</v>
      </c>
      <c r="BT25" s="2"/>
      <c r="BU25" s="3"/>
      <c r="BV25" s="3"/>
      <c r="BW25" s="3"/>
      <c r="BX25" s="3"/>
    </row>
    <row r="26" spans="1:76" ht="15">
      <c r="A26" s="64" t="s">
        <v>220</v>
      </c>
      <c r="B26" s="65"/>
      <c r="C26" s="65" t="s">
        <v>64</v>
      </c>
      <c r="D26" s="66">
        <v>162.00866692843127</v>
      </c>
      <c r="E26" s="68"/>
      <c r="F26" s="100" t="s">
        <v>486</v>
      </c>
      <c r="G26" s="65"/>
      <c r="H26" s="69" t="s">
        <v>220</v>
      </c>
      <c r="I26" s="70"/>
      <c r="J26" s="70"/>
      <c r="K26" s="69" t="s">
        <v>1464</v>
      </c>
      <c r="L26" s="73">
        <v>1</v>
      </c>
      <c r="M26" s="74">
        <v>2803.513916015625</v>
      </c>
      <c r="N26" s="74">
        <v>8059.76611328125</v>
      </c>
      <c r="O26" s="75"/>
      <c r="P26" s="76"/>
      <c r="Q26" s="76"/>
      <c r="R26" s="86"/>
      <c r="S26" s="48">
        <v>0</v>
      </c>
      <c r="T26" s="48">
        <v>3</v>
      </c>
      <c r="U26" s="49">
        <v>0</v>
      </c>
      <c r="V26" s="49">
        <v>0.003759</v>
      </c>
      <c r="W26" s="49">
        <v>0.016013</v>
      </c>
      <c r="X26" s="49">
        <v>0.847132</v>
      </c>
      <c r="Y26" s="49">
        <v>0.8333333333333334</v>
      </c>
      <c r="Z26" s="49">
        <v>0</v>
      </c>
      <c r="AA26" s="71">
        <v>26</v>
      </c>
      <c r="AB26" s="71"/>
      <c r="AC26" s="72"/>
      <c r="AD26" s="78" t="s">
        <v>794</v>
      </c>
      <c r="AE26" s="78">
        <v>1095</v>
      </c>
      <c r="AF26" s="78">
        <v>142</v>
      </c>
      <c r="AG26" s="78">
        <v>370</v>
      </c>
      <c r="AH26" s="78">
        <v>446</v>
      </c>
      <c r="AI26" s="78"/>
      <c r="AJ26" s="78" t="s">
        <v>899</v>
      </c>
      <c r="AK26" s="78" t="s">
        <v>1000</v>
      </c>
      <c r="AL26" s="83" t="s">
        <v>1073</v>
      </c>
      <c r="AM26" s="78"/>
      <c r="AN26" s="80">
        <v>42433.47628472222</v>
      </c>
      <c r="AO26" s="83" t="s">
        <v>1168</v>
      </c>
      <c r="AP26" s="78" t="b">
        <v>1</v>
      </c>
      <c r="AQ26" s="78" t="b">
        <v>0</v>
      </c>
      <c r="AR26" s="78" t="b">
        <v>1</v>
      </c>
      <c r="AS26" s="78"/>
      <c r="AT26" s="78">
        <v>0</v>
      </c>
      <c r="AU26" s="78"/>
      <c r="AV26" s="78" t="b">
        <v>0</v>
      </c>
      <c r="AW26" s="78" t="s">
        <v>1332</v>
      </c>
      <c r="AX26" s="83" t="s">
        <v>1356</v>
      </c>
      <c r="AY26" s="78" t="s">
        <v>66</v>
      </c>
      <c r="AZ26" s="78" t="str">
        <f>REPLACE(INDEX(GroupVertices[Group],MATCH(Vertices[[#This Row],[Vertex]],GroupVertices[Vertex],0)),1,1,"")</f>
        <v>1</v>
      </c>
      <c r="BA26" s="48"/>
      <c r="BB26" s="48"/>
      <c r="BC26" s="48"/>
      <c r="BD26" s="48"/>
      <c r="BE26" s="48" t="s">
        <v>442</v>
      </c>
      <c r="BF26" s="48" t="s">
        <v>442</v>
      </c>
      <c r="BG26" s="116" t="s">
        <v>1901</v>
      </c>
      <c r="BH26" s="116" t="s">
        <v>1932</v>
      </c>
      <c r="BI26" s="116" t="s">
        <v>1944</v>
      </c>
      <c r="BJ26" s="116" t="s">
        <v>1944</v>
      </c>
      <c r="BK26" s="116">
        <v>1</v>
      </c>
      <c r="BL26" s="120">
        <v>2.7777777777777777</v>
      </c>
      <c r="BM26" s="116">
        <v>0</v>
      </c>
      <c r="BN26" s="120">
        <v>0</v>
      </c>
      <c r="BO26" s="116">
        <v>0</v>
      </c>
      <c r="BP26" s="120">
        <v>0</v>
      </c>
      <c r="BQ26" s="116">
        <v>35</v>
      </c>
      <c r="BR26" s="120">
        <v>97.22222222222223</v>
      </c>
      <c r="BS26" s="116">
        <v>36</v>
      </c>
      <c r="BT26" s="2"/>
      <c r="BU26" s="3"/>
      <c r="BV26" s="3"/>
      <c r="BW26" s="3"/>
      <c r="BX26" s="3"/>
    </row>
    <row r="27" spans="1:76" ht="15">
      <c r="A27" s="64" t="s">
        <v>221</v>
      </c>
      <c r="B27" s="65"/>
      <c r="C27" s="65" t="s">
        <v>64</v>
      </c>
      <c r="D27" s="66">
        <v>163.29985616056877</v>
      </c>
      <c r="E27" s="68"/>
      <c r="F27" s="100" t="s">
        <v>487</v>
      </c>
      <c r="G27" s="65"/>
      <c r="H27" s="69" t="s">
        <v>221</v>
      </c>
      <c r="I27" s="70"/>
      <c r="J27" s="70"/>
      <c r="K27" s="69" t="s">
        <v>1465</v>
      </c>
      <c r="L27" s="73">
        <v>2650.818978103876</v>
      </c>
      <c r="M27" s="74">
        <v>5677.81982421875</v>
      </c>
      <c r="N27" s="74">
        <v>1933.91162109375</v>
      </c>
      <c r="O27" s="75"/>
      <c r="P27" s="76"/>
      <c r="Q27" s="76"/>
      <c r="R27" s="86"/>
      <c r="S27" s="48">
        <v>2</v>
      </c>
      <c r="T27" s="48">
        <v>12</v>
      </c>
      <c r="U27" s="49">
        <v>2562.666667</v>
      </c>
      <c r="V27" s="49">
        <v>0.004065</v>
      </c>
      <c r="W27" s="49">
        <v>0.012903</v>
      </c>
      <c r="X27" s="49">
        <v>4.920177</v>
      </c>
      <c r="Y27" s="49">
        <v>0.01282051282051282</v>
      </c>
      <c r="Z27" s="49">
        <v>0.07692307692307693</v>
      </c>
      <c r="AA27" s="71">
        <v>27</v>
      </c>
      <c r="AB27" s="71"/>
      <c r="AC27" s="72"/>
      <c r="AD27" s="78" t="s">
        <v>795</v>
      </c>
      <c r="AE27" s="78">
        <v>16720</v>
      </c>
      <c r="AF27" s="78">
        <v>21297</v>
      </c>
      <c r="AG27" s="78">
        <v>45096</v>
      </c>
      <c r="AH27" s="78">
        <v>10134</v>
      </c>
      <c r="AI27" s="78"/>
      <c r="AJ27" s="78" t="s">
        <v>900</v>
      </c>
      <c r="AK27" s="78" t="s">
        <v>1001</v>
      </c>
      <c r="AL27" s="83" t="s">
        <v>1074</v>
      </c>
      <c r="AM27" s="78"/>
      <c r="AN27" s="80">
        <v>39882.75549768518</v>
      </c>
      <c r="AO27" s="83" t="s">
        <v>1169</v>
      </c>
      <c r="AP27" s="78" t="b">
        <v>0</v>
      </c>
      <c r="AQ27" s="78" t="b">
        <v>0</v>
      </c>
      <c r="AR27" s="78" t="b">
        <v>0</v>
      </c>
      <c r="AS27" s="78"/>
      <c r="AT27" s="78">
        <v>1186</v>
      </c>
      <c r="AU27" s="83" t="s">
        <v>1247</v>
      </c>
      <c r="AV27" s="78" t="b">
        <v>0</v>
      </c>
      <c r="AW27" s="78" t="s">
        <v>1332</v>
      </c>
      <c r="AX27" s="83" t="s">
        <v>1357</v>
      </c>
      <c r="AY27" s="78" t="s">
        <v>66</v>
      </c>
      <c r="AZ27" s="78" t="str">
        <f>REPLACE(INDEX(GroupVertices[Group],MATCH(Vertices[[#This Row],[Vertex]],GroupVertices[Vertex],0)),1,1,"")</f>
        <v>4</v>
      </c>
      <c r="BA27" s="48" t="s">
        <v>1635</v>
      </c>
      <c r="BB27" s="48" t="s">
        <v>1635</v>
      </c>
      <c r="BC27" s="48" t="s">
        <v>434</v>
      </c>
      <c r="BD27" s="48" t="s">
        <v>434</v>
      </c>
      <c r="BE27" s="48" t="s">
        <v>443</v>
      </c>
      <c r="BF27" s="48" t="s">
        <v>443</v>
      </c>
      <c r="BG27" s="116" t="s">
        <v>1734</v>
      </c>
      <c r="BH27" s="116" t="s">
        <v>1734</v>
      </c>
      <c r="BI27" s="116" t="s">
        <v>1823</v>
      </c>
      <c r="BJ27" s="116" t="s">
        <v>1823</v>
      </c>
      <c r="BK27" s="116">
        <v>2</v>
      </c>
      <c r="BL27" s="120">
        <v>3.3333333333333335</v>
      </c>
      <c r="BM27" s="116">
        <v>0</v>
      </c>
      <c r="BN27" s="120">
        <v>0</v>
      </c>
      <c r="BO27" s="116">
        <v>0</v>
      </c>
      <c r="BP27" s="120">
        <v>0</v>
      </c>
      <c r="BQ27" s="116">
        <v>58</v>
      </c>
      <c r="BR27" s="120">
        <v>96.66666666666667</v>
      </c>
      <c r="BS27" s="116">
        <v>60</v>
      </c>
      <c r="BT27" s="2"/>
      <c r="BU27" s="3"/>
      <c r="BV27" s="3"/>
      <c r="BW27" s="3"/>
      <c r="BX27" s="3"/>
    </row>
    <row r="28" spans="1:76" ht="15">
      <c r="A28" s="64" t="s">
        <v>270</v>
      </c>
      <c r="B28" s="65"/>
      <c r="C28" s="65" t="s">
        <v>64</v>
      </c>
      <c r="D28" s="66">
        <v>162.0157469544737</v>
      </c>
      <c r="E28" s="68"/>
      <c r="F28" s="100" t="s">
        <v>1277</v>
      </c>
      <c r="G28" s="65"/>
      <c r="H28" s="69" t="s">
        <v>270</v>
      </c>
      <c r="I28" s="70"/>
      <c r="J28" s="70"/>
      <c r="K28" s="69" t="s">
        <v>1466</v>
      </c>
      <c r="L28" s="73">
        <v>1</v>
      </c>
      <c r="M28" s="74">
        <v>4779.88671875</v>
      </c>
      <c r="N28" s="74">
        <v>940.5352172851562</v>
      </c>
      <c r="O28" s="75"/>
      <c r="P28" s="76"/>
      <c r="Q28" s="76"/>
      <c r="R28" s="86"/>
      <c r="S28" s="48">
        <v>1</v>
      </c>
      <c r="T28" s="48">
        <v>0</v>
      </c>
      <c r="U28" s="49">
        <v>0</v>
      </c>
      <c r="V28" s="49">
        <v>0.002849</v>
      </c>
      <c r="W28" s="49">
        <v>0.001465</v>
      </c>
      <c r="X28" s="49">
        <v>0.471704</v>
      </c>
      <c r="Y28" s="49">
        <v>0</v>
      </c>
      <c r="Z28" s="49">
        <v>0</v>
      </c>
      <c r="AA28" s="71">
        <v>28</v>
      </c>
      <c r="AB28" s="71"/>
      <c r="AC28" s="72"/>
      <c r="AD28" s="78" t="s">
        <v>796</v>
      </c>
      <c r="AE28" s="78">
        <v>9</v>
      </c>
      <c r="AF28" s="78">
        <v>258</v>
      </c>
      <c r="AG28" s="78">
        <v>97</v>
      </c>
      <c r="AH28" s="78">
        <v>42</v>
      </c>
      <c r="AI28" s="78"/>
      <c r="AJ28" s="78" t="s">
        <v>901</v>
      </c>
      <c r="AK28" s="78" t="s">
        <v>1002</v>
      </c>
      <c r="AL28" s="83" t="s">
        <v>1075</v>
      </c>
      <c r="AM28" s="78"/>
      <c r="AN28" s="80">
        <v>43185.00568287037</v>
      </c>
      <c r="AO28" s="83" t="s">
        <v>1170</v>
      </c>
      <c r="AP28" s="78" t="b">
        <v>0</v>
      </c>
      <c r="AQ28" s="78" t="b">
        <v>0</v>
      </c>
      <c r="AR28" s="78" t="b">
        <v>0</v>
      </c>
      <c r="AS28" s="78" t="s">
        <v>730</v>
      </c>
      <c r="AT28" s="78">
        <v>2</v>
      </c>
      <c r="AU28" s="83" t="s">
        <v>1247</v>
      </c>
      <c r="AV28" s="78" t="b">
        <v>0</v>
      </c>
      <c r="AW28" s="78" t="s">
        <v>1332</v>
      </c>
      <c r="AX28" s="83" t="s">
        <v>1358</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271</v>
      </c>
      <c r="B29" s="65"/>
      <c r="C29" s="65" t="s">
        <v>64</v>
      </c>
      <c r="D29" s="66">
        <v>162.16290163368353</v>
      </c>
      <c r="E29" s="68"/>
      <c r="F29" s="100" t="s">
        <v>1278</v>
      </c>
      <c r="G29" s="65"/>
      <c r="H29" s="69" t="s">
        <v>271</v>
      </c>
      <c r="I29" s="70"/>
      <c r="J29" s="70"/>
      <c r="K29" s="69" t="s">
        <v>1467</v>
      </c>
      <c r="L29" s="73">
        <v>1</v>
      </c>
      <c r="M29" s="74">
        <v>5281.31884765625</v>
      </c>
      <c r="N29" s="74">
        <v>487.1805419921875</v>
      </c>
      <c r="O29" s="75"/>
      <c r="P29" s="76"/>
      <c r="Q29" s="76"/>
      <c r="R29" s="86"/>
      <c r="S29" s="48">
        <v>1</v>
      </c>
      <c r="T29" s="48">
        <v>0</v>
      </c>
      <c r="U29" s="49">
        <v>0</v>
      </c>
      <c r="V29" s="49">
        <v>0.002849</v>
      </c>
      <c r="W29" s="49">
        <v>0.001465</v>
      </c>
      <c r="X29" s="49">
        <v>0.471704</v>
      </c>
      <c r="Y29" s="49">
        <v>0</v>
      </c>
      <c r="Z29" s="49">
        <v>0</v>
      </c>
      <c r="AA29" s="71">
        <v>29</v>
      </c>
      <c r="AB29" s="71"/>
      <c r="AC29" s="72"/>
      <c r="AD29" s="78" t="s">
        <v>797</v>
      </c>
      <c r="AE29" s="78">
        <v>2267</v>
      </c>
      <c r="AF29" s="78">
        <v>2669</v>
      </c>
      <c r="AG29" s="78">
        <v>4773</v>
      </c>
      <c r="AH29" s="78">
        <v>540</v>
      </c>
      <c r="AI29" s="78"/>
      <c r="AJ29" s="78" t="s">
        <v>902</v>
      </c>
      <c r="AK29" s="78" t="s">
        <v>993</v>
      </c>
      <c r="AL29" s="83" t="s">
        <v>1076</v>
      </c>
      <c r="AM29" s="78"/>
      <c r="AN29" s="80">
        <v>39729.4921412037</v>
      </c>
      <c r="AO29" s="83" t="s">
        <v>1171</v>
      </c>
      <c r="AP29" s="78" t="b">
        <v>0</v>
      </c>
      <c r="AQ29" s="78" t="b">
        <v>0</v>
      </c>
      <c r="AR29" s="78" t="b">
        <v>1</v>
      </c>
      <c r="AS29" s="78"/>
      <c r="AT29" s="78">
        <v>279</v>
      </c>
      <c r="AU29" s="83" t="s">
        <v>1247</v>
      </c>
      <c r="AV29" s="78" t="b">
        <v>0</v>
      </c>
      <c r="AW29" s="78" t="s">
        <v>1332</v>
      </c>
      <c r="AX29" s="83" t="s">
        <v>1359</v>
      </c>
      <c r="AY29" s="78" t="s">
        <v>65</v>
      </c>
      <c r="AZ29" s="78" t="str">
        <f>REPLACE(INDEX(GroupVertices[Group],MATCH(Vertices[[#This Row],[Vertex]],GroupVertices[Vertex],0)),1,1,"")</f>
        <v>4</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272</v>
      </c>
      <c r="B30" s="65"/>
      <c r="C30" s="65" t="s">
        <v>64</v>
      </c>
      <c r="D30" s="66">
        <v>162.04107635798763</v>
      </c>
      <c r="E30" s="68"/>
      <c r="F30" s="100" t="s">
        <v>1279</v>
      </c>
      <c r="G30" s="65"/>
      <c r="H30" s="69" t="s">
        <v>272</v>
      </c>
      <c r="I30" s="70"/>
      <c r="J30" s="70"/>
      <c r="K30" s="69" t="s">
        <v>1468</v>
      </c>
      <c r="L30" s="73">
        <v>1</v>
      </c>
      <c r="M30" s="74">
        <v>6564.0419921875</v>
      </c>
      <c r="N30" s="74">
        <v>624.4708251953125</v>
      </c>
      <c r="O30" s="75"/>
      <c r="P30" s="76"/>
      <c r="Q30" s="76"/>
      <c r="R30" s="86"/>
      <c r="S30" s="48">
        <v>1</v>
      </c>
      <c r="T30" s="48">
        <v>0</v>
      </c>
      <c r="U30" s="49">
        <v>0</v>
      </c>
      <c r="V30" s="49">
        <v>0.002849</v>
      </c>
      <c r="W30" s="49">
        <v>0.001465</v>
      </c>
      <c r="X30" s="49">
        <v>0.471704</v>
      </c>
      <c r="Y30" s="49">
        <v>0</v>
      </c>
      <c r="Z30" s="49">
        <v>0</v>
      </c>
      <c r="AA30" s="71">
        <v>30</v>
      </c>
      <c r="AB30" s="71"/>
      <c r="AC30" s="72"/>
      <c r="AD30" s="78" t="s">
        <v>798</v>
      </c>
      <c r="AE30" s="78">
        <v>991</v>
      </c>
      <c r="AF30" s="78">
        <v>673</v>
      </c>
      <c r="AG30" s="78">
        <v>2588</v>
      </c>
      <c r="AH30" s="78">
        <v>3341</v>
      </c>
      <c r="AI30" s="78"/>
      <c r="AJ30" s="78" t="s">
        <v>903</v>
      </c>
      <c r="AK30" s="78" t="s">
        <v>1003</v>
      </c>
      <c r="AL30" s="83" t="s">
        <v>1077</v>
      </c>
      <c r="AM30" s="78"/>
      <c r="AN30" s="80">
        <v>41841.870717592596</v>
      </c>
      <c r="AO30" s="83" t="s">
        <v>1172</v>
      </c>
      <c r="AP30" s="78" t="b">
        <v>0</v>
      </c>
      <c r="AQ30" s="78" t="b">
        <v>0</v>
      </c>
      <c r="AR30" s="78" t="b">
        <v>1</v>
      </c>
      <c r="AS30" s="78"/>
      <c r="AT30" s="78">
        <v>130</v>
      </c>
      <c r="AU30" s="83" t="s">
        <v>1247</v>
      </c>
      <c r="AV30" s="78" t="b">
        <v>0</v>
      </c>
      <c r="AW30" s="78" t="s">
        <v>1332</v>
      </c>
      <c r="AX30" s="83" t="s">
        <v>1360</v>
      </c>
      <c r="AY30" s="78" t="s">
        <v>65</v>
      </c>
      <c r="AZ30" s="78" t="str">
        <f>REPLACE(INDEX(GroupVertices[Group],MATCH(Vertices[[#This Row],[Vertex]],GroupVertices[Vertex],0)),1,1,"")</f>
        <v>4</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273</v>
      </c>
      <c r="B31" s="65"/>
      <c r="C31" s="65" t="s">
        <v>64</v>
      </c>
      <c r="D31" s="66">
        <v>162.08215271597527</v>
      </c>
      <c r="E31" s="68"/>
      <c r="F31" s="100" t="s">
        <v>1280</v>
      </c>
      <c r="G31" s="65"/>
      <c r="H31" s="69" t="s">
        <v>273</v>
      </c>
      <c r="I31" s="70"/>
      <c r="J31" s="70"/>
      <c r="K31" s="69" t="s">
        <v>1469</v>
      </c>
      <c r="L31" s="73">
        <v>1</v>
      </c>
      <c r="M31" s="74">
        <v>4565.66259765625</v>
      </c>
      <c r="N31" s="74">
        <v>1695.41796875</v>
      </c>
      <c r="O31" s="75"/>
      <c r="P31" s="76"/>
      <c r="Q31" s="76"/>
      <c r="R31" s="86"/>
      <c r="S31" s="48">
        <v>1</v>
      </c>
      <c r="T31" s="48">
        <v>0</v>
      </c>
      <c r="U31" s="49">
        <v>0</v>
      </c>
      <c r="V31" s="49">
        <v>0.002849</v>
      </c>
      <c r="W31" s="49">
        <v>0.001465</v>
      </c>
      <c r="X31" s="49">
        <v>0.471704</v>
      </c>
      <c r="Y31" s="49">
        <v>0</v>
      </c>
      <c r="Z31" s="49">
        <v>0</v>
      </c>
      <c r="AA31" s="71">
        <v>31</v>
      </c>
      <c r="AB31" s="71"/>
      <c r="AC31" s="72"/>
      <c r="AD31" s="78" t="s">
        <v>799</v>
      </c>
      <c r="AE31" s="78">
        <v>902</v>
      </c>
      <c r="AF31" s="78">
        <v>1346</v>
      </c>
      <c r="AG31" s="78">
        <v>582</v>
      </c>
      <c r="AH31" s="78">
        <v>1943</v>
      </c>
      <c r="AI31" s="78"/>
      <c r="AJ31" s="78" t="s">
        <v>904</v>
      </c>
      <c r="AK31" s="78" t="s">
        <v>993</v>
      </c>
      <c r="AL31" s="83" t="s">
        <v>1078</v>
      </c>
      <c r="AM31" s="78"/>
      <c r="AN31" s="80">
        <v>42769.474965277775</v>
      </c>
      <c r="AO31" s="83" t="s">
        <v>1173</v>
      </c>
      <c r="AP31" s="78" t="b">
        <v>0</v>
      </c>
      <c r="AQ31" s="78" t="b">
        <v>0</v>
      </c>
      <c r="AR31" s="78" t="b">
        <v>1</v>
      </c>
      <c r="AS31" s="78" t="s">
        <v>730</v>
      </c>
      <c r="AT31" s="78">
        <v>14</v>
      </c>
      <c r="AU31" s="83" t="s">
        <v>1247</v>
      </c>
      <c r="AV31" s="78" t="b">
        <v>0</v>
      </c>
      <c r="AW31" s="78" t="s">
        <v>1332</v>
      </c>
      <c r="AX31" s="83" t="s">
        <v>1361</v>
      </c>
      <c r="AY31" s="78" t="s">
        <v>65</v>
      </c>
      <c r="AZ31" s="78" t="str">
        <f>REPLACE(INDEX(GroupVertices[Group],MATCH(Vertices[[#This Row],[Vertex]],GroupVertices[Vertex],0)),1,1,"")</f>
        <v>4</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274</v>
      </c>
      <c r="B32" s="65"/>
      <c r="C32" s="65" t="s">
        <v>64</v>
      </c>
      <c r="D32" s="66">
        <v>162.21380457954044</v>
      </c>
      <c r="E32" s="68"/>
      <c r="F32" s="100" t="s">
        <v>1281</v>
      </c>
      <c r="G32" s="65"/>
      <c r="H32" s="69" t="s">
        <v>274</v>
      </c>
      <c r="I32" s="70"/>
      <c r="J32" s="70"/>
      <c r="K32" s="69" t="s">
        <v>1470</v>
      </c>
      <c r="L32" s="73">
        <v>1</v>
      </c>
      <c r="M32" s="74">
        <v>6990.85400390625</v>
      </c>
      <c r="N32" s="74">
        <v>1876.346923828125</v>
      </c>
      <c r="O32" s="75"/>
      <c r="P32" s="76"/>
      <c r="Q32" s="76"/>
      <c r="R32" s="86"/>
      <c r="S32" s="48">
        <v>1</v>
      </c>
      <c r="T32" s="48">
        <v>0</v>
      </c>
      <c r="U32" s="49">
        <v>0</v>
      </c>
      <c r="V32" s="49">
        <v>0.002849</v>
      </c>
      <c r="W32" s="49">
        <v>0.001465</v>
      </c>
      <c r="X32" s="49">
        <v>0.471704</v>
      </c>
      <c r="Y32" s="49">
        <v>0</v>
      </c>
      <c r="Z32" s="49">
        <v>0</v>
      </c>
      <c r="AA32" s="71">
        <v>32</v>
      </c>
      <c r="AB32" s="71"/>
      <c r="AC32" s="72"/>
      <c r="AD32" s="78" t="s">
        <v>800</v>
      </c>
      <c r="AE32" s="78">
        <v>792</v>
      </c>
      <c r="AF32" s="78">
        <v>3503</v>
      </c>
      <c r="AG32" s="78">
        <v>3597</v>
      </c>
      <c r="AH32" s="78">
        <v>1484</v>
      </c>
      <c r="AI32" s="78"/>
      <c r="AJ32" s="78" t="s">
        <v>905</v>
      </c>
      <c r="AK32" s="78" t="s">
        <v>993</v>
      </c>
      <c r="AL32" s="83" t="s">
        <v>1079</v>
      </c>
      <c r="AM32" s="78"/>
      <c r="AN32" s="80">
        <v>40669.823483796295</v>
      </c>
      <c r="AO32" s="83" t="s">
        <v>1174</v>
      </c>
      <c r="AP32" s="78" t="b">
        <v>0</v>
      </c>
      <c r="AQ32" s="78" t="b">
        <v>0</v>
      </c>
      <c r="AR32" s="78" t="b">
        <v>1</v>
      </c>
      <c r="AS32" s="78"/>
      <c r="AT32" s="78">
        <v>165</v>
      </c>
      <c r="AU32" s="83" t="s">
        <v>1247</v>
      </c>
      <c r="AV32" s="78" t="b">
        <v>0</v>
      </c>
      <c r="AW32" s="78" t="s">
        <v>1332</v>
      </c>
      <c r="AX32" s="83" t="s">
        <v>1362</v>
      </c>
      <c r="AY32" s="78" t="s">
        <v>65</v>
      </c>
      <c r="AZ32" s="78" t="str">
        <f>REPLACE(INDEX(GroupVertices[Group],MATCH(Vertices[[#This Row],[Vertex]],GroupVertices[Vertex],0)),1,1,"")</f>
        <v>4</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275</v>
      </c>
      <c r="B33" s="65"/>
      <c r="C33" s="65" t="s">
        <v>64</v>
      </c>
      <c r="D33" s="66">
        <v>162.37926967092898</v>
      </c>
      <c r="E33" s="68"/>
      <c r="F33" s="100" t="s">
        <v>1282</v>
      </c>
      <c r="G33" s="65"/>
      <c r="H33" s="69" t="s">
        <v>275</v>
      </c>
      <c r="I33" s="70"/>
      <c r="J33" s="70"/>
      <c r="K33" s="69" t="s">
        <v>1471</v>
      </c>
      <c r="L33" s="73">
        <v>1</v>
      </c>
      <c r="M33" s="74">
        <v>5877.9384765625</v>
      </c>
      <c r="N33" s="74">
        <v>352.9058837890625</v>
      </c>
      <c r="O33" s="75"/>
      <c r="P33" s="76"/>
      <c r="Q33" s="76"/>
      <c r="R33" s="86"/>
      <c r="S33" s="48">
        <v>1</v>
      </c>
      <c r="T33" s="48">
        <v>0</v>
      </c>
      <c r="U33" s="49">
        <v>0</v>
      </c>
      <c r="V33" s="49">
        <v>0.002849</v>
      </c>
      <c r="W33" s="49">
        <v>0.001465</v>
      </c>
      <c r="X33" s="49">
        <v>0.471704</v>
      </c>
      <c r="Y33" s="49">
        <v>0</v>
      </c>
      <c r="Z33" s="49">
        <v>0</v>
      </c>
      <c r="AA33" s="71">
        <v>33</v>
      </c>
      <c r="AB33" s="71"/>
      <c r="AC33" s="72"/>
      <c r="AD33" s="78" t="s">
        <v>801</v>
      </c>
      <c r="AE33" s="78">
        <v>249</v>
      </c>
      <c r="AF33" s="78">
        <v>6214</v>
      </c>
      <c r="AG33" s="78">
        <v>3579</v>
      </c>
      <c r="AH33" s="78">
        <v>649</v>
      </c>
      <c r="AI33" s="78"/>
      <c r="AJ33" s="78" t="s">
        <v>906</v>
      </c>
      <c r="AK33" s="78"/>
      <c r="AL33" s="83" t="s">
        <v>1080</v>
      </c>
      <c r="AM33" s="78"/>
      <c r="AN33" s="80">
        <v>42136.65490740741</v>
      </c>
      <c r="AO33" s="83" t="s">
        <v>1175</v>
      </c>
      <c r="AP33" s="78" t="b">
        <v>0</v>
      </c>
      <c r="AQ33" s="78" t="b">
        <v>0</v>
      </c>
      <c r="AR33" s="78" t="b">
        <v>0</v>
      </c>
      <c r="AS33" s="78"/>
      <c r="AT33" s="78">
        <v>164</v>
      </c>
      <c r="AU33" s="83" t="s">
        <v>1247</v>
      </c>
      <c r="AV33" s="78" t="b">
        <v>0</v>
      </c>
      <c r="AW33" s="78" t="s">
        <v>1332</v>
      </c>
      <c r="AX33" s="83" t="s">
        <v>1363</v>
      </c>
      <c r="AY33" s="78" t="s">
        <v>65</v>
      </c>
      <c r="AZ33" s="78" t="str">
        <f>REPLACE(INDEX(GroupVertices[Group],MATCH(Vertices[[#This Row],[Vertex]],GroupVertices[Vertex],0)),1,1,"")</f>
        <v>4</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276</v>
      </c>
      <c r="B34" s="65"/>
      <c r="C34" s="65" t="s">
        <v>64</v>
      </c>
      <c r="D34" s="66">
        <v>162.60576946958</v>
      </c>
      <c r="E34" s="68"/>
      <c r="F34" s="100" t="s">
        <v>1283</v>
      </c>
      <c r="G34" s="65"/>
      <c r="H34" s="69" t="s">
        <v>276</v>
      </c>
      <c r="I34" s="70"/>
      <c r="J34" s="70"/>
      <c r="K34" s="69" t="s">
        <v>1472</v>
      </c>
      <c r="L34" s="73">
        <v>1</v>
      </c>
      <c r="M34" s="74">
        <v>4554.4501953125</v>
      </c>
      <c r="N34" s="74">
        <v>2504.881591796875</v>
      </c>
      <c r="O34" s="75"/>
      <c r="P34" s="76"/>
      <c r="Q34" s="76"/>
      <c r="R34" s="86"/>
      <c r="S34" s="48">
        <v>1</v>
      </c>
      <c r="T34" s="48">
        <v>0</v>
      </c>
      <c r="U34" s="49">
        <v>0</v>
      </c>
      <c r="V34" s="49">
        <v>0.002849</v>
      </c>
      <c r="W34" s="49">
        <v>0.001465</v>
      </c>
      <c r="X34" s="49">
        <v>0.471704</v>
      </c>
      <c r="Y34" s="49">
        <v>0</v>
      </c>
      <c r="Z34" s="49">
        <v>0</v>
      </c>
      <c r="AA34" s="71">
        <v>34</v>
      </c>
      <c r="AB34" s="71"/>
      <c r="AC34" s="72"/>
      <c r="AD34" s="78" t="s">
        <v>802</v>
      </c>
      <c r="AE34" s="78">
        <v>1037</v>
      </c>
      <c r="AF34" s="78">
        <v>9925</v>
      </c>
      <c r="AG34" s="78">
        <v>8116</v>
      </c>
      <c r="AH34" s="78">
        <v>5064</v>
      </c>
      <c r="AI34" s="78"/>
      <c r="AJ34" s="78" t="s">
        <v>907</v>
      </c>
      <c r="AK34" s="78" t="s">
        <v>1004</v>
      </c>
      <c r="AL34" s="83" t="s">
        <v>1081</v>
      </c>
      <c r="AM34" s="78"/>
      <c r="AN34" s="80">
        <v>41172.52122685185</v>
      </c>
      <c r="AO34" s="83" t="s">
        <v>1176</v>
      </c>
      <c r="AP34" s="78" t="b">
        <v>0</v>
      </c>
      <c r="AQ34" s="78" t="b">
        <v>0</v>
      </c>
      <c r="AR34" s="78" t="b">
        <v>1</v>
      </c>
      <c r="AS34" s="78"/>
      <c r="AT34" s="78">
        <v>416</v>
      </c>
      <c r="AU34" s="83" t="s">
        <v>1247</v>
      </c>
      <c r="AV34" s="78" t="b">
        <v>1</v>
      </c>
      <c r="AW34" s="78" t="s">
        <v>1332</v>
      </c>
      <c r="AX34" s="83" t="s">
        <v>1364</v>
      </c>
      <c r="AY34" s="78" t="s">
        <v>65</v>
      </c>
      <c r="AZ34" s="78" t="str">
        <f>REPLACE(INDEX(GroupVertices[Group],MATCH(Vertices[[#This Row],[Vertex]],GroupVertices[Vertex],0)),1,1,"")</f>
        <v>4</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277</v>
      </c>
      <c r="B35" s="65"/>
      <c r="C35" s="65" t="s">
        <v>64</v>
      </c>
      <c r="D35" s="66">
        <v>168.41291669206745</v>
      </c>
      <c r="E35" s="68"/>
      <c r="F35" s="100" t="s">
        <v>1284</v>
      </c>
      <c r="G35" s="65"/>
      <c r="H35" s="69" t="s">
        <v>277</v>
      </c>
      <c r="I35" s="70"/>
      <c r="J35" s="70"/>
      <c r="K35" s="69" t="s">
        <v>1473</v>
      </c>
      <c r="L35" s="73">
        <v>1</v>
      </c>
      <c r="M35" s="74">
        <v>4898.935546875</v>
      </c>
      <c r="N35" s="74">
        <v>3170.11328125</v>
      </c>
      <c r="O35" s="75"/>
      <c r="P35" s="76"/>
      <c r="Q35" s="76"/>
      <c r="R35" s="86"/>
      <c r="S35" s="48">
        <v>1</v>
      </c>
      <c r="T35" s="48">
        <v>0</v>
      </c>
      <c r="U35" s="49">
        <v>0</v>
      </c>
      <c r="V35" s="49">
        <v>0.002849</v>
      </c>
      <c r="W35" s="49">
        <v>0.001465</v>
      </c>
      <c r="X35" s="49">
        <v>0.471704</v>
      </c>
      <c r="Y35" s="49">
        <v>0</v>
      </c>
      <c r="Z35" s="49">
        <v>0</v>
      </c>
      <c r="AA35" s="71">
        <v>35</v>
      </c>
      <c r="AB35" s="71"/>
      <c r="AC35" s="72"/>
      <c r="AD35" s="78" t="s">
        <v>803</v>
      </c>
      <c r="AE35" s="78">
        <v>10949</v>
      </c>
      <c r="AF35" s="78">
        <v>105070</v>
      </c>
      <c r="AG35" s="78">
        <v>42475</v>
      </c>
      <c r="AH35" s="78">
        <v>15456</v>
      </c>
      <c r="AI35" s="78"/>
      <c r="AJ35" s="78" t="s">
        <v>908</v>
      </c>
      <c r="AK35" s="78" t="s">
        <v>1005</v>
      </c>
      <c r="AL35" s="83" t="s">
        <v>1082</v>
      </c>
      <c r="AM35" s="78"/>
      <c r="AN35" s="80">
        <v>39577.36618055555</v>
      </c>
      <c r="AO35" s="78"/>
      <c r="AP35" s="78" t="b">
        <v>0</v>
      </c>
      <c r="AQ35" s="78" t="b">
        <v>0</v>
      </c>
      <c r="AR35" s="78" t="b">
        <v>1</v>
      </c>
      <c r="AS35" s="78" t="s">
        <v>730</v>
      </c>
      <c r="AT35" s="78">
        <v>2970</v>
      </c>
      <c r="AU35" s="83" t="s">
        <v>1247</v>
      </c>
      <c r="AV35" s="78" t="b">
        <v>1</v>
      </c>
      <c r="AW35" s="78" t="s">
        <v>1332</v>
      </c>
      <c r="AX35" s="83" t="s">
        <v>1365</v>
      </c>
      <c r="AY35" s="78" t="s">
        <v>65</v>
      </c>
      <c r="AZ35" s="78" t="str">
        <f>REPLACE(INDEX(GroupVertices[Group],MATCH(Vertices[[#This Row],[Vertex]],GroupVertices[Vertex],0)),1,1,"")</f>
        <v>4</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278</v>
      </c>
      <c r="B36" s="65"/>
      <c r="C36" s="65" t="s">
        <v>64</v>
      </c>
      <c r="D36" s="66">
        <v>162.2836282846487</v>
      </c>
      <c r="E36" s="68"/>
      <c r="F36" s="100" t="s">
        <v>1285</v>
      </c>
      <c r="G36" s="65"/>
      <c r="H36" s="69" t="s">
        <v>278</v>
      </c>
      <c r="I36" s="70"/>
      <c r="J36" s="70"/>
      <c r="K36" s="69" t="s">
        <v>1474</v>
      </c>
      <c r="L36" s="73">
        <v>1</v>
      </c>
      <c r="M36" s="74">
        <v>6451.48876953125</v>
      </c>
      <c r="N36" s="74">
        <v>1428.3189697265625</v>
      </c>
      <c r="O36" s="75"/>
      <c r="P36" s="76"/>
      <c r="Q36" s="76"/>
      <c r="R36" s="86"/>
      <c r="S36" s="48">
        <v>1</v>
      </c>
      <c r="T36" s="48">
        <v>0</v>
      </c>
      <c r="U36" s="49">
        <v>0</v>
      </c>
      <c r="V36" s="49">
        <v>0.002849</v>
      </c>
      <c r="W36" s="49">
        <v>0.001465</v>
      </c>
      <c r="X36" s="49">
        <v>0.471704</v>
      </c>
      <c r="Y36" s="49">
        <v>0</v>
      </c>
      <c r="Z36" s="49">
        <v>0</v>
      </c>
      <c r="AA36" s="71">
        <v>36</v>
      </c>
      <c r="AB36" s="71"/>
      <c r="AC36" s="72"/>
      <c r="AD36" s="78" t="s">
        <v>804</v>
      </c>
      <c r="AE36" s="78">
        <v>2561</v>
      </c>
      <c r="AF36" s="78">
        <v>4647</v>
      </c>
      <c r="AG36" s="78">
        <v>4806</v>
      </c>
      <c r="AH36" s="78">
        <v>1127</v>
      </c>
      <c r="AI36" s="78"/>
      <c r="AJ36" s="78" t="s">
        <v>909</v>
      </c>
      <c r="AK36" s="78" t="s">
        <v>993</v>
      </c>
      <c r="AL36" s="83" t="s">
        <v>1083</v>
      </c>
      <c r="AM36" s="78"/>
      <c r="AN36" s="80">
        <v>39902.7690162037</v>
      </c>
      <c r="AO36" s="83" t="s">
        <v>1177</v>
      </c>
      <c r="AP36" s="78" t="b">
        <v>0</v>
      </c>
      <c r="AQ36" s="78" t="b">
        <v>0</v>
      </c>
      <c r="AR36" s="78" t="b">
        <v>1</v>
      </c>
      <c r="AS36" s="78"/>
      <c r="AT36" s="78">
        <v>174</v>
      </c>
      <c r="AU36" s="83" t="s">
        <v>1247</v>
      </c>
      <c r="AV36" s="78" t="b">
        <v>0</v>
      </c>
      <c r="AW36" s="78" t="s">
        <v>1332</v>
      </c>
      <c r="AX36" s="83" t="s">
        <v>1366</v>
      </c>
      <c r="AY36" s="78" t="s">
        <v>65</v>
      </c>
      <c r="AZ36" s="78" t="str">
        <f>REPLACE(INDEX(GroupVertices[Group],MATCH(Vertices[[#This Row],[Vertex]],GroupVertices[Vertex],0)),1,1,"")</f>
        <v>4</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222</v>
      </c>
      <c r="B37" s="65"/>
      <c r="C37" s="65" t="s">
        <v>64</v>
      </c>
      <c r="D37" s="66">
        <v>163.0350265657569</v>
      </c>
      <c r="E37" s="68"/>
      <c r="F37" s="100" t="s">
        <v>488</v>
      </c>
      <c r="G37" s="65"/>
      <c r="H37" s="69" t="s">
        <v>222</v>
      </c>
      <c r="I37" s="70"/>
      <c r="J37" s="70"/>
      <c r="K37" s="69" t="s">
        <v>1475</v>
      </c>
      <c r="L37" s="73">
        <v>1</v>
      </c>
      <c r="M37" s="74">
        <v>9667.6494140625</v>
      </c>
      <c r="N37" s="74">
        <v>1111.653564453125</v>
      </c>
      <c r="O37" s="75"/>
      <c r="P37" s="76"/>
      <c r="Q37" s="76"/>
      <c r="R37" s="86"/>
      <c r="S37" s="48">
        <v>1</v>
      </c>
      <c r="T37" s="48">
        <v>1</v>
      </c>
      <c r="U37" s="49">
        <v>0</v>
      </c>
      <c r="V37" s="49">
        <v>0</v>
      </c>
      <c r="W37" s="49">
        <v>0</v>
      </c>
      <c r="X37" s="49">
        <v>0.999995</v>
      </c>
      <c r="Y37" s="49">
        <v>0</v>
      </c>
      <c r="Z37" s="49" t="s">
        <v>1609</v>
      </c>
      <c r="AA37" s="71">
        <v>37</v>
      </c>
      <c r="AB37" s="71"/>
      <c r="AC37" s="72"/>
      <c r="AD37" s="78" t="s">
        <v>805</v>
      </c>
      <c r="AE37" s="78">
        <v>1690</v>
      </c>
      <c r="AF37" s="78">
        <v>16958</v>
      </c>
      <c r="AG37" s="78">
        <v>27681</v>
      </c>
      <c r="AH37" s="78">
        <v>2237</v>
      </c>
      <c r="AI37" s="78"/>
      <c r="AJ37" s="78" t="s">
        <v>910</v>
      </c>
      <c r="AK37" s="78" t="s">
        <v>1006</v>
      </c>
      <c r="AL37" s="83" t="s">
        <v>1084</v>
      </c>
      <c r="AM37" s="78"/>
      <c r="AN37" s="80">
        <v>40014.6127662037</v>
      </c>
      <c r="AO37" s="83" t="s">
        <v>1178</v>
      </c>
      <c r="AP37" s="78" t="b">
        <v>0</v>
      </c>
      <c r="AQ37" s="78" t="b">
        <v>0</v>
      </c>
      <c r="AR37" s="78" t="b">
        <v>0</v>
      </c>
      <c r="AS37" s="78"/>
      <c r="AT37" s="78">
        <v>1063</v>
      </c>
      <c r="AU37" s="83" t="s">
        <v>1247</v>
      </c>
      <c r="AV37" s="78" t="b">
        <v>1</v>
      </c>
      <c r="AW37" s="78" t="s">
        <v>1332</v>
      </c>
      <c r="AX37" s="83" t="s">
        <v>1367</v>
      </c>
      <c r="AY37" s="78" t="s">
        <v>66</v>
      </c>
      <c r="AZ37" s="78" t="str">
        <f>REPLACE(INDEX(GroupVertices[Group],MATCH(Vertices[[#This Row],[Vertex]],GroupVertices[Vertex],0)),1,1,"")</f>
        <v>9</v>
      </c>
      <c r="BA37" s="48" t="s">
        <v>408</v>
      </c>
      <c r="BB37" s="48" t="s">
        <v>408</v>
      </c>
      <c r="BC37" s="48" t="s">
        <v>432</v>
      </c>
      <c r="BD37" s="48" t="s">
        <v>432</v>
      </c>
      <c r="BE37" s="48"/>
      <c r="BF37" s="48"/>
      <c r="BG37" s="116" t="s">
        <v>1902</v>
      </c>
      <c r="BH37" s="116" t="s">
        <v>1902</v>
      </c>
      <c r="BI37" s="116" t="s">
        <v>1945</v>
      </c>
      <c r="BJ37" s="116" t="s">
        <v>1945</v>
      </c>
      <c r="BK37" s="116">
        <v>0</v>
      </c>
      <c r="BL37" s="120">
        <v>0</v>
      </c>
      <c r="BM37" s="116">
        <v>0</v>
      </c>
      <c r="BN37" s="120">
        <v>0</v>
      </c>
      <c r="BO37" s="116">
        <v>0</v>
      </c>
      <c r="BP37" s="120">
        <v>0</v>
      </c>
      <c r="BQ37" s="116">
        <v>7</v>
      </c>
      <c r="BR37" s="120">
        <v>100</v>
      </c>
      <c r="BS37" s="116">
        <v>7</v>
      </c>
      <c r="BT37" s="2"/>
      <c r="BU37" s="3"/>
      <c r="BV37" s="3"/>
      <c r="BW37" s="3"/>
      <c r="BX37" s="3"/>
    </row>
    <row r="38" spans="1:76" ht="15">
      <c r="A38" s="64" t="s">
        <v>223</v>
      </c>
      <c r="B38" s="65"/>
      <c r="C38" s="65" t="s">
        <v>64</v>
      </c>
      <c r="D38" s="66">
        <v>163.11833894117018</v>
      </c>
      <c r="E38" s="68"/>
      <c r="F38" s="100" t="s">
        <v>489</v>
      </c>
      <c r="G38" s="65"/>
      <c r="H38" s="69" t="s">
        <v>223</v>
      </c>
      <c r="I38" s="70"/>
      <c r="J38" s="70"/>
      <c r="K38" s="69" t="s">
        <v>1476</v>
      </c>
      <c r="L38" s="73">
        <v>108.53687838981172</v>
      </c>
      <c r="M38" s="74">
        <v>6555.02490234375</v>
      </c>
      <c r="N38" s="74">
        <v>3139.6396484375</v>
      </c>
      <c r="O38" s="75"/>
      <c r="P38" s="76"/>
      <c r="Q38" s="76"/>
      <c r="R38" s="86"/>
      <c r="S38" s="48">
        <v>0</v>
      </c>
      <c r="T38" s="48">
        <v>3</v>
      </c>
      <c r="U38" s="49">
        <v>104</v>
      </c>
      <c r="V38" s="49">
        <v>0.002874</v>
      </c>
      <c r="W38" s="49">
        <v>0.001721</v>
      </c>
      <c r="X38" s="49">
        <v>1.117758</v>
      </c>
      <c r="Y38" s="49">
        <v>0.16666666666666666</v>
      </c>
      <c r="Z38" s="49">
        <v>0</v>
      </c>
      <c r="AA38" s="71">
        <v>38</v>
      </c>
      <c r="AB38" s="71"/>
      <c r="AC38" s="72"/>
      <c r="AD38" s="78" t="s">
        <v>806</v>
      </c>
      <c r="AE38" s="78">
        <v>20037</v>
      </c>
      <c r="AF38" s="78">
        <v>18323</v>
      </c>
      <c r="AG38" s="78">
        <v>142224</v>
      </c>
      <c r="AH38" s="78">
        <v>9145</v>
      </c>
      <c r="AI38" s="78"/>
      <c r="AJ38" s="78" t="s">
        <v>911</v>
      </c>
      <c r="AK38" s="78" t="s">
        <v>1007</v>
      </c>
      <c r="AL38" s="83" t="s">
        <v>1085</v>
      </c>
      <c r="AM38" s="78"/>
      <c r="AN38" s="80">
        <v>39822.76865740741</v>
      </c>
      <c r="AO38" s="83" t="s">
        <v>1179</v>
      </c>
      <c r="AP38" s="78" t="b">
        <v>0</v>
      </c>
      <c r="AQ38" s="78" t="b">
        <v>0</v>
      </c>
      <c r="AR38" s="78" t="b">
        <v>1</v>
      </c>
      <c r="AS38" s="78"/>
      <c r="AT38" s="78">
        <v>220</v>
      </c>
      <c r="AU38" s="83" t="s">
        <v>1250</v>
      </c>
      <c r="AV38" s="78" t="b">
        <v>0</v>
      </c>
      <c r="AW38" s="78" t="s">
        <v>1332</v>
      </c>
      <c r="AX38" s="83" t="s">
        <v>1368</v>
      </c>
      <c r="AY38" s="78" t="s">
        <v>66</v>
      </c>
      <c r="AZ38" s="78" t="str">
        <f>REPLACE(INDEX(GroupVertices[Group],MATCH(Vertices[[#This Row],[Vertex]],GroupVertices[Vertex],0)),1,1,"")</f>
        <v>4</v>
      </c>
      <c r="BA38" s="48"/>
      <c r="BB38" s="48"/>
      <c r="BC38" s="48"/>
      <c r="BD38" s="48"/>
      <c r="BE38" s="48" t="s">
        <v>443</v>
      </c>
      <c r="BF38" s="48" t="s">
        <v>443</v>
      </c>
      <c r="BG38" s="116" t="s">
        <v>1903</v>
      </c>
      <c r="BH38" s="116" t="s">
        <v>1903</v>
      </c>
      <c r="BI38" s="116" t="s">
        <v>1946</v>
      </c>
      <c r="BJ38" s="116" t="s">
        <v>1946</v>
      </c>
      <c r="BK38" s="116">
        <v>1</v>
      </c>
      <c r="BL38" s="120">
        <v>4.545454545454546</v>
      </c>
      <c r="BM38" s="116">
        <v>0</v>
      </c>
      <c r="BN38" s="120">
        <v>0</v>
      </c>
      <c r="BO38" s="116">
        <v>0</v>
      </c>
      <c r="BP38" s="120">
        <v>0</v>
      </c>
      <c r="BQ38" s="116">
        <v>21</v>
      </c>
      <c r="BR38" s="120">
        <v>95.45454545454545</v>
      </c>
      <c r="BS38" s="116">
        <v>22</v>
      </c>
      <c r="BT38" s="2"/>
      <c r="BU38" s="3"/>
      <c r="BV38" s="3"/>
      <c r="BW38" s="3"/>
      <c r="BX38" s="3"/>
    </row>
    <row r="39" spans="1:76" ht="15">
      <c r="A39" s="64" t="s">
        <v>279</v>
      </c>
      <c r="B39" s="65"/>
      <c r="C39" s="65" t="s">
        <v>64</v>
      </c>
      <c r="D39" s="66">
        <v>162.00457760304468</v>
      </c>
      <c r="E39" s="68"/>
      <c r="F39" s="100" t="s">
        <v>1286</v>
      </c>
      <c r="G39" s="65"/>
      <c r="H39" s="69" t="s">
        <v>279</v>
      </c>
      <c r="I39" s="70"/>
      <c r="J39" s="70"/>
      <c r="K39" s="69" t="s">
        <v>1477</v>
      </c>
      <c r="L39" s="73">
        <v>1.6893393087067365</v>
      </c>
      <c r="M39" s="74">
        <v>6575.33740234375</v>
      </c>
      <c r="N39" s="74">
        <v>4658.357421875</v>
      </c>
      <c r="O39" s="75"/>
      <c r="P39" s="76"/>
      <c r="Q39" s="76"/>
      <c r="R39" s="86"/>
      <c r="S39" s="48">
        <v>2</v>
      </c>
      <c r="T39" s="48">
        <v>0</v>
      </c>
      <c r="U39" s="49">
        <v>0.666667</v>
      </c>
      <c r="V39" s="49">
        <v>0.002217</v>
      </c>
      <c r="W39" s="49">
        <v>0.000391</v>
      </c>
      <c r="X39" s="49">
        <v>0.783396</v>
      </c>
      <c r="Y39" s="49">
        <v>0</v>
      </c>
      <c r="Z39" s="49">
        <v>0</v>
      </c>
      <c r="AA39" s="71">
        <v>39</v>
      </c>
      <c r="AB39" s="71"/>
      <c r="AC39" s="72"/>
      <c r="AD39" s="78" t="s">
        <v>807</v>
      </c>
      <c r="AE39" s="78">
        <v>10</v>
      </c>
      <c r="AF39" s="78">
        <v>75</v>
      </c>
      <c r="AG39" s="78">
        <v>0</v>
      </c>
      <c r="AH39" s="78">
        <v>0</v>
      </c>
      <c r="AI39" s="78">
        <v>-18000</v>
      </c>
      <c r="AJ39" s="78" t="s">
        <v>912</v>
      </c>
      <c r="AK39" s="78" t="s">
        <v>1008</v>
      </c>
      <c r="AL39" s="78"/>
      <c r="AM39" s="78" t="s">
        <v>1142</v>
      </c>
      <c r="AN39" s="80">
        <v>39895.1797337963</v>
      </c>
      <c r="AO39" s="78"/>
      <c r="AP39" s="78" t="b">
        <v>1</v>
      </c>
      <c r="AQ39" s="78" t="b">
        <v>0</v>
      </c>
      <c r="AR39" s="78" t="b">
        <v>0</v>
      </c>
      <c r="AS39" s="78" t="s">
        <v>730</v>
      </c>
      <c r="AT39" s="78">
        <v>0</v>
      </c>
      <c r="AU39" s="83" t="s">
        <v>1247</v>
      </c>
      <c r="AV39" s="78" t="b">
        <v>0</v>
      </c>
      <c r="AW39" s="78" t="s">
        <v>1332</v>
      </c>
      <c r="AX39" s="83" t="s">
        <v>1369</v>
      </c>
      <c r="AY39" s="78" t="s">
        <v>65</v>
      </c>
      <c r="AZ39" s="78" t="str">
        <f>REPLACE(INDEX(GroupVertices[Group],MATCH(Vertices[[#This Row],[Vertex]],GroupVertices[Vertex],0)),1,1,"")</f>
        <v>4</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280</v>
      </c>
      <c r="B40" s="65"/>
      <c r="C40" s="65" t="s">
        <v>64</v>
      </c>
      <c r="D40" s="66">
        <v>162.32836672507207</v>
      </c>
      <c r="E40" s="68"/>
      <c r="F40" s="100" t="s">
        <v>1287</v>
      </c>
      <c r="G40" s="65"/>
      <c r="H40" s="69" t="s">
        <v>280</v>
      </c>
      <c r="I40" s="70"/>
      <c r="J40" s="70"/>
      <c r="K40" s="69" t="s">
        <v>1478</v>
      </c>
      <c r="L40" s="73">
        <v>1.6893393087067365</v>
      </c>
      <c r="M40" s="74">
        <v>6005.025390625</v>
      </c>
      <c r="N40" s="74">
        <v>2954.39208984375</v>
      </c>
      <c r="O40" s="75"/>
      <c r="P40" s="76"/>
      <c r="Q40" s="76"/>
      <c r="R40" s="86"/>
      <c r="S40" s="48">
        <v>3</v>
      </c>
      <c r="T40" s="48">
        <v>0</v>
      </c>
      <c r="U40" s="49">
        <v>0.666667</v>
      </c>
      <c r="V40" s="49">
        <v>0.002874</v>
      </c>
      <c r="W40" s="49">
        <v>0.001856</v>
      </c>
      <c r="X40" s="49">
        <v>1.105099</v>
      </c>
      <c r="Y40" s="49">
        <v>0.5</v>
      </c>
      <c r="Z40" s="49">
        <v>0</v>
      </c>
      <c r="AA40" s="71">
        <v>40</v>
      </c>
      <c r="AB40" s="71"/>
      <c r="AC40" s="72"/>
      <c r="AD40" s="78" t="s">
        <v>808</v>
      </c>
      <c r="AE40" s="78">
        <v>3829</v>
      </c>
      <c r="AF40" s="78">
        <v>5380</v>
      </c>
      <c r="AG40" s="78">
        <v>11220</v>
      </c>
      <c r="AH40" s="78">
        <v>325</v>
      </c>
      <c r="AI40" s="78"/>
      <c r="AJ40" s="78" t="s">
        <v>913</v>
      </c>
      <c r="AK40" s="78" t="s">
        <v>1002</v>
      </c>
      <c r="AL40" s="83" t="s">
        <v>1086</v>
      </c>
      <c r="AM40" s="78"/>
      <c r="AN40" s="80">
        <v>39598.600810185184</v>
      </c>
      <c r="AO40" s="83" t="s">
        <v>1180</v>
      </c>
      <c r="AP40" s="78" t="b">
        <v>0</v>
      </c>
      <c r="AQ40" s="78" t="b">
        <v>0</v>
      </c>
      <c r="AR40" s="78" t="b">
        <v>1</v>
      </c>
      <c r="AS40" s="78"/>
      <c r="AT40" s="78">
        <v>603</v>
      </c>
      <c r="AU40" s="83" t="s">
        <v>1247</v>
      </c>
      <c r="AV40" s="78" t="b">
        <v>1</v>
      </c>
      <c r="AW40" s="78" t="s">
        <v>1332</v>
      </c>
      <c r="AX40" s="83" t="s">
        <v>1370</v>
      </c>
      <c r="AY40" s="78" t="s">
        <v>65</v>
      </c>
      <c r="AZ40" s="78" t="str">
        <f>REPLACE(INDEX(GroupVertices[Group],MATCH(Vertices[[#This Row],[Vertex]],GroupVertices[Vertex],0)),1,1,"")</f>
        <v>4</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224</v>
      </c>
      <c r="B41" s="65"/>
      <c r="C41" s="65" t="s">
        <v>64</v>
      </c>
      <c r="D41" s="66">
        <v>162.01666247508265</v>
      </c>
      <c r="E41" s="68"/>
      <c r="F41" s="100" t="s">
        <v>490</v>
      </c>
      <c r="G41" s="65"/>
      <c r="H41" s="69" t="s">
        <v>224</v>
      </c>
      <c r="I41" s="70"/>
      <c r="J41" s="70"/>
      <c r="K41" s="69" t="s">
        <v>1479</v>
      </c>
      <c r="L41" s="73">
        <v>857.1589933342702</v>
      </c>
      <c r="M41" s="74">
        <v>8536.333984375</v>
      </c>
      <c r="N41" s="74">
        <v>1248.111572265625</v>
      </c>
      <c r="O41" s="75"/>
      <c r="P41" s="76"/>
      <c r="Q41" s="76"/>
      <c r="R41" s="86"/>
      <c r="S41" s="48">
        <v>1</v>
      </c>
      <c r="T41" s="48">
        <v>6</v>
      </c>
      <c r="U41" s="49">
        <v>828</v>
      </c>
      <c r="V41" s="49">
        <v>0.003891</v>
      </c>
      <c r="W41" s="49">
        <v>0.017526</v>
      </c>
      <c r="X41" s="49">
        <v>2.137421</v>
      </c>
      <c r="Y41" s="49">
        <v>0.06666666666666667</v>
      </c>
      <c r="Z41" s="49">
        <v>0.16666666666666666</v>
      </c>
      <c r="AA41" s="71">
        <v>41</v>
      </c>
      <c r="AB41" s="71"/>
      <c r="AC41" s="72"/>
      <c r="AD41" s="78" t="s">
        <v>809</v>
      </c>
      <c r="AE41" s="78">
        <v>1717</v>
      </c>
      <c r="AF41" s="78">
        <v>273</v>
      </c>
      <c r="AG41" s="78">
        <v>525</v>
      </c>
      <c r="AH41" s="78">
        <v>9</v>
      </c>
      <c r="AI41" s="78"/>
      <c r="AJ41" s="78" t="s">
        <v>914</v>
      </c>
      <c r="AK41" s="78" t="s">
        <v>990</v>
      </c>
      <c r="AL41" s="83" t="s">
        <v>1087</v>
      </c>
      <c r="AM41" s="78"/>
      <c r="AN41" s="80">
        <v>43224.67758101852</v>
      </c>
      <c r="AO41" s="83" t="s">
        <v>1181</v>
      </c>
      <c r="AP41" s="78" t="b">
        <v>1</v>
      </c>
      <c r="AQ41" s="78" t="b">
        <v>0</v>
      </c>
      <c r="AR41" s="78" t="b">
        <v>0</v>
      </c>
      <c r="AS41" s="78"/>
      <c r="AT41" s="78">
        <v>1</v>
      </c>
      <c r="AU41" s="78"/>
      <c r="AV41" s="78" t="b">
        <v>0</v>
      </c>
      <c r="AW41" s="78" t="s">
        <v>1332</v>
      </c>
      <c r="AX41" s="83" t="s">
        <v>1371</v>
      </c>
      <c r="AY41" s="78" t="s">
        <v>66</v>
      </c>
      <c r="AZ41" s="78" t="str">
        <f>REPLACE(INDEX(GroupVertices[Group],MATCH(Vertices[[#This Row],[Vertex]],GroupVertices[Vertex],0)),1,1,"")</f>
        <v>8</v>
      </c>
      <c r="BA41" s="48"/>
      <c r="BB41" s="48"/>
      <c r="BC41" s="48"/>
      <c r="BD41" s="48"/>
      <c r="BE41" s="48"/>
      <c r="BF41" s="48"/>
      <c r="BG41" s="116" t="s">
        <v>1904</v>
      </c>
      <c r="BH41" s="116" t="s">
        <v>1933</v>
      </c>
      <c r="BI41" s="116" t="s">
        <v>1947</v>
      </c>
      <c r="BJ41" s="116" t="s">
        <v>1973</v>
      </c>
      <c r="BK41" s="116">
        <v>3</v>
      </c>
      <c r="BL41" s="120">
        <v>9.67741935483871</v>
      </c>
      <c r="BM41" s="116">
        <v>0</v>
      </c>
      <c r="BN41" s="120">
        <v>0</v>
      </c>
      <c r="BO41" s="116">
        <v>0</v>
      </c>
      <c r="BP41" s="120">
        <v>0</v>
      </c>
      <c r="BQ41" s="116">
        <v>28</v>
      </c>
      <c r="BR41" s="120">
        <v>90.3225806451613</v>
      </c>
      <c r="BS41" s="116">
        <v>31</v>
      </c>
      <c r="BT41" s="2"/>
      <c r="BU41" s="3"/>
      <c r="BV41" s="3"/>
      <c r="BW41" s="3"/>
      <c r="BX41" s="3"/>
    </row>
    <row r="42" spans="1:76" ht="15">
      <c r="A42" s="64" t="s">
        <v>281</v>
      </c>
      <c r="B42" s="65"/>
      <c r="C42" s="65" t="s">
        <v>64</v>
      </c>
      <c r="D42" s="66">
        <v>166.9980711430162</v>
      </c>
      <c r="E42" s="68"/>
      <c r="F42" s="100" t="s">
        <v>1288</v>
      </c>
      <c r="G42" s="65"/>
      <c r="H42" s="69" t="s">
        <v>281</v>
      </c>
      <c r="I42" s="70"/>
      <c r="J42" s="70"/>
      <c r="K42" s="69" t="s">
        <v>1480</v>
      </c>
      <c r="L42" s="73">
        <v>1</v>
      </c>
      <c r="M42" s="74">
        <v>8878.677734375</v>
      </c>
      <c r="N42" s="74">
        <v>815.0379638671875</v>
      </c>
      <c r="O42" s="75"/>
      <c r="P42" s="76"/>
      <c r="Q42" s="76"/>
      <c r="R42" s="86"/>
      <c r="S42" s="48">
        <v>1</v>
      </c>
      <c r="T42" s="48">
        <v>0</v>
      </c>
      <c r="U42" s="49">
        <v>0</v>
      </c>
      <c r="V42" s="49">
        <v>0.002762</v>
      </c>
      <c r="W42" s="49">
        <v>0.001991</v>
      </c>
      <c r="X42" s="49">
        <v>0.452801</v>
      </c>
      <c r="Y42" s="49">
        <v>0</v>
      </c>
      <c r="Z42" s="49">
        <v>0</v>
      </c>
      <c r="AA42" s="71">
        <v>42</v>
      </c>
      <c r="AB42" s="71"/>
      <c r="AC42" s="72"/>
      <c r="AD42" s="78" t="s">
        <v>810</v>
      </c>
      <c r="AE42" s="78">
        <v>46635</v>
      </c>
      <c r="AF42" s="78">
        <v>81889</v>
      </c>
      <c r="AG42" s="78">
        <v>8442</v>
      </c>
      <c r="AH42" s="78">
        <v>1336</v>
      </c>
      <c r="AI42" s="78"/>
      <c r="AJ42" s="78" t="s">
        <v>915</v>
      </c>
      <c r="AK42" s="78" t="s">
        <v>1009</v>
      </c>
      <c r="AL42" s="83" t="s">
        <v>1088</v>
      </c>
      <c r="AM42" s="78"/>
      <c r="AN42" s="80">
        <v>39560.9350462963</v>
      </c>
      <c r="AO42" s="83" t="s">
        <v>1182</v>
      </c>
      <c r="AP42" s="78" t="b">
        <v>0</v>
      </c>
      <c r="AQ42" s="78" t="b">
        <v>0</v>
      </c>
      <c r="AR42" s="78" t="b">
        <v>0</v>
      </c>
      <c r="AS42" s="78"/>
      <c r="AT42" s="78">
        <v>5071</v>
      </c>
      <c r="AU42" s="83" t="s">
        <v>1247</v>
      </c>
      <c r="AV42" s="78" t="b">
        <v>0</v>
      </c>
      <c r="AW42" s="78" t="s">
        <v>1332</v>
      </c>
      <c r="AX42" s="83" t="s">
        <v>1372</v>
      </c>
      <c r="AY42" s="78" t="s">
        <v>65</v>
      </c>
      <c r="AZ42" s="78" t="str">
        <f>REPLACE(INDEX(GroupVertices[Group],MATCH(Vertices[[#This Row],[Vertex]],GroupVertices[Vertex],0)),1,1,"")</f>
        <v>8</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282</v>
      </c>
      <c r="B43" s="65"/>
      <c r="C43" s="65" t="s">
        <v>64</v>
      </c>
      <c r="D43" s="66">
        <v>166.47707888182376</v>
      </c>
      <c r="E43" s="68"/>
      <c r="F43" s="100" t="s">
        <v>1289</v>
      </c>
      <c r="G43" s="65"/>
      <c r="H43" s="69" t="s">
        <v>282</v>
      </c>
      <c r="I43" s="70"/>
      <c r="J43" s="70"/>
      <c r="K43" s="69" t="s">
        <v>1481</v>
      </c>
      <c r="L43" s="73">
        <v>1</v>
      </c>
      <c r="M43" s="74">
        <v>7185.76611328125</v>
      </c>
      <c r="N43" s="74">
        <v>1335.3780517578125</v>
      </c>
      <c r="O43" s="75"/>
      <c r="P43" s="76"/>
      <c r="Q43" s="76"/>
      <c r="R43" s="86"/>
      <c r="S43" s="48">
        <v>1</v>
      </c>
      <c r="T43" s="48">
        <v>0</v>
      </c>
      <c r="U43" s="49">
        <v>0</v>
      </c>
      <c r="V43" s="49">
        <v>0.002762</v>
      </c>
      <c r="W43" s="49">
        <v>0.001991</v>
      </c>
      <c r="X43" s="49">
        <v>0.452801</v>
      </c>
      <c r="Y43" s="49">
        <v>0</v>
      </c>
      <c r="Z43" s="49">
        <v>0</v>
      </c>
      <c r="AA43" s="71">
        <v>43</v>
      </c>
      <c r="AB43" s="71"/>
      <c r="AC43" s="72"/>
      <c r="AD43" s="78" t="s">
        <v>811</v>
      </c>
      <c r="AE43" s="78">
        <v>16821</v>
      </c>
      <c r="AF43" s="78">
        <v>73353</v>
      </c>
      <c r="AG43" s="78">
        <v>409651</v>
      </c>
      <c r="AH43" s="78">
        <v>5502</v>
      </c>
      <c r="AI43" s="78"/>
      <c r="AJ43" s="78" t="s">
        <v>916</v>
      </c>
      <c r="AK43" s="78" t="s">
        <v>1010</v>
      </c>
      <c r="AL43" s="83" t="s">
        <v>1089</v>
      </c>
      <c r="AM43" s="78"/>
      <c r="AN43" s="80">
        <v>40023.94310185185</v>
      </c>
      <c r="AO43" s="83" t="s">
        <v>1183</v>
      </c>
      <c r="AP43" s="78" t="b">
        <v>0</v>
      </c>
      <c r="AQ43" s="78" t="b">
        <v>0</v>
      </c>
      <c r="AR43" s="78" t="b">
        <v>0</v>
      </c>
      <c r="AS43" s="78"/>
      <c r="AT43" s="78">
        <v>2023</v>
      </c>
      <c r="AU43" s="83" t="s">
        <v>1247</v>
      </c>
      <c r="AV43" s="78" t="b">
        <v>1</v>
      </c>
      <c r="AW43" s="78" t="s">
        <v>1332</v>
      </c>
      <c r="AX43" s="83" t="s">
        <v>1373</v>
      </c>
      <c r="AY43" s="78" t="s">
        <v>65</v>
      </c>
      <c r="AZ43" s="78" t="str">
        <f>REPLACE(INDEX(GroupVertices[Group],MATCH(Vertices[[#This Row],[Vertex]],GroupVertices[Vertex],0)),1,1,"")</f>
        <v>8</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283</v>
      </c>
      <c r="B44" s="65"/>
      <c r="C44" s="65" t="s">
        <v>64</v>
      </c>
      <c r="D44" s="66">
        <v>170.41815096446854</v>
      </c>
      <c r="E44" s="68"/>
      <c r="F44" s="100" t="s">
        <v>1290</v>
      </c>
      <c r="G44" s="65"/>
      <c r="H44" s="69" t="s">
        <v>283</v>
      </c>
      <c r="I44" s="70"/>
      <c r="J44" s="70"/>
      <c r="K44" s="69" t="s">
        <v>1482</v>
      </c>
      <c r="L44" s="73">
        <v>1</v>
      </c>
      <c r="M44" s="74">
        <v>9238.5283203125</v>
      </c>
      <c r="N44" s="74">
        <v>352.9058837890625</v>
      </c>
      <c r="O44" s="75"/>
      <c r="P44" s="76"/>
      <c r="Q44" s="76"/>
      <c r="R44" s="86"/>
      <c r="S44" s="48">
        <v>1</v>
      </c>
      <c r="T44" s="48">
        <v>0</v>
      </c>
      <c r="U44" s="49">
        <v>0</v>
      </c>
      <c r="V44" s="49">
        <v>0.002762</v>
      </c>
      <c r="W44" s="49">
        <v>0.001991</v>
      </c>
      <c r="X44" s="49">
        <v>0.452801</v>
      </c>
      <c r="Y44" s="49">
        <v>0</v>
      </c>
      <c r="Z44" s="49">
        <v>0</v>
      </c>
      <c r="AA44" s="71">
        <v>44</v>
      </c>
      <c r="AB44" s="71"/>
      <c r="AC44" s="72"/>
      <c r="AD44" s="78" t="s">
        <v>812</v>
      </c>
      <c r="AE44" s="78">
        <v>1693</v>
      </c>
      <c r="AF44" s="78">
        <v>137924</v>
      </c>
      <c r="AG44" s="78">
        <v>22323</v>
      </c>
      <c r="AH44" s="78">
        <v>4930</v>
      </c>
      <c r="AI44" s="78"/>
      <c r="AJ44" s="78" t="s">
        <v>917</v>
      </c>
      <c r="AK44" s="78" t="s">
        <v>1008</v>
      </c>
      <c r="AL44" s="83" t="s">
        <v>1090</v>
      </c>
      <c r="AM44" s="78"/>
      <c r="AN44" s="80">
        <v>40086.44274305556</v>
      </c>
      <c r="AO44" s="83" t="s">
        <v>1184</v>
      </c>
      <c r="AP44" s="78" t="b">
        <v>0</v>
      </c>
      <c r="AQ44" s="78" t="b">
        <v>0</v>
      </c>
      <c r="AR44" s="78" t="b">
        <v>1</v>
      </c>
      <c r="AS44" s="78"/>
      <c r="AT44" s="78">
        <v>3942</v>
      </c>
      <c r="AU44" s="83" t="s">
        <v>1247</v>
      </c>
      <c r="AV44" s="78" t="b">
        <v>1</v>
      </c>
      <c r="AW44" s="78" t="s">
        <v>1332</v>
      </c>
      <c r="AX44" s="83" t="s">
        <v>1374</v>
      </c>
      <c r="AY44" s="78" t="s">
        <v>65</v>
      </c>
      <c r="AZ44" s="78" t="str">
        <f>REPLACE(INDEX(GroupVertices[Group],MATCH(Vertices[[#This Row],[Vertex]],GroupVertices[Vertex],0)),1,1,"")</f>
        <v>8</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284</v>
      </c>
      <c r="B45" s="65"/>
      <c r="C45" s="65" t="s">
        <v>64</v>
      </c>
      <c r="D45" s="66">
        <v>163.8544785454628</v>
      </c>
      <c r="E45" s="68"/>
      <c r="F45" s="100" t="s">
        <v>1291</v>
      </c>
      <c r="G45" s="65"/>
      <c r="H45" s="69" t="s">
        <v>284</v>
      </c>
      <c r="I45" s="70"/>
      <c r="J45" s="70"/>
      <c r="K45" s="69" t="s">
        <v>1483</v>
      </c>
      <c r="L45" s="73">
        <v>1</v>
      </c>
      <c r="M45" s="74">
        <v>9336.2978515625</v>
      </c>
      <c r="N45" s="74">
        <v>1870.401123046875</v>
      </c>
      <c r="O45" s="75"/>
      <c r="P45" s="76"/>
      <c r="Q45" s="76"/>
      <c r="R45" s="86"/>
      <c r="S45" s="48">
        <v>1</v>
      </c>
      <c r="T45" s="48">
        <v>0</v>
      </c>
      <c r="U45" s="49">
        <v>0</v>
      </c>
      <c r="V45" s="49">
        <v>0.002762</v>
      </c>
      <c r="W45" s="49">
        <v>0.001991</v>
      </c>
      <c r="X45" s="49">
        <v>0.452801</v>
      </c>
      <c r="Y45" s="49">
        <v>0</v>
      </c>
      <c r="Z45" s="49">
        <v>0</v>
      </c>
      <c r="AA45" s="71">
        <v>45</v>
      </c>
      <c r="AB45" s="71"/>
      <c r="AC45" s="72"/>
      <c r="AD45" s="78" t="s">
        <v>813</v>
      </c>
      <c r="AE45" s="78">
        <v>3665</v>
      </c>
      <c r="AF45" s="78">
        <v>30384</v>
      </c>
      <c r="AG45" s="78">
        <v>4774</v>
      </c>
      <c r="AH45" s="78">
        <v>25408</v>
      </c>
      <c r="AI45" s="78"/>
      <c r="AJ45" s="78" t="s">
        <v>918</v>
      </c>
      <c r="AK45" s="78" t="s">
        <v>1011</v>
      </c>
      <c r="AL45" s="83" t="s">
        <v>1091</v>
      </c>
      <c r="AM45" s="78"/>
      <c r="AN45" s="80">
        <v>41450.656377314815</v>
      </c>
      <c r="AO45" s="83" t="s">
        <v>1185</v>
      </c>
      <c r="AP45" s="78" t="b">
        <v>0</v>
      </c>
      <c r="AQ45" s="78" t="b">
        <v>0</v>
      </c>
      <c r="AR45" s="78" t="b">
        <v>1</v>
      </c>
      <c r="AS45" s="78"/>
      <c r="AT45" s="78">
        <v>521</v>
      </c>
      <c r="AU45" s="83" t="s">
        <v>1247</v>
      </c>
      <c r="AV45" s="78" t="b">
        <v>1</v>
      </c>
      <c r="AW45" s="78" t="s">
        <v>1332</v>
      </c>
      <c r="AX45" s="83" t="s">
        <v>1375</v>
      </c>
      <c r="AY45" s="78" t="s">
        <v>65</v>
      </c>
      <c r="AZ45" s="78" t="str">
        <f>REPLACE(INDEX(GroupVertices[Group],MATCH(Vertices[[#This Row],[Vertex]],GroupVertices[Vertex],0)),1,1,"")</f>
        <v>8</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225</v>
      </c>
      <c r="B46" s="65"/>
      <c r="C46" s="65" t="s">
        <v>64</v>
      </c>
      <c r="D46" s="66">
        <v>162.49999632189414</v>
      </c>
      <c r="E46" s="68"/>
      <c r="F46" s="100" t="s">
        <v>491</v>
      </c>
      <c r="G46" s="65"/>
      <c r="H46" s="69" t="s">
        <v>225</v>
      </c>
      <c r="I46" s="70"/>
      <c r="J46" s="70"/>
      <c r="K46" s="69" t="s">
        <v>1484</v>
      </c>
      <c r="L46" s="73">
        <v>108.53687838981172</v>
      </c>
      <c r="M46" s="74">
        <v>5764.7177734375</v>
      </c>
      <c r="N46" s="74">
        <v>3625.142333984375</v>
      </c>
      <c r="O46" s="75"/>
      <c r="P46" s="76"/>
      <c r="Q46" s="76"/>
      <c r="R46" s="86"/>
      <c r="S46" s="48">
        <v>1</v>
      </c>
      <c r="T46" s="48">
        <v>3</v>
      </c>
      <c r="U46" s="49">
        <v>104</v>
      </c>
      <c r="V46" s="49">
        <v>0.002874</v>
      </c>
      <c r="W46" s="49">
        <v>0.001721</v>
      </c>
      <c r="X46" s="49">
        <v>1.117758</v>
      </c>
      <c r="Y46" s="49">
        <v>0.16666666666666666</v>
      </c>
      <c r="Z46" s="49">
        <v>0.3333333333333333</v>
      </c>
      <c r="AA46" s="71">
        <v>46</v>
      </c>
      <c r="AB46" s="71"/>
      <c r="AC46" s="72"/>
      <c r="AD46" s="78" t="s">
        <v>814</v>
      </c>
      <c r="AE46" s="78">
        <v>2569</v>
      </c>
      <c r="AF46" s="78">
        <v>8192</v>
      </c>
      <c r="AG46" s="78">
        <v>20927</v>
      </c>
      <c r="AH46" s="78">
        <v>5600</v>
      </c>
      <c r="AI46" s="78"/>
      <c r="AJ46" s="78" t="s">
        <v>919</v>
      </c>
      <c r="AK46" s="78" t="s">
        <v>993</v>
      </c>
      <c r="AL46" s="83" t="s">
        <v>1092</v>
      </c>
      <c r="AM46" s="78"/>
      <c r="AN46" s="80">
        <v>39983.87861111111</v>
      </c>
      <c r="AO46" s="83" t="s">
        <v>1186</v>
      </c>
      <c r="AP46" s="78" t="b">
        <v>0</v>
      </c>
      <c r="AQ46" s="78" t="b">
        <v>0</v>
      </c>
      <c r="AR46" s="78" t="b">
        <v>1</v>
      </c>
      <c r="AS46" s="78"/>
      <c r="AT46" s="78">
        <v>657</v>
      </c>
      <c r="AU46" s="83" t="s">
        <v>1247</v>
      </c>
      <c r="AV46" s="78" t="b">
        <v>0</v>
      </c>
      <c r="AW46" s="78" t="s">
        <v>1332</v>
      </c>
      <c r="AX46" s="83" t="s">
        <v>1376</v>
      </c>
      <c r="AY46" s="78" t="s">
        <v>66</v>
      </c>
      <c r="AZ46" s="78" t="str">
        <f>REPLACE(INDEX(GroupVertices[Group],MATCH(Vertices[[#This Row],[Vertex]],GroupVertices[Vertex],0)),1,1,"")</f>
        <v>4</v>
      </c>
      <c r="BA46" s="48"/>
      <c r="BB46" s="48"/>
      <c r="BC46" s="48"/>
      <c r="BD46" s="48"/>
      <c r="BE46" s="48" t="s">
        <v>443</v>
      </c>
      <c r="BF46" s="48" t="s">
        <v>443</v>
      </c>
      <c r="BG46" s="116" t="s">
        <v>1903</v>
      </c>
      <c r="BH46" s="116" t="s">
        <v>1903</v>
      </c>
      <c r="BI46" s="116" t="s">
        <v>1946</v>
      </c>
      <c r="BJ46" s="116" t="s">
        <v>1946</v>
      </c>
      <c r="BK46" s="116">
        <v>1</v>
      </c>
      <c r="BL46" s="120">
        <v>4.545454545454546</v>
      </c>
      <c r="BM46" s="116">
        <v>0</v>
      </c>
      <c r="BN46" s="120">
        <v>0</v>
      </c>
      <c r="BO46" s="116">
        <v>0</v>
      </c>
      <c r="BP46" s="120">
        <v>0</v>
      </c>
      <c r="BQ46" s="116">
        <v>21</v>
      </c>
      <c r="BR46" s="120">
        <v>95.45454545454545</v>
      </c>
      <c r="BS46" s="116">
        <v>22</v>
      </c>
      <c r="BT46" s="2"/>
      <c r="BU46" s="3"/>
      <c r="BV46" s="3"/>
      <c r="BW46" s="3"/>
      <c r="BX46" s="3"/>
    </row>
    <row r="47" spans="1:76" ht="15">
      <c r="A47" s="64" t="s">
        <v>226</v>
      </c>
      <c r="B47" s="65"/>
      <c r="C47" s="65" t="s">
        <v>64</v>
      </c>
      <c r="D47" s="66">
        <v>162.01690661391171</v>
      </c>
      <c r="E47" s="68"/>
      <c r="F47" s="100" t="s">
        <v>492</v>
      </c>
      <c r="G47" s="65"/>
      <c r="H47" s="69" t="s">
        <v>226</v>
      </c>
      <c r="I47" s="70"/>
      <c r="J47" s="70"/>
      <c r="K47" s="69" t="s">
        <v>1485</v>
      </c>
      <c r="L47" s="73">
        <v>1</v>
      </c>
      <c r="M47" s="74">
        <v>790.6210327148438</v>
      </c>
      <c r="N47" s="74">
        <v>5688.82421875</v>
      </c>
      <c r="O47" s="75"/>
      <c r="P47" s="76"/>
      <c r="Q47" s="76"/>
      <c r="R47" s="86"/>
      <c r="S47" s="48">
        <v>0</v>
      </c>
      <c r="T47" s="48">
        <v>1</v>
      </c>
      <c r="U47" s="49">
        <v>0</v>
      </c>
      <c r="V47" s="49">
        <v>0.003676</v>
      </c>
      <c r="W47" s="49">
        <v>0.010803</v>
      </c>
      <c r="X47" s="49">
        <v>0.365139</v>
      </c>
      <c r="Y47" s="49">
        <v>0</v>
      </c>
      <c r="Z47" s="49">
        <v>0</v>
      </c>
      <c r="AA47" s="71">
        <v>47</v>
      </c>
      <c r="AB47" s="71"/>
      <c r="AC47" s="72"/>
      <c r="AD47" s="78" t="s">
        <v>815</v>
      </c>
      <c r="AE47" s="78">
        <v>174</v>
      </c>
      <c r="AF47" s="78">
        <v>277</v>
      </c>
      <c r="AG47" s="78">
        <v>20287</v>
      </c>
      <c r="AH47" s="78">
        <v>1504</v>
      </c>
      <c r="AI47" s="78"/>
      <c r="AJ47" s="78" t="s">
        <v>920</v>
      </c>
      <c r="AK47" s="78" t="s">
        <v>1012</v>
      </c>
      <c r="AL47" s="78"/>
      <c r="AM47" s="78"/>
      <c r="AN47" s="80">
        <v>43254.42706018518</v>
      </c>
      <c r="AO47" s="83" t="s">
        <v>1187</v>
      </c>
      <c r="AP47" s="78" t="b">
        <v>0</v>
      </c>
      <c r="AQ47" s="78" t="b">
        <v>0</v>
      </c>
      <c r="AR47" s="78" t="b">
        <v>0</v>
      </c>
      <c r="AS47" s="78"/>
      <c r="AT47" s="78">
        <v>10</v>
      </c>
      <c r="AU47" s="83" t="s">
        <v>1247</v>
      </c>
      <c r="AV47" s="78" t="b">
        <v>0</v>
      </c>
      <c r="AW47" s="78" t="s">
        <v>1332</v>
      </c>
      <c r="AX47" s="83" t="s">
        <v>1377</v>
      </c>
      <c r="AY47" s="78" t="s">
        <v>66</v>
      </c>
      <c r="AZ47" s="78" t="str">
        <f>REPLACE(INDEX(GroupVertices[Group],MATCH(Vertices[[#This Row],[Vertex]],GroupVertices[Vertex],0)),1,1,"")</f>
        <v>1</v>
      </c>
      <c r="BA47" s="48"/>
      <c r="BB47" s="48"/>
      <c r="BC47" s="48"/>
      <c r="BD47" s="48"/>
      <c r="BE47" s="48" t="s">
        <v>444</v>
      </c>
      <c r="BF47" s="48" t="s">
        <v>444</v>
      </c>
      <c r="BG47" s="116" t="s">
        <v>1905</v>
      </c>
      <c r="BH47" s="116" t="s">
        <v>1905</v>
      </c>
      <c r="BI47" s="116" t="s">
        <v>1948</v>
      </c>
      <c r="BJ47" s="116" t="s">
        <v>1948</v>
      </c>
      <c r="BK47" s="116">
        <v>1</v>
      </c>
      <c r="BL47" s="120">
        <v>4.3478260869565215</v>
      </c>
      <c r="BM47" s="116">
        <v>0</v>
      </c>
      <c r="BN47" s="120">
        <v>0</v>
      </c>
      <c r="BO47" s="116">
        <v>0</v>
      </c>
      <c r="BP47" s="120">
        <v>0</v>
      </c>
      <c r="BQ47" s="116">
        <v>22</v>
      </c>
      <c r="BR47" s="120">
        <v>95.65217391304348</v>
      </c>
      <c r="BS47" s="116">
        <v>23</v>
      </c>
      <c r="BT47" s="2"/>
      <c r="BU47" s="3"/>
      <c r="BV47" s="3"/>
      <c r="BW47" s="3"/>
      <c r="BX47" s="3"/>
    </row>
    <row r="48" spans="1:76" ht="15">
      <c r="A48" s="64" t="s">
        <v>227</v>
      </c>
      <c r="B48" s="65"/>
      <c r="C48" s="65" t="s">
        <v>64</v>
      </c>
      <c r="D48" s="66">
        <v>162.00897210196757</v>
      </c>
      <c r="E48" s="68"/>
      <c r="F48" s="100" t="s">
        <v>493</v>
      </c>
      <c r="G48" s="65"/>
      <c r="H48" s="69" t="s">
        <v>227</v>
      </c>
      <c r="I48" s="70"/>
      <c r="J48" s="70"/>
      <c r="K48" s="69" t="s">
        <v>1486</v>
      </c>
      <c r="L48" s="73">
        <v>1</v>
      </c>
      <c r="M48" s="74">
        <v>2415.933349609375</v>
      </c>
      <c r="N48" s="74">
        <v>5390.13720703125</v>
      </c>
      <c r="O48" s="75"/>
      <c r="P48" s="76"/>
      <c r="Q48" s="76"/>
      <c r="R48" s="86"/>
      <c r="S48" s="48">
        <v>0</v>
      </c>
      <c r="T48" s="48">
        <v>2</v>
      </c>
      <c r="U48" s="49">
        <v>0</v>
      </c>
      <c r="V48" s="49">
        <v>0.00369</v>
      </c>
      <c r="W48" s="49">
        <v>0.012707</v>
      </c>
      <c r="X48" s="49">
        <v>0.596632</v>
      </c>
      <c r="Y48" s="49">
        <v>1</v>
      </c>
      <c r="Z48" s="49">
        <v>0</v>
      </c>
      <c r="AA48" s="71">
        <v>48</v>
      </c>
      <c r="AB48" s="71"/>
      <c r="AC48" s="72"/>
      <c r="AD48" s="78" t="s">
        <v>816</v>
      </c>
      <c r="AE48" s="78">
        <v>318</v>
      </c>
      <c r="AF48" s="78">
        <v>147</v>
      </c>
      <c r="AG48" s="78">
        <v>1650</v>
      </c>
      <c r="AH48" s="78">
        <v>516</v>
      </c>
      <c r="AI48" s="78"/>
      <c r="AJ48" s="78"/>
      <c r="AK48" s="78"/>
      <c r="AL48" s="78"/>
      <c r="AM48" s="78"/>
      <c r="AN48" s="80">
        <v>40161.19923611111</v>
      </c>
      <c r="AO48" s="83" t="s">
        <v>1188</v>
      </c>
      <c r="AP48" s="78" t="b">
        <v>0</v>
      </c>
      <c r="AQ48" s="78" t="b">
        <v>0</v>
      </c>
      <c r="AR48" s="78" t="b">
        <v>0</v>
      </c>
      <c r="AS48" s="78"/>
      <c r="AT48" s="78">
        <v>3</v>
      </c>
      <c r="AU48" s="83" t="s">
        <v>1251</v>
      </c>
      <c r="AV48" s="78" t="b">
        <v>0</v>
      </c>
      <c r="AW48" s="78" t="s">
        <v>1332</v>
      </c>
      <c r="AX48" s="83" t="s">
        <v>1378</v>
      </c>
      <c r="AY48" s="78" t="s">
        <v>66</v>
      </c>
      <c r="AZ48" s="78" t="str">
        <f>REPLACE(INDEX(GroupVertices[Group],MATCH(Vertices[[#This Row],[Vertex]],GroupVertices[Vertex],0)),1,1,"")</f>
        <v>1</v>
      </c>
      <c r="BA48" s="48"/>
      <c r="BB48" s="48"/>
      <c r="BC48" s="48"/>
      <c r="BD48" s="48"/>
      <c r="BE48" s="48"/>
      <c r="BF48" s="48"/>
      <c r="BG48" s="116" t="s">
        <v>1906</v>
      </c>
      <c r="BH48" s="116" t="s">
        <v>1906</v>
      </c>
      <c r="BI48" s="116" t="s">
        <v>1949</v>
      </c>
      <c r="BJ48" s="116" t="s">
        <v>1949</v>
      </c>
      <c r="BK48" s="116">
        <v>2</v>
      </c>
      <c r="BL48" s="120">
        <v>9.090909090909092</v>
      </c>
      <c r="BM48" s="116">
        <v>0</v>
      </c>
      <c r="BN48" s="120">
        <v>0</v>
      </c>
      <c r="BO48" s="116">
        <v>0</v>
      </c>
      <c r="BP48" s="120">
        <v>0</v>
      </c>
      <c r="BQ48" s="116">
        <v>20</v>
      </c>
      <c r="BR48" s="120">
        <v>90.9090909090909</v>
      </c>
      <c r="BS48" s="116">
        <v>22</v>
      </c>
      <c r="BT48" s="2"/>
      <c r="BU48" s="3"/>
      <c r="BV48" s="3"/>
      <c r="BW48" s="3"/>
      <c r="BX48" s="3"/>
    </row>
    <row r="49" spans="1:76" ht="15">
      <c r="A49" s="64" t="s">
        <v>244</v>
      </c>
      <c r="B49" s="65"/>
      <c r="C49" s="65" t="s">
        <v>64</v>
      </c>
      <c r="D49" s="66">
        <v>163.26732466159788</v>
      </c>
      <c r="E49" s="68"/>
      <c r="F49" s="100" t="s">
        <v>506</v>
      </c>
      <c r="G49" s="65"/>
      <c r="H49" s="69" t="s">
        <v>244</v>
      </c>
      <c r="I49" s="70"/>
      <c r="J49" s="70"/>
      <c r="K49" s="69" t="s">
        <v>1487</v>
      </c>
      <c r="L49" s="73">
        <v>7.204050676335291</v>
      </c>
      <c r="M49" s="74">
        <v>1811.63818359375</v>
      </c>
      <c r="N49" s="74">
        <v>5011.30224609375</v>
      </c>
      <c r="O49" s="75"/>
      <c r="P49" s="76"/>
      <c r="Q49" s="76"/>
      <c r="R49" s="86"/>
      <c r="S49" s="48">
        <v>5</v>
      </c>
      <c r="T49" s="48">
        <v>1</v>
      </c>
      <c r="U49" s="49">
        <v>6</v>
      </c>
      <c r="V49" s="49">
        <v>0.003731</v>
      </c>
      <c r="W49" s="49">
        <v>0.016761</v>
      </c>
      <c r="X49" s="49">
        <v>1.361722</v>
      </c>
      <c r="Y49" s="49">
        <v>0.25</v>
      </c>
      <c r="Z49" s="49">
        <v>0.2</v>
      </c>
      <c r="AA49" s="71">
        <v>49</v>
      </c>
      <c r="AB49" s="71"/>
      <c r="AC49" s="72"/>
      <c r="AD49" s="78" t="s">
        <v>817</v>
      </c>
      <c r="AE49" s="78">
        <v>787</v>
      </c>
      <c r="AF49" s="78">
        <v>20764</v>
      </c>
      <c r="AG49" s="78">
        <v>7787</v>
      </c>
      <c r="AH49" s="78">
        <v>10662</v>
      </c>
      <c r="AI49" s="78"/>
      <c r="AJ49" s="78" t="s">
        <v>921</v>
      </c>
      <c r="AK49" s="78" t="s">
        <v>1013</v>
      </c>
      <c r="AL49" s="83" t="s">
        <v>1093</v>
      </c>
      <c r="AM49" s="78"/>
      <c r="AN49" s="80">
        <v>39750.39638888889</v>
      </c>
      <c r="AO49" s="83" t="s">
        <v>1189</v>
      </c>
      <c r="AP49" s="78" t="b">
        <v>0</v>
      </c>
      <c r="AQ49" s="78" t="b">
        <v>0</v>
      </c>
      <c r="AR49" s="78" t="b">
        <v>0</v>
      </c>
      <c r="AS49" s="78"/>
      <c r="AT49" s="78">
        <v>685</v>
      </c>
      <c r="AU49" s="83" t="s">
        <v>1252</v>
      </c>
      <c r="AV49" s="78" t="b">
        <v>1</v>
      </c>
      <c r="AW49" s="78" t="s">
        <v>1332</v>
      </c>
      <c r="AX49" s="83" t="s">
        <v>1379</v>
      </c>
      <c r="AY49" s="78" t="s">
        <v>66</v>
      </c>
      <c r="AZ49" s="78" t="str">
        <f>REPLACE(INDEX(GroupVertices[Group],MATCH(Vertices[[#This Row],[Vertex]],GroupVertices[Vertex],0)),1,1,"")</f>
        <v>1</v>
      </c>
      <c r="BA49" s="48"/>
      <c r="BB49" s="48"/>
      <c r="BC49" s="48"/>
      <c r="BD49" s="48"/>
      <c r="BE49" s="48" t="s">
        <v>450</v>
      </c>
      <c r="BF49" s="48" t="s">
        <v>450</v>
      </c>
      <c r="BG49" s="116" t="s">
        <v>1907</v>
      </c>
      <c r="BH49" s="116" t="s">
        <v>1907</v>
      </c>
      <c r="BI49" s="116" t="s">
        <v>1950</v>
      </c>
      <c r="BJ49" s="116" t="s">
        <v>1950</v>
      </c>
      <c r="BK49" s="116">
        <v>1</v>
      </c>
      <c r="BL49" s="120">
        <v>5.555555555555555</v>
      </c>
      <c r="BM49" s="116">
        <v>0</v>
      </c>
      <c r="BN49" s="120">
        <v>0</v>
      </c>
      <c r="BO49" s="116">
        <v>0</v>
      </c>
      <c r="BP49" s="120">
        <v>0</v>
      </c>
      <c r="BQ49" s="116">
        <v>17</v>
      </c>
      <c r="BR49" s="120">
        <v>94.44444444444444</v>
      </c>
      <c r="BS49" s="116">
        <v>18</v>
      </c>
      <c r="BT49" s="2"/>
      <c r="BU49" s="3"/>
      <c r="BV49" s="3"/>
      <c r="BW49" s="3"/>
      <c r="BX49" s="3"/>
    </row>
    <row r="50" spans="1:76" ht="15">
      <c r="A50" s="64" t="s">
        <v>228</v>
      </c>
      <c r="B50" s="65"/>
      <c r="C50" s="65" t="s">
        <v>64</v>
      </c>
      <c r="D50" s="66">
        <v>162.21026456651921</v>
      </c>
      <c r="E50" s="68"/>
      <c r="F50" s="100" t="s">
        <v>494</v>
      </c>
      <c r="G50" s="65"/>
      <c r="H50" s="69" t="s">
        <v>228</v>
      </c>
      <c r="I50" s="70"/>
      <c r="J50" s="70"/>
      <c r="K50" s="69" t="s">
        <v>1488</v>
      </c>
      <c r="L50" s="73">
        <v>1</v>
      </c>
      <c r="M50" s="74">
        <v>1377.6817626953125</v>
      </c>
      <c r="N50" s="74">
        <v>4683.56982421875</v>
      </c>
      <c r="O50" s="75"/>
      <c r="P50" s="76"/>
      <c r="Q50" s="76"/>
      <c r="R50" s="86"/>
      <c r="S50" s="48">
        <v>0</v>
      </c>
      <c r="T50" s="48">
        <v>2</v>
      </c>
      <c r="U50" s="49">
        <v>0</v>
      </c>
      <c r="V50" s="49">
        <v>0.00369</v>
      </c>
      <c r="W50" s="49">
        <v>0.012707</v>
      </c>
      <c r="X50" s="49">
        <v>0.596632</v>
      </c>
      <c r="Y50" s="49">
        <v>1</v>
      </c>
      <c r="Z50" s="49">
        <v>0</v>
      </c>
      <c r="AA50" s="71">
        <v>50</v>
      </c>
      <c r="AB50" s="71"/>
      <c r="AC50" s="72"/>
      <c r="AD50" s="78" t="s">
        <v>818</v>
      </c>
      <c r="AE50" s="78">
        <v>2208</v>
      </c>
      <c r="AF50" s="78">
        <v>3445</v>
      </c>
      <c r="AG50" s="78">
        <v>12234</v>
      </c>
      <c r="AH50" s="78">
        <v>6026</v>
      </c>
      <c r="AI50" s="78"/>
      <c r="AJ50" s="78" t="s">
        <v>922</v>
      </c>
      <c r="AK50" s="78" t="s">
        <v>1014</v>
      </c>
      <c r="AL50" s="83" t="s">
        <v>1094</v>
      </c>
      <c r="AM50" s="78"/>
      <c r="AN50" s="80">
        <v>39928.18331018519</v>
      </c>
      <c r="AO50" s="83" t="s">
        <v>1190</v>
      </c>
      <c r="AP50" s="78" t="b">
        <v>0</v>
      </c>
      <c r="AQ50" s="78" t="b">
        <v>0</v>
      </c>
      <c r="AR50" s="78" t="b">
        <v>1</v>
      </c>
      <c r="AS50" s="78"/>
      <c r="AT50" s="78">
        <v>504</v>
      </c>
      <c r="AU50" s="83" t="s">
        <v>1247</v>
      </c>
      <c r="AV50" s="78" t="b">
        <v>0</v>
      </c>
      <c r="AW50" s="78" t="s">
        <v>1332</v>
      </c>
      <c r="AX50" s="83" t="s">
        <v>1380</v>
      </c>
      <c r="AY50" s="78" t="s">
        <v>66</v>
      </c>
      <c r="AZ50" s="78" t="str">
        <f>REPLACE(INDEX(GroupVertices[Group],MATCH(Vertices[[#This Row],[Vertex]],GroupVertices[Vertex],0)),1,1,"")</f>
        <v>1</v>
      </c>
      <c r="BA50" s="48"/>
      <c r="BB50" s="48"/>
      <c r="BC50" s="48"/>
      <c r="BD50" s="48"/>
      <c r="BE50" s="48" t="s">
        <v>445</v>
      </c>
      <c r="BF50" s="48" t="s">
        <v>445</v>
      </c>
      <c r="BG50" s="116" t="s">
        <v>1908</v>
      </c>
      <c r="BH50" s="116" t="s">
        <v>1908</v>
      </c>
      <c r="BI50" s="116" t="s">
        <v>1951</v>
      </c>
      <c r="BJ50" s="116" t="s">
        <v>1951</v>
      </c>
      <c r="BK50" s="116">
        <v>1</v>
      </c>
      <c r="BL50" s="120">
        <v>4.761904761904762</v>
      </c>
      <c r="BM50" s="116">
        <v>0</v>
      </c>
      <c r="BN50" s="120">
        <v>0</v>
      </c>
      <c r="BO50" s="116">
        <v>0</v>
      </c>
      <c r="BP50" s="120">
        <v>0</v>
      </c>
      <c r="BQ50" s="116">
        <v>20</v>
      </c>
      <c r="BR50" s="120">
        <v>95.23809523809524</v>
      </c>
      <c r="BS50" s="116">
        <v>21</v>
      </c>
      <c r="BT50" s="2"/>
      <c r="BU50" s="3"/>
      <c r="BV50" s="3"/>
      <c r="BW50" s="3"/>
      <c r="BX50" s="3"/>
    </row>
    <row r="51" spans="1:76" ht="15">
      <c r="A51" s="64" t="s">
        <v>229</v>
      </c>
      <c r="B51" s="65"/>
      <c r="C51" s="65" t="s">
        <v>64</v>
      </c>
      <c r="D51" s="66">
        <v>163.32250003696313</v>
      </c>
      <c r="E51" s="68"/>
      <c r="F51" s="100" t="s">
        <v>495</v>
      </c>
      <c r="G51" s="65"/>
      <c r="H51" s="69" t="s">
        <v>229</v>
      </c>
      <c r="I51" s="70"/>
      <c r="J51" s="70"/>
      <c r="K51" s="69" t="s">
        <v>1489</v>
      </c>
      <c r="L51" s="73">
        <v>1</v>
      </c>
      <c r="M51" s="74">
        <v>2072.899658203125</v>
      </c>
      <c r="N51" s="74">
        <v>4376.03271484375</v>
      </c>
      <c r="O51" s="75"/>
      <c r="P51" s="76"/>
      <c r="Q51" s="76"/>
      <c r="R51" s="86"/>
      <c r="S51" s="48">
        <v>0</v>
      </c>
      <c r="T51" s="48">
        <v>2</v>
      </c>
      <c r="U51" s="49">
        <v>0</v>
      </c>
      <c r="V51" s="49">
        <v>0.00369</v>
      </c>
      <c r="W51" s="49">
        <v>0.012707</v>
      </c>
      <c r="X51" s="49">
        <v>0.596632</v>
      </c>
      <c r="Y51" s="49">
        <v>1</v>
      </c>
      <c r="Z51" s="49">
        <v>0</v>
      </c>
      <c r="AA51" s="71">
        <v>51</v>
      </c>
      <c r="AB51" s="71"/>
      <c r="AC51" s="72"/>
      <c r="AD51" s="78" t="s">
        <v>819</v>
      </c>
      <c r="AE51" s="78">
        <v>9443</v>
      </c>
      <c r="AF51" s="78">
        <v>21668</v>
      </c>
      <c r="AG51" s="78">
        <v>7276</v>
      </c>
      <c r="AH51" s="78">
        <v>2274</v>
      </c>
      <c r="AI51" s="78"/>
      <c r="AJ51" s="78" t="s">
        <v>923</v>
      </c>
      <c r="AK51" s="78" t="s">
        <v>1015</v>
      </c>
      <c r="AL51" s="83" t="s">
        <v>1095</v>
      </c>
      <c r="AM51" s="78"/>
      <c r="AN51" s="80">
        <v>39755.52305555555</v>
      </c>
      <c r="AO51" s="83" t="s">
        <v>1191</v>
      </c>
      <c r="AP51" s="78" t="b">
        <v>0</v>
      </c>
      <c r="AQ51" s="78" t="b">
        <v>0</v>
      </c>
      <c r="AR51" s="78" t="b">
        <v>1</v>
      </c>
      <c r="AS51" s="78"/>
      <c r="AT51" s="78">
        <v>1292</v>
      </c>
      <c r="AU51" s="83" t="s">
        <v>1247</v>
      </c>
      <c r="AV51" s="78" t="b">
        <v>0</v>
      </c>
      <c r="AW51" s="78" t="s">
        <v>1332</v>
      </c>
      <c r="AX51" s="83" t="s">
        <v>1381</v>
      </c>
      <c r="AY51" s="78" t="s">
        <v>66</v>
      </c>
      <c r="AZ51" s="78" t="str">
        <f>REPLACE(INDEX(GroupVertices[Group],MATCH(Vertices[[#This Row],[Vertex]],GroupVertices[Vertex],0)),1,1,"")</f>
        <v>1</v>
      </c>
      <c r="BA51" s="48"/>
      <c r="BB51" s="48"/>
      <c r="BC51" s="48"/>
      <c r="BD51" s="48"/>
      <c r="BE51" s="48" t="s">
        <v>445</v>
      </c>
      <c r="BF51" s="48" t="s">
        <v>445</v>
      </c>
      <c r="BG51" s="116" t="s">
        <v>1908</v>
      </c>
      <c r="BH51" s="116" t="s">
        <v>1908</v>
      </c>
      <c r="BI51" s="116" t="s">
        <v>1951</v>
      </c>
      <c r="BJ51" s="116" t="s">
        <v>1951</v>
      </c>
      <c r="BK51" s="116">
        <v>1</v>
      </c>
      <c r="BL51" s="120">
        <v>4.761904761904762</v>
      </c>
      <c r="BM51" s="116">
        <v>0</v>
      </c>
      <c r="BN51" s="120">
        <v>0</v>
      </c>
      <c r="BO51" s="116">
        <v>0</v>
      </c>
      <c r="BP51" s="120">
        <v>0</v>
      </c>
      <c r="BQ51" s="116">
        <v>20</v>
      </c>
      <c r="BR51" s="120">
        <v>95.23809523809524</v>
      </c>
      <c r="BS51" s="116">
        <v>21</v>
      </c>
      <c r="BT51" s="2"/>
      <c r="BU51" s="3"/>
      <c r="BV51" s="3"/>
      <c r="BW51" s="3"/>
      <c r="BX51" s="3"/>
    </row>
    <row r="52" spans="1:76" ht="15">
      <c r="A52" s="64" t="s">
        <v>230</v>
      </c>
      <c r="B52" s="65"/>
      <c r="C52" s="65" t="s">
        <v>64</v>
      </c>
      <c r="D52" s="66">
        <v>162.08172547302445</v>
      </c>
      <c r="E52" s="68"/>
      <c r="F52" s="100" t="s">
        <v>496</v>
      </c>
      <c r="G52" s="65"/>
      <c r="H52" s="69" t="s">
        <v>230</v>
      </c>
      <c r="I52" s="70"/>
      <c r="J52" s="70"/>
      <c r="K52" s="69" t="s">
        <v>1490</v>
      </c>
      <c r="L52" s="73">
        <v>1.6893393087067365</v>
      </c>
      <c r="M52" s="74">
        <v>6078.16162109375</v>
      </c>
      <c r="N52" s="74">
        <v>5011.263671875</v>
      </c>
      <c r="O52" s="75"/>
      <c r="P52" s="76"/>
      <c r="Q52" s="76"/>
      <c r="R52" s="86"/>
      <c r="S52" s="48">
        <v>0</v>
      </c>
      <c r="T52" s="48">
        <v>3</v>
      </c>
      <c r="U52" s="49">
        <v>0.666667</v>
      </c>
      <c r="V52" s="49">
        <v>0.002882</v>
      </c>
      <c r="W52" s="49">
        <v>0.001974</v>
      </c>
      <c r="X52" s="49">
        <v>1.064229</v>
      </c>
      <c r="Y52" s="49">
        <v>0.3333333333333333</v>
      </c>
      <c r="Z52" s="49">
        <v>0</v>
      </c>
      <c r="AA52" s="71">
        <v>52</v>
      </c>
      <c r="AB52" s="71"/>
      <c r="AC52" s="72"/>
      <c r="AD52" s="78" t="s">
        <v>820</v>
      </c>
      <c r="AE52" s="78">
        <v>4002</v>
      </c>
      <c r="AF52" s="78">
        <v>1339</v>
      </c>
      <c r="AG52" s="78">
        <v>6532</v>
      </c>
      <c r="AH52" s="78">
        <v>1926</v>
      </c>
      <c r="AI52" s="78"/>
      <c r="AJ52" s="78" t="s">
        <v>924</v>
      </c>
      <c r="AK52" s="78" t="s">
        <v>1016</v>
      </c>
      <c r="AL52" s="83" t="s">
        <v>1096</v>
      </c>
      <c r="AM52" s="78"/>
      <c r="AN52" s="80">
        <v>43524.957083333335</v>
      </c>
      <c r="AO52" s="83" t="s">
        <v>1192</v>
      </c>
      <c r="AP52" s="78" t="b">
        <v>0</v>
      </c>
      <c r="AQ52" s="78" t="b">
        <v>0</v>
      </c>
      <c r="AR52" s="78" t="b">
        <v>0</v>
      </c>
      <c r="AS52" s="78"/>
      <c r="AT52" s="78">
        <v>8</v>
      </c>
      <c r="AU52" s="83" t="s">
        <v>1247</v>
      </c>
      <c r="AV52" s="78" t="b">
        <v>0</v>
      </c>
      <c r="AW52" s="78" t="s">
        <v>1332</v>
      </c>
      <c r="AX52" s="83" t="s">
        <v>1382</v>
      </c>
      <c r="AY52" s="78" t="s">
        <v>66</v>
      </c>
      <c r="AZ52" s="78" t="str">
        <f>REPLACE(INDEX(GroupVertices[Group],MATCH(Vertices[[#This Row],[Vertex]],GroupVertices[Vertex],0)),1,1,"")</f>
        <v>3</v>
      </c>
      <c r="BA52" s="48" t="s">
        <v>405</v>
      </c>
      <c r="BB52" s="48" t="s">
        <v>405</v>
      </c>
      <c r="BC52" s="48" t="s">
        <v>433</v>
      </c>
      <c r="BD52" s="48" t="s">
        <v>433</v>
      </c>
      <c r="BE52" s="48"/>
      <c r="BF52" s="48"/>
      <c r="BG52" s="116" t="s">
        <v>1909</v>
      </c>
      <c r="BH52" s="116" t="s">
        <v>1909</v>
      </c>
      <c r="BI52" s="116" t="s">
        <v>1952</v>
      </c>
      <c r="BJ52" s="116" t="s">
        <v>1952</v>
      </c>
      <c r="BK52" s="116">
        <v>0</v>
      </c>
      <c r="BL52" s="120">
        <v>0</v>
      </c>
      <c r="BM52" s="116">
        <v>0</v>
      </c>
      <c r="BN52" s="120">
        <v>0</v>
      </c>
      <c r="BO52" s="116">
        <v>0</v>
      </c>
      <c r="BP52" s="120">
        <v>0</v>
      </c>
      <c r="BQ52" s="116">
        <v>14</v>
      </c>
      <c r="BR52" s="120">
        <v>100</v>
      </c>
      <c r="BS52" s="116">
        <v>14</v>
      </c>
      <c r="BT52" s="2"/>
      <c r="BU52" s="3"/>
      <c r="BV52" s="3"/>
      <c r="BW52" s="3"/>
      <c r="BX52" s="3"/>
    </row>
    <row r="53" spans="1:76" ht="15">
      <c r="A53" s="64" t="s">
        <v>285</v>
      </c>
      <c r="B53" s="65"/>
      <c r="C53" s="65" t="s">
        <v>64</v>
      </c>
      <c r="D53" s="66">
        <v>162.25933647115824</v>
      </c>
      <c r="E53" s="68"/>
      <c r="F53" s="100" t="s">
        <v>1292</v>
      </c>
      <c r="G53" s="65"/>
      <c r="H53" s="69" t="s">
        <v>285</v>
      </c>
      <c r="I53" s="70"/>
      <c r="J53" s="70"/>
      <c r="K53" s="69" t="s">
        <v>1491</v>
      </c>
      <c r="L53" s="73">
        <v>1.6893393087067365</v>
      </c>
      <c r="M53" s="74">
        <v>5811.236328125</v>
      </c>
      <c r="N53" s="74">
        <v>5768.859375</v>
      </c>
      <c r="O53" s="75"/>
      <c r="P53" s="76"/>
      <c r="Q53" s="76"/>
      <c r="R53" s="86"/>
      <c r="S53" s="48">
        <v>3</v>
      </c>
      <c r="T53" s="48">
        <v>0</v>
      </c>
      <c r="U53" s="49">
        <v>0.666667</v>
      </c>
      <c r="V53" s="49">
        <v>0.002882</v>
      </c>
      <c r="W53" s="49">
        <v>0.001974</v>
      </c>
      <c r="X53" s="49">
        <v>1.064229</v>
      </c>
      <c r="Y53" s="49">
        <v>0.3333333333333333</v>
      </c>
      <c r="Z53" s="49">
        <v>0</v>
      </c>
      <c r="AA53" s="71">
        <v>53</v>
      </c>
      <c r="AB53" s="71"/>
      <c r="AC53" s="72"/>
      <c r="AD53" s="78" t="s">
        <v>821</v>
      </c>
      <c r="AE53" s="78">
        <v>1084</v>
      </c>
      <c r="AF53" s="78">
        <v>4249</v>
      </c>
      <c r="AG53" s="78">
        <v>3511</v>
      </c>
      <c r="AH53" s="78">
        <v>1562</v>
      </c>
      <c r="AI53" s="78"/>
      <c r="AJ53" s="78" t="s">
        <v>925</v>
      </c>
      <c r="AK53" s="78" t="s">
        <v>1003</v>
      </c>
      <c r="AL53" s="83" t="s">
        <v>1097</v>
      </c>
      <c r="AM53" s="78"/>
      <c r="AN53" s="80">
        <v>41957.88638888889</v>
      </c>
      <c r="AO53" s="83" t="s">
        <v>1193</v>
      </c>
      <c r="AP53" s="78" t="b">
        <v>0</v>
      </c>
      <c r="AQ53" s="78" t="b">
        <v>0</v>
      </c>
      <c r="AR53" s="78" t="b">
        <v>1</v>
      </c>
      <c r="AS53" s="78"/>
      <c r="AT53" s="78">
        <v>182</v>
      </c>
      <c r="AU53" s="83" t="s">
        <v>1253</v>
      </c>
      <c r="AV53" s="78" t="b">
        <v>0</v>
      </c>
      <c r="AW53" s="78" t="s">
        <v>1332</v>
      </c>
      <c r="AX53" s="83" t="s">
        <v>1383</v>
      </c>
      <c r="AY53" s="78" t="s">
        <v>65</v>
      </c>
      <c r="AZ53" s="78" t="str">
        <f>REPLACE(INDEX(GroupVertices[Group],MATCH(Vertices[[#This Row],[Vertex]],GroupVertices[Vertex],0)),1,1,"")</f>
        <v>3</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286</v>
      </c>
      <c r="B54" s="65"/>
      <c r="C54" s="65" t="s">
        <v>64</v>
      </c>
      <c r="D54" s="66">
        <v>162.32281256671118</v>
      </c>
      <c r="E54" s="68"/>
      <c r="F54" s="100" t="s">
        <v>1293</v>
      </c>
      <c r="G54" s="65"/>
      <c r="H54" s="69" t="s">
        <v>286</v>
      </c>
      <c r="I54" s="70"/>
      <c r="J54" s="70"/>
      <c r="K54" s="69" t="s">
        <v>1492</v>
      </c>
      <c r="L54" s="73">
        <v>1.6893393087067365</v>
      </c>
      <c r="M54" s="74">
        <v>6626.31494140625</v>
      </c>
      <c r="N54" s="74">
        <v>5643.60986328125</v>
      </c>
      <c r="O54" s="75"/>
      <c r="P54" s="76"/>
      <c r="Q54" s="76"/>
      <c r="R54" s="86"/>
      <c r="S54" s="48">
        <v>3</v>
      </c>
      <c r="T54" s="48">
        <v>0</v>
      </c>
      <c r="U54" s="49">
        <v>0.666667</v>
      </c>
      <c r="V54" s="49">
        <v>0.002882</v>
      </c>
      <c r="W54" s="49">
        <v>0.001974</v>
      </c>
      <c r="X54" s="49">
        <v>1.064229</v>
      </c>
      <c r="Y54" s="49">
        <v>0.3333333333333333</v>
      </c>
      <c r="Z54" s="49">
        <v>0</v>
      </c>
      <c r="AA54" s="71">
        <v>54</v>
      </c>
      <c r="AB54" s="71"/>
      <c r="AC54" s="72"/>
      <c r="AD54" s="78" t="s">
        <v>822</v>
      </c>
      <c r="AE54" s="78">
        <v>3127</v>
      </c>
      <c r="AF54" s="78">
        <v>5289</v>
      </c>
      <c r="AG54" s="78">
        <v>9084</v>
      </c>
      <c r="AH54" s="78">
        <v>6610</v>
      </c>
      <c r="AI54" s="78"/>
      <c r="AJ54" s="78" t="s">
        <v>926</v>
      </c>
      <c r="AK54" s="78" t="s">
        <v>1017</v>
      </c>
      <c r="AL54" s="83" t="s">
        <v>1098</v>
      </c>
      <c r="AM54" s="78"/>
      <c r="AN54" s="80">
        <v>39904.81831018518</v>
      </c>
      <c r="AO54" s="83" t="s">
        <v>1194</v>
      </c>
      <c r="AP54" s="78" t="b">
        <v>0</v>
      </c>
      <c r="AQ54" s="78" t="b">
        <v>0</v>
      </c>
      <c r="AR54" s="78" t="b">
        <v>0</v>
      </c>
      <c r="AS54" s="78"/>
      <c r="AT54" s="78">
        <v>640</v>
      </c>
      <c r="AU54" s="83" t="s">
        <v>1253</v>
      </c>
      <c r="AV54" s="78" t="b">
        <v>0</v>
      </c>
      <c r="AW54" s="78" t="s">
        <v>1332</v>
      </c>
      <c r="AX54" s="83" t="s">
        <v>1384</v>
      </c>
      <c r="AY54" s="78" t="s">
        <v>65</v>
      </c>
      <c r="AZ54" s="78" t="str">
        <f>REPLACE(INDEX(GroupVertices[Group],MATCH(Vertices[[#This Row],[Vertex]],GroupVertices[Vertex],0)),1,1,"")</f>
        <v>3</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231</v>
      </c>
      <c r="B55" s="65"/>
      <c r="C55" s="65" t="s">
        <v>64</v>
      </c>
      <c r="D55" s="66">
        <v>162.01550281564468</v>
      </c>
      <c r="E55" s="68"/>
      <c r="F55" s="100" t="s">
        <v>497</v>
      </c>
      <c r="G55" s="65"/>
      <c r="H55" s="69" t="s">
        <v>231</v>
      </c>
      <c r="I55" s="70"/>
      <c r="J55" s="70"/>
      <c r="K55" s="69" t="s">
        <v>1493</v>
      </c>
      <c r="L55" s="73">
        <v>1</v>
      </c>
      <c r="M55" s="74">
        <v>4172.6865234375</v>
      </c>
      <c r="N55" s="74">
        <v>5565.81005859375</v>
      </c>
      <c r="O55" s="75"/>
      <c r="P55" s="76"/>
      <c r="Q55" s="76"/>
      <c r="R55" s="86"/>
      <c r="S55" s="48">
        <v>0</v>
      </c>
      <c r="T55" s="48">
        <v>1</v>
      </c>
      <c r="U55" s="49">
        <v>0</v>
      </c>
      <c r="V55" s="49">
        <v>0.003676</v>
      </c>
      <c r="W55" s="49">
        <v>0.010803</v>
      </c>
      <c r="X55" s="49">
        <v>0.365139</v>
      </c>
      <c r="Y55" s="49">
        <v>0</v>
      </c>
      <c r="Z55" s="49">
        <v>0</v>
      </c>
      <c r="AA55" s="71">
        <v>55</v>
      </c>
      <c r="AB55" s="71"/>
      <c r="AC55" s="72"/>
      <c r="AD55" s="78" t="s">
        <v>823</v>
      </c>
      <c r="AE55" s="78">
        <v>255</v>
      </c>
      <c r="AF55" s="78">
        <v>254</v>
      </c>
      <c r="AG55" s="78">
        <v>1390</v>
      </c>
      <c r="AH55" s="78">
        <v>5654</v>
      </c>
      <c r="AI55" s="78"/>
      <c r="AJ55" s="78" t="s">
        <v>927</v>
      </c>
      <c r="AK55" s="78" t="s">
        <v>1018</v>
      </c>
      <c r="AL55" s="78"/>
      <c r="AM55" s="78"/>
      <c r="AN55" s="80">
        <v>40190.64164351852</v>
      </c>
      <c r="AO55" s="83" t="s">
        <v>1195</v>
      </c>
      <c r="AP55" s="78" t="b">
        <v>0</v>
      </c>
      <c r="AQ55" s="78" t="b">
        <v>0</v>
      </c>
      <c r="AR55" s="78" t="b">
        <v>1</v>
      </c>
      <c r="AS55" s="78"/>
      <c r="AT55" s="78">
        <v>26</v>
      </c>
      <c r="AU55" s="83" t="s">
        <v>1254</v>
      </c>
      <c r="AV55" s="78" t="b">
        <v>0</v>
      </c>
      <c r="AW55" s="78" t="s">
        <v>1332</v>
      </c>
      <c r="AX55" s="83" t="s">
        <v>1385</v>
      </c>
      <c r="AY55" s="78" t="s">
        <v>66</v>
      </c>
      <c r="AZ55" s="78" t="str">
        <f>REPLACE(INDEX(GroupVertices[Group],MATCH(Vertices[[#This Row],[Vertex]],GroupVertices[Vertex],0)),1,1,"")</f>
        <v>1</v>
      </c>
      <c r="BA55" s="48"/>
      <c r="BB55" s="48"/>
      <c r="BC55" s="48"/>
      <c r="BD55" s="48"/>
      <c r="BE55" s="48" t="s">
        <v>444</v>
      </c>
      <c r="BF55" s="48" t="s">
        <v>444</v>
      </c>
      <c r="BG55" s="116" t="s">
        <v>1905</v>
      </c>
      <c r="BH55" s="116" t="s">
        <v>1905</v>
      </c>
      <c r="BI55" s="116" t="s">
        <v>1948</v>
      </c>
      <c r="BJ55" s="116" t="s">
        <v>1948</v>
      </c>
      <c r="BK55" s="116">
        <v>1</v>
      </c>
      <c r="BL55" s="120">
        <v>4.3478260869565215</v>
      </c>
      <c r="BM55" s="116">
        <v>0</v>
      </c>
      <c r="BN55" s="120">
        <v>0</v>
      </c>
      <c r="BO55" s="116">
        <v>0</v>
      </c>
      <c r="BP55" s="120">
        <v>0</v>
      </c>
      <c r="BQ55" s="116">
        <v>22</v>
      </c>
      <c r="BR55" s="120">
        <v>95.65217391304348</v>
      </c>
      <c r="BS55" s="116">
        <v>23</v>
      </c>
      <c r="BT55" s="2"/>
      <c r="BU55" s="3"/>
      <c r="BV55" s="3"/>
      <c r="BW55" s="3"/>
      <c r="BX55" s="3"/>
    </row>
    <row r="56" spans="1:76" ht="15">
      <c r="A56" s="64" t="s">
        <v>232</v>
      </c>
      <c r="B56" s="65"/>
      <c r="C56" s="65" t="s">
        <v>64</v>
      </c>
      <c r="D56" s="66">
        <v>163.11290685222383</v>
      </c>
      <c r="E56" s="68"/>
      <c r="F56" s="100" t="s">
        <v>498</v>
      </c>
      <c r="G56" s="65"/>
      <c r="H56" s="69" t="s">
        <v>232</v>
      </c>
      <c r="I56" s="70"/>
      <c r="J56" s="70"/>
      <c r="K56" s="69" t="s">
        <v>1494</v>
      </c>
      <c r="L56" s="73">
        <v>815.7986554920349</v>
      </c>
      <c r="M56" s="74">
        <v>8927.017578125</v>
      </c>
      <c r="N56" s="74">
        <v>7250.037109375</v>
      </c>
      <c r="O56" s="75"/>
      <c r="P56" s="76"/>
      <c r="Q56" s="76"/>
      <c r="R56" s="86"/>
      <c r="S56" s="48">
        <v>0</v>
      </c>
      <c r="T56" s="48">
        <v>9</v>
      </c>
      <c r="U56" s="49">
        <v>788</v>
      </c>
      <c r="V56" s="49">
        <v>0.003906</v>
      </c>
      <c r="W56" s="49">
        <v>0.01366</v>
      </c>
      <c r="X56" s="49">
        <v>2.529725</v>
      </c>
      <c r="Y56" s="49">
        <v>0</v>
      </c>
      <c r="Z56" s="49">
        <v>0</v>
      </c>
      <c r="AA56" s="71">
        <v>56</v>
      </c>
      <c r="AB56" s="71"/>
      <c r="AC56" s="72"/>
      <c r="AD56" s="78" t="s">
        <v>824</v>
      </c>
      <c r="AE56" s="78">
        <v>1621</v>
      </c>
      <c r="AF56" s="78">
        <v>18234</v>
      </c>
      <c r="AG56" s="78">
        <v>9973</v>
      </c>
      <c r="AH56" s="78">
        <v>1224</v>
      </c>
      <c r="AI56" s="78"/>
      <c r="AJ56" s="78" t="s">
        <v>928</v>
      </c>
      <c r="AK56" s="78" t="s">
        <v>1019</v>
      </c>
      <c r="AL56" s="83" t="s">
        <v>1099</v>
      </c>
      <c r="AM56" s="78"/>
      <c r="AN56" s="80">
        <v>40862.75378472222</v>
      </c>
      <c r="AO56" s="83" t="s">
        <v>1196</v>
      </c>
      <c r="AP56" s="78" t="b">
        <v>0</v>
      </c>
      <c r="AQ56" s="78" t="b">
        <v>0</v>
      </c>
      <c r="AR56" s="78" t="b">
        <v>1</v>
      </c>
      <c r="AS56" s="78"/>
      <c r="AT56" s="78">
        <v>63</v>
      </c>
      <c r="AU56" s="83" t="s">
        <v>1254</v>
      </c>
      <c r="AV56" s="78" t="b">
        <v>1</v>
      </c>
      <c r="AW56" s="78" t="s">
        <v>1332</v>
      </c>
      <c r="AX56" s="83" t="s">
        <v>1386</v>
      </c>
      <c r="AY56" s="78" t="s">
        <v>66</v>
      </c>
      <c r="AZ56" s="78" t="str">
        <f>REPLACE(INDEX(GroupVertices[Group],MATCH(Vertices[[#This Row],[Vertex]],GroupVertices[Vertex],0)),1,1,"")</f>
        <v>5</v>
      </c>
      <c r="BA56" s="48"/>
      <c r="BB56" s="48"/>
      <c r="BC56" s="48"/>
      <c r="BD56" s="48"/>
      <c r="BE56" s="48"/>
      <c r="BF56" s="48"/>
      <c r="BG56" s="116" t="s">
        <v>1910</v>
      </c>
      <c r="BH56" s="116" t="s">
        <v>1910</v>
      </c>
      <c r="BI56" s="116" t="s">
        <v>1824</v>
      </c>
      <c r="BJ56" s="116" t="s">
        <v>1824</v>
      </c>
      <c r="BK56" s="116">
        <v>0</v>
      </c>
      <c r="BL56" s="120">
        <v>0</v>
      </c>
      <c r="BM56" s="116">
        <v>0</v>
      </c>
      <c r="BN56" s="120">
        <v>0</v>
      </c>
      <c r="BO56" s="116">
        <v>0</v>
      </c>
      <c r="BP56" s="120">
        <v>0</v>
      </c>
      <c r="BQ56" s="116">
        <v>12</v>
      </c>
      <c r="BR56" s="120">
        <v>100</v>
      </c>
      <c r="BS56" s="116">
        <v>12</v>
      </c>
      <c r="BT56" s="2"/>
      <c r="BU56" s="3"/>
      <c r="BV56" s="3"/>
      <c r="BW56" s="3"/>
      <c r="BX56" s="3"/>
    </row>
    <row r="57" spans="1:76" ht="15">
      <c r="A57" s="64" t="s">
        <v>287</v>
      </c>
      <c r="B57" s="65"/>
      <c r="C57" s="65" t="s">
        <v>64</v>
      </c>
      <c r="D57" s="66">
        <v>162</v>
      </c>
      <c r="E57" s="68"/>
      <c r="F57" s="100" t="s">
        <v>1294</v>
      </c>
      <c r="G57" s="65"/>
      <c r="H57" s="69" t="s">
        <v>287</v>
      </c>
      <c r="I57" s="70"/>
      <c r="J57" s="70"/>
      <c r="K57" s="69" t="s">
        <v>1495</v>
      </c>
      <c r="L57" s="73">
        <v>1.6893393087067365</v>
      </c>
      <c r="M57" s="74">
        <v>7553.60693359375</v>
      </c>
      <c r="N57" s="74">
        <v>7400.12060546875</v>
      </c>
      <c r="O57" s="75"/>
      <c r="P57" s="76"/>
      <c r="Q57" s="76"/>
      <c r="R57" s="86"/>
      <c r="S57" s="48">
        <v>2</v>
      </c>
      <c r="T57" s="48">
        <v>0</v>
      </c>
      <c r="U57" s="49">
        <v>0.666667</v>
      </c>
      <c r="V57" s="49">
        <v>0.002817</v>
      </c>
      <c r="W57" s="49">
        <v>0.003144</v>
      </c>
      <c r="X57" s="49">
        <v>0.636643</v>
      </c>
      <c r="Y57" s="49">
        <v>0</v>
      </c>
      <c r="Z57" s="49">
        <v>0</v>
      </c>
      <c r="AA57" s="71">
        <v>57</v>
      </c>
      <c r="AB57" s="71"/>
      <c r="AC57" s="72"/>
      <c r="AD57" s="78" t="s">
        <v>287</v>
      </c>
      <c r="AE57" s="78">
        <v>0</v>
      </c>
      <c r="AF57" s="78">
        <v>0</v>
      </c>
      <c r="AG57" s="78">
        <v>0</v>
      </c>
      <c r="AH57" s="78">
        <v>0</v>
      </c>
      <c r="AI57" s="78"/>
      <c r="AJ57" s="78"/>
      <c r="AK57" s="78"/>
      <c r="AL57" s="78"/>
      <c r="AM57" s="78"/>
      <c r="AN57" s="80">
        <v>39468.381574074076</v>
      </c>
      <c r="AO57" s="78"/>
      <c r="AP57" s="78" t="b">
        <v>1</v>
      </c>
      <c r="AQ57" s="78" t="b">
        <v>1</v>
      </c>
      <c r="AR57" s="78" t="b">
        <v>0</v>
      </c>
      <c r="AS57" s="78"/>
      <c r="AT57" s="78">
        <v>0</v>
      </c>
      <c r="AU57" s="83" t="s">
        <v>1247</v>
      </c>
      <c r="AV57" s="78" t="b">
        <v>0</v>
      </c>
      <c r="AW57" s="78" t="s">
        <v>1332</v>
      </c>
      <c r="AX57" s="83" t="s">
        <v>1387</v>
      </c>
      <c r="AY57" s="78" t="s">
        <v>65</v>
      </c>
      <c r="AZ57" s="78" t="str">
        <f>REPLACE(INDEX(GroupVertices[Group],MATCH(Vertices[[#This Row],[Vertex]],GroupVertices[Vertex],0)),1,1,"")</f>
        <v>5</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288</v>
      </c>
      <c r="B58" s="65"/>
      <c r="C58" s="65" t="s">
        <v>64</v>
      </c>
      <c r="D58" s="66">
        <v>162.09619069864564</v>
      </c>
      <c r="E58" s="68"/>
      <c r="F58" s="100" t="s">
        <v>1295</v>
      </c>
      <c r="G58" s="65"/>
      <c r="H58" s="69" t="s">
        <v>288</v>
      </c>
      <c r="I58" s="70"/>
      <c r="J58" s="70"/>
      <c r="K58" s="69" t="s">
        <v>1496</v>
      </c>
      <c r="L58" s="73">
        <v>1.6893393087067365</v>
      </c>
      <c r="M58" s="74">
        <v>7847.40478515625</v>
      </c>
      <c r="N58" s="74">
        <v>6636.8369140625</v>
      </c>
      <c r="O58" s="75"/>
      <c r="P58" s="76"/>
      <c r="Q58" s="76"/>
      <c r="R58" s="86"/>
      <c r="S58" s="48">
        <v>2</v>
      </c>
      <c r="T58" s="48">
        <v>0</v>
      </c>
      <c r="U58" s="49">
        <v>0.666667</v>
      </c>
      <c r="V58" s="49">
        <v>0.002817</v>
      </c>
      <c r="W58" s="49">
        <v>0.003144</v>
      </c>
      <c r="X58" s="49">
        <v>0.636643</v>
      </c>
      <c r="Y58" s="49">
        <v>0</v>
      </c>
      <c r="Z58" s="49">
        <v>0</v>
      </c>
      <c r="AA58" s="71">
        <v>58</v>
      </c>
      <c r="AB58" s="71"/>
      <c r="AC58" s="72"/>
      <c r="AD58" s="78" t="s">
        <v>825</v>
      </c>
      <c r="AE58" s="78">
        <v>298</v>
      </c>
      <c r="AF58" s="78">
        <v>1576</v>
      </c>
      <c r="AG58" s="78">
        <v>2570</v>
      </c>
      <c r="AH58" s="78">
        <v>726</v>
      </c>
      <c r="AI58" s="78"/>
      <c r="AJ58" s="78" t="s">
        <v>929</v>
      </c>
      <c r="AK58" s="78" t="s">
        <v>1020</v>
      </c>
      <c r="AL58" s="83" t="s">
        <v>1100</v>
      </c>
      <c r="AM58" s="78"/>
      <c r="AN58" s="80">
        <v>40014.74789351852</v>
      </c>
      <c r="AO58" s="83" t="s">
        <v>1197</v>
      </c>
      <c r="AP58" s="78" t="b">
        <v>0</v>
      </c>
      <c r="AQ58" s="78" t="b">
        <v>0</v>
      </c>
      <c r="AR58" s="78" t="b">
        <v>1</v>
      </c>
      <c r="AS58" s="78"/>
      <c r="AT58" s="78">
        <v>48</v>
      </c>
      <c r="AU58" s="83" t="s">
        <v>1246</v>
      </c>
      <c r="AV58" s="78" t="b">
        <v>0</v>
      </c>
      <c r="AW58" s="78" t="s">
        <v>1332</v>
      </c>
      <c r="AX58" s="83" t="s">
        <v>1388</v>
      </c>
      <c r="AY58" s="78" t="s">
        <v>65</v>
      </c>
      <c r="AZ58" s="78" t="str">
        <f>REPLACE(INDEX(GroupVertices[Group],MATCH(Vertices[[#This Row],[Vertex]],GroupVertices[Vertex],0)),1,1,"")</f>
        <v>5</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289</v>
      </c>
      <c r="B59" s="65"/>
      <c r="C59" s="65" t="s">
        <v>64</v>
      </c>
      <c r="D59" s="66">
        <v>162.00451656833744</v>
      </c>
      <c r="E59" s="68"/>
      <c r="F59" s="100" t="s">
        <v>1296</v>
      </c>
      <c r="G59" s="65"/>
      <c r="H59" s="69" t="s">
        <v>289</v>
      </c>
      <c r="I59" s="70"/>
      <c r="J59" s="70"/>
      <c r="K59" s="69" t="s">
        <v>1497</v>
      </c>
      <c r="L59" s="73">
        <v>1.6893393087067365</v>
      </c>
      <c r="M59" s="74">
        <v>9695.3349609375</v>
      </c>
      <c r="N59" s="74">
        <v>8344.8974609375</v>
      </c>
      <c r="O59" s="75"/>
      <c r="P59" s="76"/>
      <c r="Q59" s="76"/>
      <c r="R59" s="86"/>
      <c r="S59" s="48">
        <v>2</v>
      </c>
      <c r="T59" s="48">
        <v>0</v>
      </c>
      <c r="U59" s="49">
        <v>0.666667</v>
      </c>
      <c r="V59" s="49">
        <v>0.002817</v>
      </c>
      <c r="W59" s="49">
        <v>0.003144</v>
      </c>
      <c r="X59" s="49">
        <v>0.636643</v>
      </c>
      <c r="Y59" s="49">
        <v>0</v>
      </c>
      <c r="Z59" s="49">
        <v>0</v>
      </c>
      <c r="AA59" s="71">
        <v>59</v>
      </c>
      <c r="AB59" s="71"/>
      <c r="AC59" s="72"/>
      <c r="AD59" s="78" t="s">
        <v>826</v>
      </c>
      <c r="AE59" s="78">
        <v>109</v>
      </c>
      <c r="AF59" s="78">
        <v>74</v>
      </c>
      <c r="AG59" s="78">
        <v>1065</v>
      </c>
      <c r="AH59" s="78">
        <v>20</v>
      </c>
      <c r="AI59" s="78"/>
      <c r="AJ59" s="78" t="s">
        <v>930</v>
      </c>
      <c r="AK59" s="78" t="s">
        <v>1021</v>
      </c>
      <c r="AL59" s="83" t="s">
        <v>1101</v>
      </c>
      <c r="AM59" s="78"/>
      <c r="AN59" s="80">
        <v>40043.67327546296</v>
      </c>
      <c r="AO59" s="83" t="s">
        <v>1198</v>
      </c>
      <c r="AP59" s="78" t="b">
        <v>0</v>
      </c>
      <c r="AQ59" s="78" t="b">
        <v>0</v>
      </c>
      <c r="AR59" s="78" t="b">
        <v>0</v>
      </c>
      <c r="AS59" s="78"/>
      <c r="AT59" s="78">
        <v>9</v>
      </c>
      <c r="AU59" s="83" t="s">
        <v>1247</v>
      </c>
      <c r="AV59" s="78" t="b">
        <v>0</v>
      </c>
      <c r="AW59" s="78" t="s">
        <v>1332</v>
      </c>
      <c r="AX59" s="83" t="s">
        <v>1389</v>
      </c>
      <c r="AY59" s="78" t="s">
        <v>65</v>
      </c>
      <c r="AZ59" s="78" t="str">
        <f>REPLACE(INDEX(GroupVertices[Group],MATCH(Vertices[[#This Row],[Vertex]],GroupVertices[Vertex],0)),1,1,"")</f>
        <v>5</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4" t="s">
        <v>290</v>
      </c>
      <c r="B60" s="65"/>
      <c r="C60" s="65" t="s">
        <v>64</v>
      </c>
      <c r="D60" s="66">
        <v>162.77971838527802</v>
      </c>
      <c r="E60" s="68"/>
      <c r="F60" s="100" t="s">
        <v>1297</v>
      </c>
      <c r="G60" s="65"/>
      <c r="H60" s="69" t="s">
        <v>290</v>
      </c>
      <c r="I60" s="70"/>
      <c r="J60" s="70"/>
      <c r="K60" s="69" t="s">
        <v>1498</v>
      </c>
      <c r="L60" s="73">
        <v>1.6893393087067365</v>
      </c>
      <c r="M60" s="74">
        <v>8101.9033203125</v>
      </c>
      <c r="N60" s="74">
        <v>8596.55078125</v>
      </c>
      <c r="O60" s="75"/>
      <c r="P60" s="76"/>
      <c r="Q60" s="76"/>
      <c r="R60" s="86"/>
      <c r="S60" s="48">
        <v>2</v>
      </c>
      <c r="T60" s="48">
        <v>0</v>
      </c>
      <c r="U60" s="49">
        <v>0.666667</v>
      </c>
      <c r="V60" s="49">
        <v>0.002817</v>
      </c>
      <c r="W60" s="49">
        <v>0.003144</v>
      </c>
      <c r="X60" s="49">
        <v>0.636643</v>
      </c>
      <c r="Y60" s="49">
        <v>0</v>
      </c>
      <c r="Z60" s="49">
        <v>0</v>
      </c>
      <c r="AA60" s="71">
        <v>60</v>
      </c>
      <c r="AB60" s="71"/>
      <c r="AC60" s="72"/>
      <c r="AD60" s="78" t="s">
        <v>827</v>
      </c>
      <c r="AE60" s="78">
        <v>150</v>
      </c>
      <c r="AF60" s="78">
        <v>12775</v>
      </c>
      <c r="AG60" s="78">
        <v>822</v>
      </c>
      <c r="AH60" s="78">
        <v>54</v>
      </c>
      <c r="AI60" s="78"/>
      <c r="AJ60" s="78" t="s">
        <v>931</v>
      </c>
      <c r="AK60" s="78" t="s">
        <v>1022</v>
      </c>
      <c r="AL60" s="83" t="s">
        <v>1102</v>
      </c>
      <c r="AM60" s="78"/>
      <c r="AN60" s="80">
        <v>40189.595671296294</v>
      </c>
      <c r="AO60" s="78"/>
      <c r="AP60" s="78" t="b">
        <v>0</v>
      </c>
      <c r="AQ60" s="78" t="b">
        <v>0</v>
      </c>
      <c r="AR60" s="78" t="b">
        <v>0</v>
      </c>
      <c r="AS60" s="78" t="s">
        <v>730</v>
      </c>
      <c r="AT60" s="78">
        <v>260</v>
      </c>
      <c r="AU60" s="83" t="s">
        <v>1247</v>
      </c>
      <c r="AV60" s="78" t="b">
        <v>0</v>
      </c>
      <c r="AW60" s="78" t="s">
        <v>1332</v>
      </c>
      <c r="AX60" s="83" t="s">
        <v>1390</v>
      </c>
      <c r="AY60" s="78" t="s">
        <v>65</v>
      </c>
      <c r="AZ60" s="78" t="str">
        <f>REPLACE(INDEX(GroupVertices[Group],MATCH(Vertices[[#This Row],[Vertex]],GroupVertices[Vertex],0)),1,1,"")</f>
        <v>5</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291</v>
      </c>
      <c r="B61" s="65"/>
      <c r="C61" s="65" t="s">
        <v>64</v>
      </c>
      <c r="D61" s="66">
        <v>166.40713310730098</v>
      </c>
      <c r="E61" s="68"/>
      <c r="F61" s="100" t="s">
        <v>1298</v>
      </c>
      <c r="G61" s="65"/>
      <c r="H61" s="69" t="s">
        <v>291</v>
      </c>
      <c r="I61" s="70"/>
      <c r="J61" s="70"/>
      <c r="K61" s="69" t="s">
        <v>1499</v>
      </c>
      <c r="L61" s="73">
        <v>1.6893393087067365</v>
      </c>
      <c r="M61" s="74">
        <v>9804.087890625</v>
      </c>
      <c r="N61" s="74">
        <v>7447.2060546875</v>
      </c>
      <c r="O61" s="75"/>
      <c r="P61" s="76"/>
      <c r="Q61" s="76"/>
      <c r="R61" s="86"/>
      <c r="S61" s="48">
        <v>2</v>
      </c>
      <c r="T61" s="48">
        <v>0</v>
      </c>
      <c r="U61" s="49">
        <v>0.666667</v>
      </c>
      <c r="V61" s="49">
        <v>0.002817</v>
      </c>
      <c r="W61" s="49">
        <v>0.003144</v>
      </c>
      <c r="X61" s="49">
        <v>0.636643</v>
      </c>
      <c r="Y61" s="49">
        <v>0</v>
      </c>
      <c r="Z61" s="49">
        <v>0</v>
      </c>
      <c r="AA61" s="71">
        <v>61</v>
      </c>
      <c r="AB61" s="71"/>
      <c r="AC61" s="72"/>
      <c r="AD61" s="78" t="s">
        <v>828</v>
      </c>
      <c r="AE61" s="78">
        <v>2003</v>
      </c>
      <c r="AF61" s="78">
        <v>72207</v>
      </c>
      <c r="AG61" s="78">
        <v>16908</v>
      </c>
      <c r="AH61" s="78">
        <v>7916</v>
      </c>
      <c r="AI61" s="78"/>
      <c r="AJ61" s="78" t="s">
        <v>932</v>
      </c>
      <c r="AK61" s="78"/>
      <c r="AL61" s="83" t="s">
        <v>1103</v>
      </c>
      <c r="AM61" s="78"/>
      <c r="AN61" s="80">
        <v>39888.61224537037</v>
      </c>
      <c r="AO61" s="83" t="s">
        <v>1199</v>
      </c>
      <c r="AP61" s="78" t="b">
        <v>0</v>
      </c>
      <c r="AQ61" s="78" t="b">
        <v>0</v>
      </c>
      <c r="AR61" s="78" t="b">
        <v>1</v>
      </c>
      <c r="AS61" s="78"/>
      <c r="AT61" s="78">
        <v>771</v>
      </c>
      <c r="AU61" s="83" t="s">
        <v>1253</v>
      </c>
      <c r="AV61" s="78" t="b">
        <v>1</v>
      </c>
      <c r="AW61" s="78" t="s">
        <v>1332</v>
      </c>
      <c r="AX61" s="83" t="s">
        <v>1391</v>
      </c>
      <c r="AY61" s="78" t="s">
        <v>65</v>
      </c>
      <c r="AZ61" s="78" t="str">
        <f>REPLACE(INDEX(GroupVertices[Group],MATCH(Vertices[[#This Row],[Vertex]],GroupVertices[Vertex],0)),1,1,"")</f>
        <v>5</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292</v>
      </c>
      <c r="B62" s="65"/>
      <c r="C62" s="65" t="s">
        <v>64</v>
      </c>
      <c r="D62" s="66">
        <v>270.41198325434874</v>
      </c>
      <c r="E62" s="68"/>
      <c r="F62" s="100" t="s">
        <v>1299</v>
      </c>
      <c r="G62" s="65"/>
      <c r="H62" s="69" t="s">
        <v>292</v>
      </c>
      <c r="I62" s="70"/>
      <c r="J62" s="70"/>
      <c r="K62" s="69" t="s">
        <v>1500</v>
      </c>
      <c r="L62" s="73">
        <v>1.6893393087067365</v>
      </c>
      <c r="M62" s="74">
        <v>8522.2763671875</v>
      </c>
      <c r="N62" s="74">
        <v>6269.9609375</v>
      </c>
      <c r="O62" s="75"/>
      <c r="P62" s="76"/>
      <c r="Q62" s="76"/>
      <c r="R62" s="86"/>
      <c r="S62" s="48">
        <v>2</v>
      </c>
      <c r="T62" s="48">
        <v>0</v>
      </c>
      <c r="U62" s="49">
        <v>0.666667</v>
      </c>
      <c r="V62" s="49">
        <v>0.002817</v>
      </c>
      <c r="W62" s="49">
        <v>0.003144</v>
      </c>
      <c r="X62" s="49">
        <v>0.636643</v>
      </c>
      <c r="Y62" s="49">
        <v>0</v>
      </c>
      <c r="Z62" s="49">
        <v>0</v>
      </c>
      <c r="AA62" s="71">
        <v>62</v>
      </c>
      <c r="AB62" s="71"/>
      <c r="AC62" s="72"/>
      <c r="AD62" s="78" t="s">
        <v>829</v>
      </c>
      <c r="AE62" s="78">
        <v>811</v>
      </c>
      <c r="AF62" s="78">
        <v>1776235</v>
      </c>
      <c r="AG62" s="78">
        <v>28639</v>
      </c>
      <c r="AH62" s="78">
        <v>1329</v>
      </c>
      <c r="AI62" s="78"/>
      <c r="AJ62" s="78" t="s">
        <v>933</v>
      </c>
      <c r="AK62" s="78" t="s">
        <v>1023</v>
      </c>
      <c r="AL62" s="83" t="s">
        <v>1104</v>
      </c>
      <c r="AM62" s="78"/>
      <c r="AN62" s="80">
        <v>40043.82796296296</v>
      </c>
      <c r="AO62" s="83" t="s">
        <v>1200</v>
      </c>
      <c r="AP62" s="78" t="b">
        <v>0</v>
      </c>
      <c r="AQ62" s="78" t="b">
        <v>0</v>
      </c>
      <c r="AR62" s="78" t="b">
        <v>1</v>
      </c>
      <c r="AS62" s="78"/>
      <c r="AT62" s="78">
        <v>7554</v>
      </c>
      <c r="AU62" s="83" t="s">
        <v>1247</v>
      </c>
      <c r="AV62" s="78" t="b">
        <v>1</v>
      </c>
      <c r="AW62" s="78" t="s">
        <v>1332</v>
      </c>
      <c r="AX62" s="83" t="s">
        <v>1392</v>
      </c>
      <c r="AY62" s="78" t="s">
        <v>65</v>
      </c>
      <c r="AZ62" s="78" t="str">
        <f>REPLACE(INDEX(GroupVertices[Group],MATCH(Vertices[[#This Row],[Vertex]],GroupVertices[Vertex],0)),1,1,"")</f>
        <v>5</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293</v>
      </c>
      <c r="B63" s="65"/>
      <c r="C63" s="65" t="s">
        <v>64</v>
      </c>
      <c r="D63" s="66">
        <v>208.7126080297931</v>
      </c>
      <c r="E63" s="68"/>
      <c r="F63" s="100" t="s">
        <v>1300</v>
      </c>
      <c r="G63" s="65"/>
      <c r="H63" s="69" t="s">
        <v>293</v>
      </c>
      <c r="I63" s="70"/>
      <c r="J63" s="70"/>
      <c r="K63" s="69" t="s">
        <v>1501</v>
      </c>
      <c r="L63" s="73">
        <v>1.6893393087067365</v>
      </c>
      <c r="M63" s="74">
        <v>9181.728515625</v>
      </c>
      <c r="N63" s="74">
        <v>8909.1787109375</v>
      </c>
      <c r="O63" s="75"/>
      <c r="P63" s="76"/>
      <c r="Q63" s="76"/>
      <c r="R63" s="86"/>
      <c r="S63" s="48">
        <v>2</v>
      </c>
      <c r="T63" s="48">
        <v>0</v>
      </c>
      <c r="U63" s="49">
        <v>0.666667</v>
      </c>
      <c r="V63" s="49">
        <v>0.002817</v>
      </c>
      <c r="W63" s="49">
        <v>0.003144</v>
      </c>
      <c r="X63" s="49">
        <v>0.636643</v>
      </c>
      <c r="Y63" s="49">
        <v>0</v>
      </c>
      <c r="Z63" s="49">
        <v>0</v>
      </c>
      <c r="AA63" s="71">
        <v>63</v>
      </c>
      <c r="AB63" s="71"/>
      <c r="AC63" s="72"/>
      <c r="AD63" s="78" t="s">
        <v>830</v>
      </c>
      <c r="AE63" s="78">
        <v>920</v>
      </c>
      <c r="AF63" s="78">
        <v>765345</v>
      </c>
      <c r="AG63" s="78">
        <v>19851</v>
      </c>
      <c r="AH63" s="78">
        <v>5055</v>
      </c>
      <c r="AI63" s="78"/>
      <c r="AJ63" s="78" t="s">
        <v>934</v>
      </c>
      <c r="AK63" s="78" t="s">
        <v>1024</v>
      </c>
      <c r="AL63" s="83" t="s">
        <v>1105</v>
      </c>
      <c r="AM63" s="78"/>
      <c r="AN63" s="80">
        <v>39144.99613425926</v>
      </c>
      <c r="AO63" s="83" t="s">
        <v>1201</v>
      </c>
      <c r="AP63" s="78" t="b">
        <v>0</v>
      </c>
      <c r="AQ63" s="78" t="b">
        <v>0</v>
      </c>
      <c r="AR63" s="78" t="b">
        <v>1</v>
      </c>
      <c r="AS63" s="78"/>
      <c r="AT63" s="78">
        <v>7190</v>
      </c>
      <c r="AU63" s="83" t="s">
        <v>1247</v>
      </c>
      <c r="AV63" s="78" t="b">
        <v>1</v>
      </c>
      <c r="AW63" s="78" t="s">
        <v>1332</v>
      </c>
      <c r="AX63" s="83" t="s">
        <v>1393</v>
      </c>
      <c r="AY63" s="78" t="s">
        <v>65</v>
      </c>
      <c r="AZ63" s="78" t="str">
        <f>REPLACE(INDEX(GroupVertices[Group],MATCH(Vertices[[#This Row],[Vertex]],GroupVertices[Vertex],0)),1,1,"")</f>
        <v>5</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294</v>
      </c>
      <c r="B64" s="65"/>
      <c r="C64" s="65" t="s">
        <v>64</v>
      </c>
      <c r="D64" s="66">
        <v>163.35271221705807</v>
      </c>
      <c r="E64" s="68"/>
      <c r="F64" s="100" t="s">
        <v>1301</v>
      </c>
      <c r="G64" s="65"/>
      <c r="H64" s="69" t="s">
        <v>294</v>
      </c>
      <c r="I64" s="70"/>
      <c r="J64" s="70"/>
      <c r="K64" s="69" t="s">
        <v>1502</v>
      </c>
      <c r="L64" s="73">
        <v>1.6893393087067365</v>
      </c>
      <c r="M64" s="74">
        <v>9365.5654296875</v>
      </c>
      <c r="N64" s="74">
        <v>6521.47021484375</v>
      </c>
      <c r="O64" s="75"/>
      <c r="P64" s="76"/>
      <c r="Q64" s="76"/>
      <c r="R64" s="86"/>
      <c r="S64" s="48">
        <v>2</v>
      </c>
      <c r="T64" s="48">
        <v>0</v>
      </c>
      <c r="U64" s="49">
        <v>0.666667</v>
      </c>
      <c r="V64" s="49">
        <v>0.002817</v>
      </c>
      <c r="W64" s="49">
        <v>0.003144</v>
      </c>
      <c r="X64" s="49">
        <v>0.636643</v>
      </c>
      <c r="Y64" s="49">
        <v>0</v>
      </c>
      <c r="Z64" s="49">
        <v>0</v>
      </c>
      <c r="AA64" s="71">
        <v>64</v>
      </c>
      <c r="AB64" s="71"/>
      <c r="AC64" s="72"/>
      <c r="AD64" s="78" t="s">
        <v>831</v>
      </c>
      <c r="AE64" s="78">
        <v>713</v>
      </c>
      <c r="AF64" s="78">
        <v>22163</v>
      </c>
      <c r="AG64" s="78">
        <v>726</v>
      </c>
      <c r="AH64" s="78">
        <v>94</v>
      </c>
      <c r="AI64" s="78"/>
      <c r="AJ64" s="78" t="s">
        <v>935</v>
      </c>
      <c r="AK64" s="78"/>
      <c r="AL64" s="83" t="s">
        <v>1106</v>
      </c>
      <c r="AM64" s="78"/>
      <c r="AN64" s="80">
        <v>41546.44259259259</v>
      </c>
      <c r="AO64" s="83" t="s">
        <v>1202</v>
      </c>
      <c r="AP64" s="78" t="b">
        <v>1</v>
      </c>
      <c r="AQ64" s="78" t="b">
        <v>0</v>
      </c>
      <c r="AR64" s="78" t="b">
        <v>0</v>
      </c>
      <c r="AS64" s="78" t="s">
        <v>730</v>
      </c>
      <c r="AT64" s="78">
        <v>502</v>
      </c>
      <c r="AU64" s="83" t="s">
        <v>1247</v>
      </c>
      <c r="AV64" s="78" t="b">
        <v>0</v>
      </c>
      <c r="AW64" s="78" t="s">
        <v>1332</v>
      </c>
      <c r="AX64" s="83" t="s">
        <v>1394</v>
      </c>
      <c r="AY64" s="78" t="s">
        <v>65</v>
      </c>
      <c r="AZ64" s="78" t="str">
        <f>REPLACE(INDEX(GroupVertices[Group],MATCH(Vertices[[#This Row],[Vertex]],GroupVertices[Vertex],0)),1,1,"")</f>
        <v>5</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233</v>
      </c>
      <c r="B65" s="65"/>
      <c r="C65" s="65" t="s">
        <v>64</v>
      </c>
      <c r="D65" s="66">
        <v>162.0099486572838</v>
      </c>
      <c r="E65" s="68"/>
      <c r="F65" s="100" t="s">
        <v>1302</v>
      </c>
      <c r="G65" s="65"/>
      <c r="H65" s="69" t="s">
        <v>233</v>
      </c>
      <c r="I65" s="70"/>
      <c r="J65" s="70"/>
      <c r="K65" s="69" t="s">
        <v>1503</v>
      </c>
      <c r="L65" s="73">
        <v>1248.0141859433936</v>
      </c>
      <c r="M65" s="74">
        <v>8512.4560546875</v>
      </c>
      <c r="N65" s="74">
        <v>7908.92431640625</v>
      </c>
      <c r="O65" s="75"/>
      <c r="P65" s="76"/>
      <c r="Q65" s="76"/>
      <c r="R65" s="86"/>
      <c r="S65" s="48">
        <v>0</v>
      </c>
      <c r="T65" s="48">
        <v>11</v>
      </c>
      <c r="U65" s="49">
        <v>1206</v>
      </c>
      <c r="V65" s="49">
        <v>0.003968</v>
      </c>
      <c r="W65" s="49">
        <v>0.014022</v>
      </c>
      <c r="X65" s="49">
        <v>3.205857</v>
      </c>
      <c r="Y65" s="49">
        <v>0</v>
      </c>
      <c r="Z65" s="49">
        <v>0</v>
      </c>
      <c r="AA65" s="71">
        <v>65</v>
      </c>
      <c r="AB65" s="71"/>
      <c r="AC65" s="72"/>
      <c r="AD65" s="78" t="s">
        <v>832</v>
      </c>
      <c r="AE65" s="78">
        <v>333</v>
      </c>
      <c r="AF65" s="78">
        <v>163</v>
      </c>
      <c r="AG65" s="78">
        <v>1430</v>
      </c>
      <c r="AH65" s="78">
        <v>1540</v>
      </c>
      <c r="AI65" s="78"/>
      <c r="AJ65" s="78" t="s">
        <v>936</v>
      </c>
      <c r="AK65" s="78" t="s">
        <v>1025</v>
      </c>
      <c r="AL65" s="83" t="s">
        <v>1107</v>
      </c>
      <c r="AM65" s="78"/>
      <c r="AN65" s="80">
        <v>42199.34997685185</v>
      </c>
      <c r="AO65" s="83" t="s">
        <v>1203</v>
      </c>
      <c r="AP65" s="78" t="b">
        <v>0</v>
      </c>
      <c r="AQ65" s="78" t="b">
        <v>0</v>
      </c>
      <c r="AR65" s="78" t="b">
        <v>0</v>
      </c>
      <c r="AS65" s="78"/>
      <c r="AT65" s="78">
        <v>0</v>
      </c>
      <c r="AU65" s="83" t="s">
        <v>1247</v>
      </c>
      <c r="AV65" s="78" t="b">
        <v>0</v>
      </c>
      <c r="AW65" s="78" t="s">
        <v>1332</v>
      </c>
      <c r="AX65" s="83" t="s">
        <v>1395</v>
      </c>
      <c r="AY65" s="78" t="s">
        <v>66</v>
      </c>
      <c r="AZ65" s="78" t="str">
        <f>REPLACE(INDEX(GroupVertices[Group],MATCH(Vertices[[#This Row],[Vertex]],GroupVertices[Vertex],0)),1,1,"")</f>
        <v>5</v>
      </c>
      <c r="BA65" s="48"/>
      <c r="BB65" s="48"/>
      <c r="BC65" s="48"/>
      <c r="BD65" s="48"/>
      <c r="BE65" s="48" t="s">
        <v>446</v>
      </c>
      <c r="BF65" s="48" t="s">
        <v>446</v>
      </c>
      <c r="BG65" s="116" t="s">
        <v>1911</v>
      </c>
      <c r="BH65" s="116" t="s">
        <v>1911</v>
      </c>
      <c r="BI65" s="116" t="s">
        <v>1953</v>
      </c>
      <c r="BJ65" s="116" t="s">
        <v>1953</v>
      </c>
      <c r="BK65" s="116">
        <v>0</v>
      </c>
      <c r="BL65" s="120">
        <v>0</v>
      </c>
      <c r="BM65" s="116">
        <v>0</v>
      </c>
      <c r="BN65" s="120">
        <v>0</v>
      </c>
      <c r="BO65" s="116">
        <v>0</v>
      </c>
      <c r="BP65" s="120">
        <v>0</v>
      </c>
      <c r="BQ65" s="116">
        <v>17</v>
      </c>
      <c r="BR65" s="120">
        <v>100</v>
      </c>
      <c r="BS65" s="116">
        <v>17</v>
      </c>
      <c r="BT65" s="2"/>
      <c r="BU65" s="3"/>
      <c r="BV65" s="3"/>
      <c r="BW65" s="3"/>
      <c r="BX65" s="3"/>
    </row>
    <row r="66" spans="1:76" ht="15">
      <c r="A66" s="64" t="s">
        <v>295</v>
      </c>
      <c r="B66" s="65"/>
      <c r="C66" s="65" t="s">
        <v>64</v>
      </c>
      <c r="D66" s="66">
        <v>162.0003051735363</v>
      </c>
      <c r="E66" s="68"/>
      <c r="F66" s="100" t="s">
        <v>1303</v>
      </c>
      <c r="G66" s="65"/>
      <c r="H66" s="69" t="s">
        <v>295</v>
      </c>
      <c r="I66" s="70"/>
      <c r="J66" s="70"/>
      <c r="K66" s="69" t="s">
        <v>1504</v>
      </c>
      <c r="L66" s="73">
        <v>1</v>
      </c>
      <c r="M66" s="74">
        <v>7185.76611328125</v>
      </c>
      <c r="N66" s="74">
        <v>8551.3984375</v>
      </c>
      <c r="O66" s="75"/>
      <c r="P66" s="76"/>
      <c r="Q66" s="76"/>
      <c r="R66" s="86"/>
      <c r="S66" s="48">
        <v>1</v>
      </c>
      <c r="T66" s="48">
        <v>0</v>
      </c>
      <c r="U66" s="49">
        <v>0</v>
      </c>
      <c r="V66" s="49">
        <v>0.002801</v>
      </c>
      <c r="W66" s="49">
        <v>0.001593</v>
      </c>
      <c r="X66" s="49">
        <v>0.397725</v>
      </c>
      <c r="Y66" s="49">
        <v>0</v>
      </c>
      <c r="Z66" s="49">
        <v>0</v>
      </c>
      <c r="AA66" s="71">
        <v>66</v>
      </c>
      <c r="AB66" s="71"/>
      <c r="AC66" s="72"/>
      <c r="AD66" s="78" t="s">
        <v>833</v>
      </c>
      <c r="AE66" s="78">
        <v>19</v>
      </c>
      <c r="AF66" s="78">
        <v>5</v>
      </c>
      <c r="AG66" s="78">
        <v>10</v>
      </c>
      <c r="AH66" s="78">
        <v>4</v>
      </c>
      <c r="AI66" s="78"/>
      <c r="AJ66" s="78" t="s">
        <v>937</v>
      </c>
      <c r="AK66" s="78" t="s">
        <v>1026</v>
      </c>
      <c r="AL66" s="78"/>
      <c r="AM66" s="78"/>
      <c r="AN66" s="80">
        <v>43513.93641203704</v>
      </c>
      <c r="AO66" s="78"/>
      <c r="AP66" s="78" t="b">
        <v>1</v>
      </c>
      <c r="AQ66" s="78" t="b">
        <v>0</v>
      </c>
      <c r="AR66" s="78" t="b">
        <v>0</v>
      </c>
      <c r="AS66" s="78"/>
      <c r="AT66" s="78">
        <v>0</v>
      </c>
      <c r="AU66" s="78"/>
      <c r="AV66" s="78" t="b">
        <v>0</v>
      </c>
      <c r="AW66" s="78" t="s">
        <v>1332</v>
      </c>
      <c r="AX66" s="83" t="s">
        <v>1396</v>
      </c>
      <c r="AY66" s="78" t="s">
        <v>65</v>
      </c>
      <c r="AZ66" s="78" t="str">
        <f>REPLACE(INDEX(GroupVertices[Group],MATCH(Vertices[[#This Row],[Vertex]],GroupVertices[Vertex],0)),1,1,"")</f>
        <v>5</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296</v>
      </c>
      <c r="B67" s="65"/>
      <c r="C67" s="65" t="s">
        <v>64</v>
      </c>
      <c r="D67" s="66">
        <v>162.01928696749493</v>
      </c>
      <c r="E67" s="68"/>
      <c r="F67" s="100" t="s">
        <v>1304</v>
      </c>
      <c r="G67" s="65"/>
      <c r="H67" s="69" t="s">
        <v>296</v>
      </c>
      <c r="I67" s="70"/>
      <c r="J67" s="70"/>
      <c r="K67" s="69" t="s">
        <v>1505</v>
      </c>
      <c r="L67" s="73">
        <v>1</v>
      </c>
      <c r="M67" s="74">
        <v>8352.0546875</v>
      </c>
      <c r="N67" s="74">
        <v>9646.09375</v>
      </c>
      <c r="O67" s="75"/>
      <c r="P67" s="76"/>
      <c r="Q67" s="76"/>
      <c r="R67" s="86"/>
      <c r="S67" s="48">
        <v>1</v>
      </c>
      <c r="T67" s="48">
        <v>0</v>
      </c>
      <c r="U67" s="49">
        <v>0</v>
      </c>
      <c r="V67" s="49">
        <v>0.002801</v>
      </c>
      <c r="W67" s="49">
        <v>0.001593</v>
      </c>
      <c r="X67" s="49">
        <v>0.397725</v>
      </c>
      <c r="Y67" s="49">
        <v>0</v>
      </c>
      <c r="Z67" s="49">
        <v>0</v>
      </c>
      <c r="AA67" s="71">
        <v>67</v>
      </c>
      <c r="AB67" s="71"/>
      <c r="AC67" s="72"/>
      <c r="AD67" s="78" t="s">
        <v>833</v>
      </c>
      <c r="AE67" s="78">
        <v>123</v>
      </c>
      <c r="AF67" s="78">
        <v>316</v>
      </c>
      <c r="AG67" s="78">
        <v>201</v>
      </c>
      <c r="AH67" s="78">
        <v>0</v>
      </c>
      <c r="AI67" s="78"/>
      <c r="AJ67" s="78" t="s">
        <v>938</v>
      </c>
      <c r="AK67" s="78" t="s">
        <v>1027</v>
      </c>
      <c r="AL67" s="83" t="s">
        <v>1108</v>
      </c>
      <c r="AM67" s="78"/>
      <c r="AN67" s="80">
        <v>40693.37813657407</v>
      </c>
      <c r="AO67" s="83" t="s">
        <v>1204</v>
      </c>
      <c r="AP67" s="78" t="b">
        <v>0</v>
      </c>
      <c r="AQ67" s="78" t="b">
        <v>0</v>
      </c>
      <c r="AR67" s="78" t="b">
        <v>0</v>
      </c>
      <c r="AS67" s="78" t="s">
        <v>730</v>
      </c>
      <c r="AT67" s="78">
        <v>3</v>
      </c>
      <c r="AU67" s="83" t="s">
        <v>1249</v>
      </c>
      <c r="AV67" s="78" t="b">
        <v>0</v>
      </c>
      <c r="AW67" s="78" t="s">
        <v>1332</v>
      </c>
      <c r="AX67" s="83" t="s">
        <v>1397</v>
      </c>
      <c r="AY67" s="78" t="s">
        <v>65</v>
      </c>
      <c r="AZ67" s="78" t="str">
        <f>REPLACE(INDEX(GroupVertices[Group],MATCH(Vertices[[#This Row],[Vertex]],GroupVertices[Vertex],0)),1,1,"")</f>
        <v>5</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234</v>
      </c>
      <c r="B68" s="65"/>
      <c r="C68" s="65" t="s">
        <v>64</v>
      </c>
      <c r="D68" s="66">
        <v>162.0748285511038</v>
      </c>
      <c r="E68" s="68"/>
      <c r="F68" s="100" t="s">
        <v>499</v>
      </c>
      <c r="G68" s="65"/>
      <c r="H68" s="69" t="s">
        <v>234</v>
      </c>
      <c r="I68" s="70"/>
      <c r="J68" s="70"/>
      <c r="K68" s="69" t="s">
        <v>1506</v>
      </c>
      <c r="L68" s="73">
        <v>1.6893393087067365</v>
      </c>
      <c r="M68" s="74">
        <v>6425.8525390625</v>
      </c>
      <c r="N68" s="74">
        <v>6468.0771484375</v>
      </c>
      <c r="O68" s="75"/>
      <c r="P68" s="76"/>
      <c r="Q68" s="76"/>
      <c r="R68" s="86"/>
      <c r="S68" s="48">
        <v>0</v>
      </c>
      <c r="T68" s="48">
        <v>3</v>
      </c>
      <c r="U68" s="49">
        <v>0.666667</v>
      </c>
      <c r="V68" s="49">
        <v>0.002882</v>
      </c>
      <c r="W68" s="49">
        <v>0.001974</v>
      </c>
      <c r="X68" s="49">
        <v>1.064229</v>
      </c>
      <c r="Y68" s="49">
        <v>0.3333333333333333</v>
      </c>
      <c r="Z68" s="49">
        <v>0</v>
      </c>
      <c r="AA68" s="71">
        <v>68</v>
      </c>
      <c r="AB68" s="71"/>
      <c r="AC68" s="72"/>
      <c r="AD68" s="78" t="s">
        <v>834</v>
      </c>
      <c r="AE68" s="78">
        <v>1584</v>
      </c>
      <c r="AF68" s="78">
        <v>1226</v>
      </c>
      <c r="AG68" s="78">
        <v>4357</v>
      </c>
      <c r="AH68" s="78">
        <v>7040</v>
      </c>
      <c r="AI68" s="78"/>
      <c r="AJ68" s="78" t="s">
        <v>939</v>
      </c>
      <c r="AK68" s="78" t="s">
        <v>1028</v>
      </c>
      <c r="AL68" s="83" t="s">
        <v>1109</v>
      </c>
      <c r="AM68" s="78"/>
      <c r="AN68" s="80">
        <v>43173.00295138889</v>
      </c>
      <c r="AO68" s="83" t="s">
        <v>1205</v>
      </c>
      <c r="AP68" s="78" t="b">
        <v>1</v>
      </c>
      <c r="AQ68" s="78" t="b">
        <v>0</v>
      </c>
      <c r="AR68" s="78" t="b">
        <v>0</v>
      </c>
      <c r="AS68" s="78"/>
      <c r="AT68" s="78">
        <v>14</v>
      </c>
      <c r="AU68" s="78"/>
      <c r="AV68" s="78" t="b">
        <v>0</v>
      </c>
      <c r="AW68" s="78" t="s">
        <v>1332</v>
      </c>
      <c r="AX68" s="83" t="s">
        <v>1398</v>
      </c>
      <c r="AY68" s="78" t="s">
        <v>66</v>
      </c>
      <c r="AZ68" s="78" t="str">
        <f>REPLACE(INDEX(GroupVertices[Group],MATCH(Vertices[[#This Row],[Vertex]],GroupVertices[Vertex],0)),1,1,"")</f>
        <v>3</v>
      </c>
      <c r="BA68" s="48" t="s">
        <v>405</v>
      </c>
      <c r="BB68" s="48" t="s">
        <v>405</v>
      </c>
      <c r="BC68" s="48" t="s">
        <v>433</v>
      </c>
      <c r="BD68" s="48" t="s">
        <v>433</v>
      </c>
      <c r="BE68" s="48"/>
      <c r="BF68" s="48"/>
      <c r="BG68" s="116" t="s">
        <v>1909</v>
      </c>
      <c r="BH68" s="116" t="s">
        <v>1909</v>
      </c>
      <c r="BI68" s="116" t="s">
        <v>1952</v>
      </c>
      <c r="BJ68" s="116" t="s">
        <v>1952</v>
      </c>
      <c r="BK68" s="116">
        <v>0</v>
      </c>
      <c r="BL68" s="120">
        <v>0</v>
      </c>
      <c r="BM68" s="116">
        <v>0</v>
      </c>
      <c r="BN68" s="120">
        <v>0</v>
      </c>
      <c r="BO68" s="116">
        <v>0</v>
      </c>
      <c r="BP68" s="120">
        <v>0</v>
      </c>
      <c r="BQ68" s="116">
        <v>14</v>
      </c>
      <c r="BR68" s="120">
        <v>100</v>
      </c>
      <c r="BS68" s="116">
        <v>14</v>
      </c>
      <c r="BT68" s="2"/>
      <c r="BU68" s="3"/>
      <c r="BV68" s="3"/>
      <c r="BW68" s="3"/>
      <c r="BX68" s="3"/>
    </row>
    <row r="69" spans="1:76" ht="15">
      <c r="A69" s="64" t="s">
        <v>235</v>
      </c>
      <c r="B69" s="65"/>
      <c r="C69" s="65" t="s">
        <v>64</v>
      </c>
      <c r="D69" s="66">
        <v>162.06481885911273</v>
      </c>
      <c r="E69" s="68"/>
      <c r="F69" s="100" t="s">
        <v>500</v>
      </c>
      <c r="G69" s="65"/>
      <c r="H69" s="69" t="s">
        <v>235</v>
      </c>
      <c r="I69" s="70"/>
      <c r="J69" s="70"/>
      <c r="K69" s="69" t="s">
        <v>1507</v>
      </c>
      <c r="L69" s="73">
        <v>1</v>
      </c>
      <c r="M69" s="74">
        <v>2636.149658203125</v>
      </c>
      <c r="N69" s="74">
        <v>3427.807373046875</v>
      </c>
      <c r="O69" s="75"/>
      <c r="P69" s="76"/>
      <c r="Q69" s="76"/>
      <c r="R69" s="86"/>
      <c r="S69" s="48">
        <v>0</v>
      </c>
      <c r="T69" s="48">
        <v>3</v>
      </c>
      <c r="U69" s="49">
        <v>0</v>
      </c>
      <c r="V69" s="49">
        <v>0.003788</v>
      </c>
      <c r="W69" s="49">
        <v>0.019284</v>
      </c>
      <c r="X69" s="49">
        <v>0.817115</v>
      </c>
      <c r="Y69" s="49">
        <v>0.6666666666666666</v>
      </c>
      <c r="Z69" s="49">
        <v>0</v>
      </c>
      <c r="AA69" s="71">
        <v>69</v>
      </c>
      <c r="AB69" s="71"/>
      <c r="AC69" s="72"/>
      <c r="AD69" s="78" t="s">
        <v>835</v>
      </c>
      <c r="AE69" s="78">
        <v>905</v>
      </c>
      <c r="AF69" s="78">
        <v>1062</v>
      </c>
      <c r="AG69" s="78">
        <v>4637</v>
      </c>
      <c r="AH69" s="78">
        <v>1244</v>
      </c>
      <c r="AI69" s="78"/>
      <c r="AJ69" s="78" t="s">
        <v>940</v>
      </c>
      <c r="AK69" s="78" t="s">
        <v>1029</v>
      </c>
      <c r="AL69" s="83" t="s">
        <v>1110</v>
      </c>
      <c r="AM69" s="78"/>
      <c r="AN69" s="80">
        <v>39204.541284722225</v>
      </c>
      <c r="AO69" s="78"/>
      <c r="AP69" s="78" t="b">
        <v>0</v>
      </c>
      <c r="AQ69" s="78" t="b">
        <v>0</v>
      </c>
      <c r="AR69" s="78" t="b">
        <v>1</v>
      </c>
      <c r="AS69" s="78"/>
      <c r="AT69" s="78">
        <v>39</v>
      </c>
      <c r="AU69" s="83" t="s">
        <v>1247</v>
      </c>
      <c r="AV69" s="78" t="b">
        <v>0</v>
      </c>
      <c r="AW69" s="78" t="s">
        <v>1332</v>
      </c>
      <c r="AX69" s="83" t="s">
        <v>1399</v>
      </c>
      <c r="AY69" s="78" t="s">
        <v>66</v>
      </c>
      <c r="AZ69" s="78" t="str">
        <f>REPLACE(INDEX(GroupVertices[Group],MATCH(Vertices[[#This Row],[Vertex]],GroupVertices[Vertex],0)),1,1,"")</f>
        <v>2</v>
      </c>
      <c r="BA69" s="48"/>
      <c r="BB69" s="48"/>
      <c r="BC69" s="48"/>
      <c r="BD69" s="48"/>
      <c r="BE69" s="48"/>
      <c r="BF69" s="48"/>
      <c r="BG69" s="116" t="s">
        <v>1912</v>
      </c>
      <c r="BH69" s="116" t="s">
        <v>1912</v>
      </c>
      <c r="BI69" s="116" t="s">
        <v>1954</v>
      </c>
      <c r="BJ69" s="116" t="s">
        <v>1954</v>
      </c>
      <c r="BK69" s="116">
        <v>1</v>
      </c>
      <c r="BL69" s="120">
        <v>4.761904761904762</v>
      </c>
      <c r="BM69" s="116">
        <v>0</v>
      </c>
      <c r="BN69" s="120">
        <v>0</v>
      </c>
      <c r="BO69" s="116">
        <v>0</v>
      </c>
      <c r="BP69" s="120">
        <v>0</v>
      </c>
      <c r="BQ69" s="116">
        <v>20</v>
      </c>
      <c r="BR69" s="120">
        <v>95.23809523809524</v>
      </c>
      <c r="BS69" s="116">
        <v>21</v>
      </c>
      <c r="BT69" s="2"/>
      <c r="BU69" s="3"/>
      <c r="BV69" s="3"/>
      <c r="BW69" s="3"/>
      <c r="BX69" s="3"/>
    </row>
    <row r="70" spans="1:76" ht="15">
      <c r="A70" s="64" t="s">
        <v>238</v>
      </c>
      <c r="B70" s="65"/>
      <c r="C70" s="65" t="s">
        <v>64</v>
      </c>
      <c r="D70" s="66">
        <v>164.09580977797862</v>
      </c>
      <c r="E70" s="68"/>
      <c r="F70" s="100" t="s">
        <v>502</v>
      </c>
      <c r="G70" s="65"/>
      <c r="H70" s="69" t="s">
        <v>238</v>
      </c>
      <c r="I70" s="70"/>
      <c r="J70" s="70"/>
      <c r="K70" s="69" t="s">
        <v>1508</v>
      </c>
      <c r="L70" s="73">
        <v>1526.1624579324257</v>
      </c>
      <c r="M70" s="74">
        <v>2931.8564453125</v>
      </c>
      <c r="N70" s="74">
        <v>1963.4876708984375</v>
      </c>
      <c r="O70" s="75"/>
      <c r="P70" s="76"/>
      <c r="Q70" s="76"/>
      <c r="R70" s="86"/>
      <c r="S70" s="48">
        <v>12</v>
      </c>
      <c r="T70" s="48">
        <v>14</v>
      </c>
      <c r="U70" s="49">
        <v>1475</v>
      </c>
      <c r="V70" s="49">
        <v>0.004237</v>
      </c>
      <c r="W70" s="49">
        <v>0.051228</v>
      </c>
      <c r="X70" s="49">
        <v>6.024348</v>
      </c>
      <c r="Y70" s="49">
        <v>0.05238095238095238</v>
      </c>
      <c r="Z70" s="49">
        <v>0.14285714285714285</v>
      </c>
      <c r="AA70" s="71">
        <v>70</v>
      </c>
      <c r="AB70" s="71"/>
      <c r="AC70" s="72"/>
      <c r="AD70" s="78" t="s">
        <v>836</v>
      </c>
      <c r="AE70" s="78">
        <v>946</v>
      </c>
      <c r="AF70" s="78">
        <v>34338</v>
      </c>
      <c r="AG70" s="78">
        <v>39093</v>
      </c>
      <c r="AH70" s="78">
        <v>10627</v>
      </c>
      <c r="AI70" s="78"/>
      <c r="AJ70" s="78" t="s">
        <v>941</v>
      </c>
      <c r="AK70" s="78" t="s">
        <v>1030</v>
      </c>
      <c r="AL70" s="83" t="s">
        <v>1111</v>
      </c>
      <c r="AM70" s="78"/>
      <c r="AN70" s="80">
        <v>40115.69228009259</v>
      </c>
      <c r="AO70" s="83" t="s">
        <v>1206</v>
      </c>
      <c r="AP70" s="78" t="b">
        <v>0</v>
      </c>
      <c r="AQ70" s="78" t="b">
        <v>0</v>
      </c>
      <c r="AR70" s="78" t="b">
        <v>1</v>
      </c>
      <c r="AS70" s="78"/>
      <c r="AT70" s="78">
        <v>1988</v>
      </c>
      <c r="AU70" s="83" t="s">
        <v>1247</v>
      </c>
      <c r="AV70" s="78" t="b">
        <v>1</v>
      </c>
      <c r="AW70" s="78" t="s">
        <v>1332</v>
      </c>
      <c r="AX70" s="83" t="s">
        <v>1400</v>
      </c>
      <c r="AY70" s="78" t="s">
        <v>66</v>
      </c>
      <c r="AZ70" s="78" t="str">
        <f>REPLACE(INDEX(GroupVertices[Group],MATCH(Vertices[[#This Row],[Vertex]],GroupVertices[Vertex],0)),1,1,"")</f>
        <v>2</v>
      </c>
      <c r="BA70" s="48" t="s">
        <v>1881</v>
      </c>
      <c r="BB70" s="48" t="s">
        <v>1881</v>
      </c>
      <c r="BC70" s="48" t="s">
        <v>1886</v>
      </c>
      <c r="BD70" s="48" t="s">
        <v>1890</v>
      </c>
      <c r="BE70" s="48" t="s">
        <v>1893</v>
      </c>
      <c r="BF70" s="48" t="s">
        <v>1895</v>
      </c>
      <c r="BG70" s="116" t="s">
        <v>1913</v>
      </c>
      <c r="BH70" s="116" t="s">
        <v>1913</v>
      </c>
      <c r="BI70" s="116" t="s">
        <v>1955</v>
      </c>
      <c r="BJ70" s="116" t="s">
        <v>1955</v>
      </c>
      <c r="BK70" s="116">
        <v>7</v>
      </c>
      <c r="BL70" s="120">
        <v>3.255813953488372</v>
      </c>
      <c r="BM70" s="116">
        <v>2</v>
      </c>
      <c r="BN70" s="120">
        <v>0.9302325581395349</v>
      </c>
      <c r="BO70" s="116">
        <v>0</v>
      </c>
      <c r="BP70" s="120">
        <v>0</v>
      </c>
      <c r="BQ70" s="116">
        <v>206</v>
      </c>
      <c r="BR70" s="120">
        <v>95.81395348837209</v>
      </c>
      <c r="BS70" s="116">
        <v>215</v>
      </c>
      <c r="BT70" s="2"/>
      <c r="BU70" s="3"/>
      <c r="BV70" s="3"/>
      <c r="BW70" s="3"/>
      <c r="BX70" s="3"/>
    </row>
    <row r="71" spans="1:76" ht="15">
      <c r="A71" s="64" t="s">
        <v>248</v>
      </c>
      <c r="B71" s="65"/>
      <c r="C71" s="65" t="s">
        <v>64</v>
      </c>
      <c r="D71" s="66">
        <v>162.0393673861843</v>
      </c>
      <c r="E71" s="68"/>
      <c r="F71" s="100" t="s">
        <v>509</v>
      </c>
      <c r="G71" s="65"/>
      <c r="H71" s="69" t="s">
        <v>248</v>
      </c>
      <c r="I71" s="70"/>
      <c r="J71" s="70"/>
      <c r="K71" s="69" t="s">
        <v>1509</v>
      </c>
      <c r="L71" s="73">
        <v>3.0680168921117636</v>
      </c>
      <c r="M71" s="74">
        <v>2605.711181640625</v>
      </c>
      <c r="N71" s="74">
        <v>2810.363525390625</v>
      </c>
      <c r="O71" s="75"/>
      <c r="P71" s="76"/>
      <c r="Q71" s="76"/>
      <c r="R71" s="86"/>
      <c r="S71" s="48">
        <v>3</v>
      </c>
      <c r="T71" s="48">
        <v>2</v>
      </c>
      <c r="U71" s="49">
        <v>2</v>
      </c>
      <c r="V71" s="49">
        <v>0.003817</v>
      </c>
      <c r="W71" s="49">
        <v>0.023445</v>
      </c>
      <c r="X71" s="49">
        <v>1.289515</v>
      </c>
      <c r="Y71" s="49">
        <v>0.4</v>
      </c>
      <c r="Z71" s="49">
        <v>0</v>
      </c>
      <c r="AA71" s="71">
        <v>71</v>
      </c>
      <c r="AB71" s="71"/>
      <c r="AC71" s="72"/>
      <c r="AD71" s="78" t="s">
        <v>837</v>
      </c>
      <c r="AE71" s="78">
        <v>750</v>
      </c>
      <c r="AF71" s="78">
        <v>645</v>
      </c>
      <c r="AG71" s="78">
        <v>1397</v>
      </c>
      <c r="AH71" s="78">
        <v>339</v>
      </c>
      <c r="AI71" s="78"/>
      <c r="AJ71" s="78" t="s">
        <v>942</v>
      </c>
      <c r="AK71" s="78" t="s">
        <v>1027</v>
      </c>
      <c r="AL71" s="83" t="s">
        <v>1110</v>
      </c>
      <c r="AM71" s="78"/>
      <c r="AN71" s="80">
        <v>41612.66315972222</v>
      </c>
      <c r="AO71" s="83" t="s">
        <v>1207</v>
      </c>
      <c r="AP71" s="78" t="b">
        <v>0</v>
      </c>
      <c r="AQ71" s="78" t="b">
        <v>0</v>
      </c>
      <c r="AR71" s="78" t="b">
        <v>1</v>
      </c>
      <c r="AS71" s="78"/>
      <c r="AT71" s="78">
        <v>45</v>
      </c>
      <c r="AU71" s="83" t="s">
        <v>1247</v>
      </c>
      <c r="AV71" s="78" t="b">
        <v>0</v>
      </c>
      <c r="AW71" s="78" t="s">
        <v>1332</v>
      </c>
      <c r="AX71" s="83" t="s">
        <v>1401</v>
      </c>
      <c r="AY71" s="78" t="s">
        <v>66</v>
      </c>
      <c r="AZ71" s="78" t="str">
        <f>REPLACE(INDEX(GroupVertices[Group],MATCH(Vertices[[#This Row],[Vertex]],GroupVertices[Vertex],0)),1,1,"")</f>
        <v>2</v>
      </c>
      <c r="BA71" s="48" t="s">
        <v>420</v>
      </c>
      <c r="BB71" s="48" t="s">
        <v>420</v>
      </c>
      <c r="BC71" s="48" t="s">
        <v>438</v>
      </c>
      <c r="BD71" s="48" t="s">
        <v>438</v>
      </c>
      <c r="BE71" s="48"/>
      <c r="BF71" s="48"/>
      <c r="BG71" s="116" t="s">
        <v>1914</v>
      </c>
      <c r="BH71" s="116" t="s">
        <v>1914</v>
      </c>
      <c r="BI71" s="116" t="s">
        <v>1956</v>
      </c>
      <c r="BJ71" s="116" t="s">
        <v>1956</v>
      </c>
      <c r="BK71" s="116">
        <v>4</v>
      </c>
      <c r="BL71" s="120">
        <v>10</v>
      </c>
      <c r="BM71" s="116">
        <v>0</v>
      </c>
      <c r="BN71" s="120">
        <v>0</v>
      </c>
      <c r="BO71" s="116">
        <v>0</v>
      </c>
      <c r="BP71" s="120">
        <v>0</v>
      </c>
      <c r="BQ71" s="116">
        <v>36</v>
      </c>
      <c r="BR71" s="120">
        <v>90</v>
      </c>
      <c r="BS71" s="116">
        <v>40</v>
      </c>
      <c r="BT71" s="2"/>
      <c r="BU71" s="3"/>
      <c r="BV71" s="3"/>
      <c r="BW71" s="3"/>
      <c r="BX71" s="3"/>
    </row>
    <row r="72" spans="1:76" ht="15">
      <c r="A72" s="64" t="s">
        <v>236</v>
      </c>
      <c r="B72" s="65"/>
      <c r="C72" s="65" t="s">
        <v>64</v>
      </c>
      <c r="D72" s="66">
        <v>162.01959214103124</v>
      </c>
      <c r="E72" s="68"/>
      <c r="F72" s="100" t="s">
        <v>501</v>
      </c>
      <c r="G72" s="65"/>
      <c r="H72" s="69" t="s">
        <v>236</v>
      </c>
      <c r="I72" s="70"/>
      <c r="J72" s="70"/>
      <c r="K72" s="69" t="s">
        <v>1510</v>
      </c>
      <c r="L72" s="73">
        <v>1</v>
      </c>
      <c r="M72" s="74">
        <v>3351.762451171875</v>
      </c>
      <c r="N72" s="74">
        <v>2607.595703125</v>
      </c>
      <c r="O72" s="75"/>
      <c r="P72" s="76"/>
      <c r="Q72" s="76"/>
      <c r="R72" s="86"/>
      <c r="S72" s="48">
        <v>0</v>
      </c>
      <c r="T72" s="48">
        <v>3</v>
      </c>
      <c r="U72" s="49">
        <v>0</v>
      </c>
      <c r="V72" s="49">
        <v>0.003788</v>
      </c>
      <c r="W72" s="49">
        <v>0.019284</v>
      </c>
      <c r="X72" s="49">
        <v>0.817115</v>
      </c>
      <c r="Y72" s="49">
        <v>0.6666666666666666</v>
      </c>
      <c r="Z72" s="49">
        <v>0</v>
      </c>
      <c r="AA72" s="71">
        <v>72</v>
      </c>
      <c r="AB72" s="71"/>
      <c r="AC72" s="72"/>
      <c r="AD72" s="78" t="s">
        <v>838</v>
      </c>
      <c r="AE72" s="78">
        <v>316</v>
      </c>
      <c r="AF72" s="78">
        <v>321</v>
      </c>
      <c r="AG72" s="78">
        <v>2384</v>
      </c>
      <c r="AH72" s="78">
        <v>4347</v>
      </c>
      <c r="AI72" s="78"/>
      <c r="AJ72" s="78" t="s">
        <v>943</v>
      </c>
      <c r="AK72" s="78" t="s">
        <v>1031</v>
      </c>
      <c r="AL72" s="78"/>
      <c r="AM72" s="78"/>
      <c r="AN72" s="80">
        <v>41760.80173611111</v>
      </c>
      <c r="AO72" s="83" t="s">
        <v>1208</v>
      </c>
      <c r="AP72" s="78" t="b">
        <v>0</v>
      </c>
      <c r="AQ72" s="78" t="b">
        <v>0</v>
      </c>
      <c r="AR72" s="78" t="b">
        <v>1</v>
      </c>
      <c r="AS72" s="78"/>
      <c r="AT72" s="78">
        <v>29</v>
      </c>
      <c r="AU72" s="83" t="s">
        <v>1247</v>
      </c>
      <c r="AV72" s="78" t="b">
        <v>0</v>
      </c>
      <c r="AW72" s="78" t="s">
        <v>1332</v>
      </c>
      <c r="AX72" s="83" t="s">
        <v>1402</v>
      </c>
      <c r="AY72" s="78" t="s">
        <v>66</v>
      </c>
      <c r="AZ72" s="78" t="str">
        <f>REPLACE(INDEX(GroupVertices[Group],MATCH(Vertices[[#This Row],[Vertex]],GroupVertices[Vertex],0)),1,1,"")</f>
        <v>2</v>
      </c>
      <c r="BA72" s="48"/>
      <c r="BB72" s="48"/>
      <c r="BC72" s="48"/>
      <c r="BD72" s="48"/>
      <c r="BE72" s="48"/>
      <c r="BF72" s="48"/>
      <c r="BG72" s="116" t="s">
        <v>1912</v>
      </c>
      <c r="BH72" s="116" t="s">
        <v>1912</v>
      </c>
      <c r="BI72" s="116" t="s">
        <v>1954</v>
      </c>
      <c r="BJ72" s="116" t="s">
        <v>1954</v>
      </c>
      <c r="BK72" s="116">
        <v>1</v>
      </c>
      <c r="BL72" s="120">
        <v>4.761904761904762</v>
      </c>
      <c r="BM72" s="116">
        <v>0</v>
      </c>
      <c r="BN72" s="120">
        <v>0</v>
      </c>
      <c r="BO72" s="116">
        <v>0</v>
      </c>
      <c r="BP72" s="120">
        <v>0</v>
      </c>
      <c r="BQ72" s="116">
        <v>20</v>
      </c>
      <c r="BR72" s="120">
        <v>95.23809523809524</v>
      </c>
      <c r="BS72" s="116">
        <v>21</v>
      </c>
      <c r="BT72" s="2"/>
      <c r="BU72" s="3"/>
      <c r="BV72" s="3"/>
      <c r="BW72" s="3"/>
      <c r="BX72" s="3"/>
    </row>
    <row r="73" spans="1:76" ht="15">
      <c r="A73" s="64" t="s">
        <v>237</v>
      </c>
      <c r="B73" s="65"/>
      <c r="C73" s="65" t="s">
        <v>64</v>
      </c>
      <c r="D73" s="66">
        <v>163.64775399196483</v>
      </c>
      <c r="E73" s="68"/>
      <c r="F73" s="100" t="s">
        <v>1305</v>
      </c>
      <c r="G73" s="65"/>
      <c r="H73" s="69" t="s">
        <v>237</v>
      </c>
      <c r="I73" s="70"/>
      <c r="J73" s="70"/>
      <c r="K73" s="69" t="s">
        <v>1511</v>
      </c>
      <c r="L73" s="73">
        <v>433.21553045135863</v>
      </c>
      <c r="M73" s="74">
        <v>1500.99169921875</v>
      </c>
      <c r="N73" s="74">
        <v>2731.12548828125</v>
      </c>
      <c r="O73" s="75"/>
      <c r="P73" s="76"/>
      <c r="Q73" s="76"/>
      <c r="R73" s="86"/>
      <c r="S73" s="48">
        <v>3</v>
      </c>
      <c r="T73" s="48">
        <v>4</v>
      </c>
      <c r="U73" s="49">
        <v>418</v>
      </c>
      <c r="V73" s="49">
        <v>0.003846</v>
      </c>
      <c r="W73" s="49">
        <v>0.019569</v>
      </c>
      <c r="X73" s="49">
        <v>1.521073</v>
      </c>
      <c r="Y73" s="49">
        <v>0.2</v>
      </c>
      <c r="Z73" s="49">
        <v>0.4</v>
      </c>
      <c r="AA73" s="71">
        <v>73</v>
      </c>
      <c r="AB73" s="71"/>
      <c r="AC73" s="72"/>
      <c r="AD73" s="78" t="s">
        <v>839</v>
      </c>
      <c r="AE73" s="78">
        <v>2637</v>
      </c>
      <c r="AF73" s="78">
        <v>26997</v>
      </c>
      <c r="AG73" s="78">
        <v>10796</v>
      </c>
      <c r="AH73" s="78">
        <v>6454</v>
      </c>
      <c r="AI73" s="78"/>
      <c r="AJ73" s="78" t="s">
        <v>944</v>
      </c>
      <c r="AK73" s="78" t="s">
        <v>1032</v>
      </c>
      <c r="AL73" s="83" t="s">
        <v>1112</v>
      </c>
      <c r="AM73" s="78"/>
      <c r="AN73" s="80">
        <v>40918.42361111111</v>
      </c>
      <c r="AO73" s="83" t="s">
        <v>1209</v>
      </c>
      <c r="AP73" s="78" t="b">
        <v>0</v>
      </c>
      <c r="AQ73" s="78" t="b">
        <v>0</v>
      </c>
      <c r="AR73" s="78" t="b">
        <v>1</v>
      </c>
      <c r="AS73" s="78"/>
      <c r="AT73" s="78">
        <v>1502</v>
      </c>
      <c r="AU73" s="83" t="s">
        <v>1247</v>
      </c>
      <c r="AV73" s="78" t="b">
        <v>0</v>
      </c>
      <c r="AW73" s="78" t="s">
        <v>1332</v>
      </c>
      <c r="AX73" s="83" t="s">
        <v>1403</v>
      </c>
      <c r="AY73" s="78" t="s">
        <v>66</v>
      </c>
      <c r="AZ73" s="78" t="str">
        <f>REPLACE(INDEX(GroupVertices[Group],MATCH(Vertices[[#This Row],[Vertex]],GroupVertices[Vertex],0)),1,1,"")</f>
        <v>2</v>
      </c>
      <c r="BA73" s="48" t="s">
        <v>1882</v>
      </c>
      <c r="BB73" s="48" t="s">
        <v>1882</v>
      </c>
      <c r="BC73" s="48" t="s">
        <v>1887</v>
      </c>
      <c r="BD73" s="48" t="s">
        <v>1887</v>
      </c>
      <c r="BE73" s="48" t="s">
        <v>447</v>
      </c>
      <c r="BF73" s="48" t="s">
        <v>447</v>
      </c>
      <c r="BG73" s="116" t="s">
        <v>1915</v>
      </c>
      <c r="BH73" s="116" t="s">
        <v>1934</v>
      </c>
      <c r="BI73" s="116" t="s">
        <v>1957</v>
      </c>
      <c r="BJ73" s="116" t="s">
        <v>1957</v>
      </c>
      <c r="BK73" s="116">
        <v>2</v>
      </c>
      <c r="BL73" s="120">
        <v>3.7037037037037037</v>
      </c>
      <c r="BM73" s="116">
        <v>0</v>
      </c>
      <c r="BN73" s="120">
        <v>0</v>
      </c>
      <c r="BO73" s="116">
        <v>0</v>
      </c>
      <c r="BP73" s="120">
        <v>0</v>
      </c>
      <c r="BQ73" s="116">
        <v>52</v>
      </c>
      <c r="BR73" s="120">
        <v>96.29629629629629</v>
      </c>
      <c r="BS73" s="116">
        <v>54</v>
      </c>
      <c r="BT73" s="2"/>
      <c r="BU73" s="3"/>
      <c r="BV73" s="3"/>
      <c r="BW73" s="3"/>
      <c r="BX73" s="3"/>
    </row>
    <row r="74" spans="1:76" ht="15">
      <c r="A74" s="64" t="s">
        <v>297</v>
      </c>
      <c r="B74" s="65"/>
      <c r="C74" s="65" t="s">
        <v>64</v>
      </c>
      <c r="D74" s="66">
        <v>326.4359851893966</v>
      </c>
      <c r="E74" s="68"/>
      <c r="F74" s="100" t="s">
        <v>1306</v>
      </c>
      <c r="G74" s="65"/>
      <c r="H74" s="69" t="s">
        <v>297</v>
      </c>
      <c r="I74" s="70"/>
      <c r="J74" s="70"/>
      <c r="K74" s="69" t="s">
        <v>1512</v>
      </c>
      <c r="L74" s="73">
        <v>1</v>
      </c>
      <c r="M74" s="74">
        <v>895.7266845703125</v>
      </c>
      <c r="N74" s="74">
        <v>4023.126953125</v>
      </c>
      <c r="O74" s="75"/>
      <c r="P74" s="76"/>
      <c r="Q74" s="76"/>
      <c r="R74" s="86"/>
      <c r="S74" s="48">
        <v>1</v>
      </c>
      <c r="T74" s="48">
        <v>0</v>
      </c>
      <c r="U74" s="49">
        <v>0</v>
      </c>
      <c r="V74" s="49">
        <v>0.00274</v>
      </c>
      <c r="W74" s="49">
        <v>0.002223</v>
      </c>
      <c r="X74" s="49">
        <v>0.408582</v>
      </c>
      <c r="Y74" s="49">
        <v>0</v>
      </c>
      <c r="Z74" s="49">
        <v>0</v>
      </c>
      <c r="AA74" s="71">
        <v>74</v>
      </c>
      <c r="AB74" s="71"/>
      <c r="AC74" s="72"/>
      <c r="AD74" s="78" t="s">
        <v>840</v>
      </c>
      <c r="AE74" s="78">
        <v>261</v>
      </c>
      <c r="AF74" s="78">
        <v>2694139</v>
      </c>
      <c r="AG74" s="78">
        <v>589289</v>
      </c>
      <c r="AH74" s="78">
        <v>633</v>
      </c>
      <c r="AI74" s="78"/>
      <c r="AJ74" s="78" t="s">
        <v>945</v>
      </c>
      <c r="AK74" s="78" t="s">
        <v>1003</v>
      </c>
      <c r="AL74" s="83" t="s">
        <v>1113</v>
      </c>
      <c r="AM74" s="78"/>
      <c r="AN74" s="80">
        <v>39855.054375</v>
      </c>
      <c r="AO74" s="83" t="s">
        <v>1210</v>
      </c>
      <c r="AP74" s="78" t="b">
        <v>0</v>
      </c>
      <c r="AQ74" s="78" t="b">
        <v>0</v>
      </c>
      <c r="AR74" s="78" t="b">
        <v>0</v>
      </c>
      <c r="AS74" s="78"/>
      <c r="AT74" s="78">
        <v>31795</v>
      </c>
      <c r="AU74" s="83" t="s">
        <v>1246</v>
      </c>
      <c r="AV74" s="78" t="b">
        <v>1</v>
      </c>
      <c r="AW74" s="78" t="s">
        <v>1332</v>
      </c>
      <c r="AX74" s="83" t="s">
        <v>1404</v>
      </c>
      <c r="AY74" s="78" t="s">
        <v>65</v>
      </c>
      <c r="AZ74" s="78" t="str">
        <f>REPLACE(INDEX(GroupVertices[Group],MATCH(Vertices[[#This Row],[Vertex]],GroupVertices[Vertex],0)),1,1,"")</f>
        <v>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298</v>
      </c>
      <c r="B75" s="65"/>
      <c r="C75" s="65" t="s">
        <v>64</v>
      </c>
      <c r="D75" s="66">
        <v>162.33605709818715</v>
      </c>
      <c r="E75" s="68"/>
      <c r="F75" s="100" t="s">
        <v>1307</v>
      </c>
      <c r="G75" s="65"/>
      <c r="H75" s="69" t="s">
        <v>298</v>
      </c>
      <c r="I75" s="70"/>
      <c r="J75" s="70"/>
      <c r="K75" s="69" t="s">
        <v>1513</v>
      </c>
      <c r="L75" s="73">
        <v>1</v>
      </c>
      <c r="M75" s="74">
        <v>194.9122772216797</v>
      </c>
      <c r="N75" s="74">
        <v>2574.261962890625</v>
      </c>
      <c r="O75" s="75"/>
      <c r="P75" s="76"/>
      <c r="Q75" s="76"/>
      <c r="R75" s="86"/>
      <c r="S75" s="48">
        <v>1</v>
      </c>
      <c r="T75" s="48">
        <v>0</v>
      </c>
      <c r="U75" s="49">
        <v>0</v>
      </c>
      <c r="V75" s="49">
        <v>0.00274</v>
      </c>
      <c r="W75" s="49">
        <v>0.002223</v>
      </c>
      <c r="X75" s="49">
        <v>0.408582</v>
      </c>
      <c r="Y75" s="49">
        <v>0</v>
      </c>
      <c r="Z75" s="49">
        <v>0</v>
      </c>
      <c r="AA75" s="71">
        <v>75</v>
      </c>
      <c r="AB75" s="71"/>
      <c r="AC75" s="72"/>
      <c r="AD75" s="78" t="s">
        <v>841</v>
      </c>
      <c r="AE75" s="78">
        <v>2791</v>
      </c>
      <c r="AF75" s="78">
        <v>5506</v>
      </c>
      <c r="AG75" s="78">
        <v>6940</v>
      </c>
      <c r="AH75" s="78">
        <v>1611</v>
      </c>
      <c r="AI75" s="78"/>
      <c r="AJ75" s="78" t="s">
        <v>946</v>
      </c>
      <c r="AK75" s="78" t="s">
        <v>1033</v>
      </c>
      <c r="AL75" s="83" t="s">
        <v>1114</v>
      </c>
      <c r="AM75" s="78"/>
      <c r="AN75" s="80">
        <v>39223.64239583333</v>
      </c>
      <c r="AO75" s="78"/>
      <c r="AP75" s="78" t="b">
        <v>0</v>
      </c>
      <c r="AQ75" s="78" t="b">
        <v>0</v>
      </c>
      <c r="AR75" s="78" t="b">
        <v>1</v>
      </c>
      <c r="AS75" s="78"/>
      <c r="AT75" s="78">
        <v>320</v>
      </c>
      <c r="AU75" s="83" t="s">
        <v>1247</v>
      </c>
      <c r="AV75" s="78" t="b">
        <v>0</v>
      </c>
      <c r="AW75" s="78" t="s">
        <v>1332</v>
      </c>
      <c r="AX75" s="83" t="s">
        <v>1405</v>
      </c>
      <c r="AY75" s="78" t="s">
        <v>65</v>
      </c>
      <c r="AZ75" s="78" t="str">
        <f>REPLACE(INDEX(GroupVertices[Group],MATCH(Vertices[[#This Row],[Vertex]],GroupVertices[Vertex],0)),1,1,"")</f>
        <v>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299</v>
      </c>
      <c r="B76" s="65"/>
      <c r="C76" s="65" t="s">
        <v>64</v>
      </c>
      <c r="D76" s="66">
        <v>211.47101058981303</v>
      </c>
      <c r="E76" s="68"/>
      <c r="F76" s="100" t="s">
        <v>1308</v>
      </c>
      <c r="G76" s="65"/>
      <c r="H76" s="69" t="s">
        <v>299</v>
      </c>
      <c r="I76" s="70"/>
      <c r="J76" s="70"/>
      <c r="K76" s="69" t="s">
        <v>1514</v>
      </c>
      <c r="L76" s="73">
        <v>1</v>
      </c>
      <c r="M76" s="74">
        <v>4337.29150390625</v>
      </c>
      <c r="N76" s="74">
        <v>2059.18994140625</v>
      </c>
      <c r="O76" s="75"/>
      <c r="P76" s="76"/>
      <c r="Q76" s="76"/>
      <c r="R76" s="86"/>
      <c r="S76" s="48">
        <v>1</v>
      </c>
      <c r="T76" s="48">
        <v>0</v>
      </c>
      <c r="U76" s="49">
        <v>0</v>
      </c>
      <c r="V76" s="49">
        <v>0.002933</v>
      </c>
      <c r="W76" s="49">
        <v>0.005818</v>
      </c>
      <c r="X76" s="49">
        <v>0.382759</v>
      </c>
      <c r="Y76" s="49">
        <v>0</v>
      </c>
      <c r="Z76" s="49">
        <v>0</v>
      </c>
      <c r="AA76" s="71">
        <v>76</v>
      </c>
      <c r="AB76" s="71"/>
      <c r="AC76" s="72"/>
      <c r="AD76" s="78" t="s">
        <v>842</v>
      </c>
      <c r="AE76" s="78">
        <v>0</v>
      </c>
      <c r="AF76" s="78">
        <v>810539</v>
      </c>
      <c r="AG76" s="78">
        <v>54892</v>
      </c>
      <c r="AH76" s="78">
        <v>34444</v>
      </c>
      <c r="AI76" s="78">
        <v>-18000</v>
      </c>
      <c r="AJ76" s="78" t="s">
        <v>947</v>
      </c>
      <c r="AK76" s="78" t="s">
        <v>1034</v>
      </c>
      <c r="AL76" s="83" t="s">
        <v>1115</v>
      </c>
      <c r="AM76" s="78" t="s">
        <v>1143</v>
      </c>
      <c r="AN76" s="80">
        <v>41134.0375</v>
      </c>
      <c r="AO76" s="83" t="s">
        <v>1211</v>
      </c>
      <c r="AP76" s="78" t="b">
        <v>0</v>
      </c>
      <c r="AQ76" s="78" t="b">
        <v>0</v>
      </c>
      <c r="AR76" s="78" t="b">
        <v>1</v>
      </c>
      <c r="AS76" s="78" t="s">
        <v>730</v>
      </c>
      <c r="AT76" s="78">
        <v>958</v>
      </c>
      <c r="AU76" s="83" t="s">
        <v>1255</v>
      </c>
      <c r="AV76" s="78" t="b">
        <v>1</v>
      </c>
      <c r="AW76" s="78" t="s">
        <v>1332</v>
      </c>
      <c r="AX76" s="83" t="s">
        <v>1406</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300</v>
      </c>
      <c r="B77" s="65"/>
      <c r="C77" s="65" t="s">
        <v>64</v>
      </c>
      <c r="D77" s="66">
        <v>163.65349125444752</v>
      </c>
      <c r="E77" s="68"/>
      <c r="F77" s="100" t="s">
        <v>1309</v>
      </c>
      <c r="G77" s="65"/>
      <c r="H77" s="69" t="s">
        <v>300</v>
      </c>
      <c r="I77" s="70"/>
      <c r="J77" s="70"/>
      <c r="K77" s="69" t="s">
        <v>1515</v>
      </c>
      <c r="L77" s="73">
        <v>1</v>
      </c>
      <c r="M77" s="74">
        <v>2125.928955078125</v>
      </c>
      <c r="N77" s="74">
        <v>1231.916748046875</v>
      </c>
      <c r="O77" s="75"/>
      <c r="P77" s="76"/>
      <c r="Q77" s="76"/>
      <c r="R77" s="86"/>
      <c r="S77" s="48">
        <v>1</v>
      </c>
      <c r="T77" s="48">
        <v>0</v>
      </c>
      <c r="U77" s="49">
        <v>0</v>
      </c>
      <c r="V77" s="49">
        <v>0.002933</v>
      </c>
      <c r="W77" s="49">
        <v>0.005818</v>
      </c>
      <c r="X77" s="49">
        <v>0.382759</v>
      </c>
      <c r="Y77" s="49">
        <v>0</v>
      </c>
      <c r="Z77" s="49">
        <v>0</v>
      </c>
      <c r="AA77" s="71">
        <v>77</v>
      </c>
      <c r="AB77" s="71"/>
      <c r="AC77" s="72"/>
      <c r="AD77" s="78" t="s">
        <v>300</v>
      </c>
      <c r="AE77" s="78">
        <v>184</v>
      </c>
      <c r="AF77" s="78">
        <v>27091</v>
      </c>
      <c r="AG77" s="78">
        <v>7170</v>
      </c>
      <c r="AH77" s="78">
        <v>3934</v>
      </c>
      <c r="AI77" s="78"/>
      <c r="AJ77" s="78" t="s">
        <v>948</v>
      </c>
      <c r="AK77" s="78" t="s">
        <v>1035</v>
      </c>
      <c r="AL77" s="83" t="s">
        <v>1116</v>
      </c>
      <c r="AM77" s="78"/>
      <c r="AN77" s="80">
        <v>40803.78634259259</v>
      </c>
      <c r="AO77" s="83" t="s">
        <v>1212</v>
      </c>
      <c r="AP77" s="78" t="b">
        <v>0</v>
      </c>
      <c r="AQ77" s="78" t="b">
        <v>0</v>
      </c>
      <c r="AR77" s="78" t="b">
        <v>0</v>
      </c>
      <c r="AS77" s="78" t="s">
        <v>730</v>
      </c>
      <c r="AT77" s="78">
        <v>144</v>
      </c>
      <c r="AU77" s="83" t="s">
        <v>1256</v>
      </c>
      <c r="AV77" s="78" t="b">
        <v>1</v>
      </c>
      <c r="AW77" s="78" t="s">
        <v>1332</v>
      </c>
      <c r="AX77" s="83" t="s">
        <v>1407</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301</v>
      </c>
      <c r="B78" s="65"/>
      <c r="C78" s="65" t="s">
        <v>64</v>
      </c>
      <c r="D78" s="66">
        <v>1000</v>
      </c>
      <c r="E78" s="68"/>
      <c r="F78" s="100" t="s">
        <v>1310</v>
      </c>
      <c r="G78" s="65"/>
      <c r="H78" s="69" t="s">
        <v>301</v>
      </c>
      <c r="I78" s="70"/>
      <c r="J78" s="70"/>
      <c r="K78" s="69" t="s">
        <v>1516</v>
      </c>
      <c r="L78" s="73">
        <v>1</v>
      </c>
      <c r="M78" s="74">
        <v>4290.93359375</v>
      </c>
      <c r="N78" s="74">
        <v>2670.027587890625</v>
      </c>
      <c r="O78" s="75"/>
      <c r="P78" s="76"/>
      <c r="Q78" s="76"/>
      <c r="R78" s="86"/>
      <c r="S78" s="48">
        <v>1</v>
      </c>
      <c r="T78" s="48">
        <v>0</v>
      </c>
      <c r="U78" s="49">
        <v>0</v>
      </c>
      <c r="V78" s="49">
        <v>0.002933</v>
      </c>
      <c r="W78" s="49">
        <v>0.005818</v>
      </c>
      <c r="X78" s="49">
        <v>0.382759</v>
      </c>
      <c r="Y78" s="49">
        <v>0</v>
      </c>
      <c r="Z78" s="49">
        <v>0</v>
      </c>
      <c r="AA78" s="71">
        <v>78</v>
      </c>
      <c r="AB78" s="71"/>
      <c r="AC78" s="72"/>
      <c r="AD78" s="78" t="s">
        <v>843</v>
      </c>
      <c r="AE78" s="78">
        <v>251</v>
      </c>
      <c r="AF78" s="78">
        <v>13729893</v>
      </c>
      <c r="AG78" s="78">
        <v>23659</v>
      </c>
      <c r="AH78" s="78">
        <v>242</v>
      </c>
      <c r="AI78" s="78"/>
      <c r="AJ78" s="78" t="s">
        <v>949</v>
      </c>
      <c r="AK78" s="78"/>
      <c r="AL78" s="78"/>
      <c r="AM78" s="78"/>
      <c r="AN78" s="80">
        <v>40585.92650462963</v>
      </c>
      <c r="AO78" s="83" t="s">
        <v>1213</v>
      </c>
      <c r="AP78" s="78" t="b">
        <v>0</v>
      </c>
      <c r="AQ78" s="78" t="b">
        <v>0</v>
      </c>
      <c r="AR78" s="78" t="b">
        <v>0</v>
      </c>
      <c r="AS78" s="78"/>
      <c r="AT78" s="78">
        <v>31926</v>
      </c>
      <c r="AU78" s="83" t="s">
        <v>1246</v>
      </c>
      <c r="AV78" s="78" t="b">
        <v>1</v>
      </c>
      <c r="AW78" s="78" t="s">
        <v>1332</v>
      </c>
      <c r="AX78" s="83" t="s">
        <v>1408</v>
      </c>
      <c r="AY78" s="78" t="s">
        <v>65</v>
      </c>
      <c r="AZ78" s="78"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302</v>
      </c>
      <c r="B79" s="65"/>
      <c r="C79" s="65" t="s">
        <v>64</v>
      </c>
      <c r="D79" s="66">
        <v>1000</v>
      </c>
      <c r="E79" s="68"/>
      <c r="F79" s="100" t="s">
        <v>1311</v>
      </c>
      <c r="G79" s="65"/>
      <c r="H79" s="69" t="s">
        <v>302</v>
      </c>
      <c r="I79" s="70"/>
      <c r="J79" s="70"/>
      <c r="K79" s="69" t="s">
        <v>1517</v>
      </c>
      <c r="L79" s="73">
        <v>1</v>
      </c>
      <c r="M79" s="74">
        <v>3921.28955078125</v>
      </c>
      <c r="N79" s="74">
        <v>3248.48974609375</v>
      </c>
      <c r="O79" s="75"/>
      <c r="P79" s="76"/>
      <c r="Q79" s="76"/>
      <c r="R79" s="86"/>
      <c r="S79" s="48">
        <v>1</v>
      </c>
      <c r="T79" s="48">
        <v>0</v>
      </c>
      <c r="U79" s="49">
        <v>0</v>
      </c>
      <c r="V79" s="49">
        <v>0.002933</v>
      </c>
      <c r="W79" s="49">
        <v>0.005818</v>
      </c>
      <c r="X79" s="49">
        <v>0.382759</v>
      </c>
      <c r="Y79" s="49">
        <v>0</v>
      </c>
      <c r="Z79" s="49">
        <v>0</v>
      </c>
      <c r="AA79" s="71">
        <v>79</v>
      </c>
      <c r="AB79" s="71"/>
      <c r="AC79" s="72"/>
      <c r="AD79" s="78" t="s">
        <v>844</v>
      </c>
      <c r="AE79" s="78">
        <v>316294</v>
      </c>
      <c r="AF79" s="78">
        <v>105470319</v>
      </c>
      <c r="AG79" s="78">
        <v>30626</v>
      </c>
      <c r="AH79" s="78">
        <v>3446</v>
      </c>
      <c r="AI79" s="78">
        <v>-18000</v>
      </c>
      <c r="AJ79" s="78" t="s">
        <v>950</v>
      </c>
      <c r="AK79" s="78"/>
      <c r="AL79" s="83" t="s">
        <v>1117</v>
      </c>
      <c r="AM79" s="78" t="s">
        <v>1143</v>
      </c>
      <c r="AN79" s="80">
        <v>39900.695393518516</v>
      </c>
      <c r="AO79" s="83" t="s">
        <v>1214</v>
      </c>
      <c r="AP79" s="78" t="b">
        <v>0</v>
      </c>
      <c r="AQ79" s="78" t="b">
        <v>0</v>
      </c>
      <c r="AR79" s="78" t="b">
        <v>0</v>
      </c>
      <c r="AS79" s="78" t="s">
        <v>730</v>
      </c>
      <c r="AT79" s="78">
        <v>614187</v>
      </c>
      <c r="AU79" s="83" t="s">
        <v>1257</v>
      </c>
      <c r="AV79" s="78" t="b">
        <v>1</v>
      </c>
      <c r="AW79" s="78" t="s">
        <v>1332</v>
      </c>
      <c r="AX79" s="83" t="s">
        <v>1409</v>
      </c>
      <c r="AY79" s="78" t="s">
        <v>65</v>
      </c>
      <c r="AZ79" s="78" t="str">
        <f>REPLACE(INDEX(GroupVertices[Group],MATCH(Vertices[[#This Row],[Vertex]],GroupVertices[Vertex],0)),1,1,"")</f>
        <v>2</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303</v>
      </c>
      <c r="B80" s="65"/>
      <c r="C80" s="65" t="s">
        <v>64</v>
      </c>
      <c r="D80" s="66">
        <v>206.01853605122778</v>
      </c>
      <c r="E80" s="68"/>
      <c r="F80" s="100" t="s">
        <v>1312</v>
      </c>
      <c r="G80" s="65"/>
      <c r="H80" s="69" t="s">
        <v>303</v>
      </c>
      <c r="I80" s="70"/>
      <c r="J80" s="70"/>
      <c r="K80" s="69" t="s">
        <v>1518</v>
      </c>
      <c r="L80" s="73">
        <v>1</v>
      </c>
      <c r="M80" s="74">
        <v>3677.93310546875</v>
      </c>
      <c r="N80" s="74">
        <v>553.6541137695312</v>
      </c>
      <c r="O80" s="75"/>
      <c r="P80" s="76"/>
      <c r="Q80" s="76"/>
      <c r="R80" s="86"/>
      <c r="S80" s="48">
        <v>1</v>
      </c>
      <c r="T80" s="48">
        <v>0</v>
      </c>
      <c r="U80" s="49">
        <v>0</v>
      </c>
      <c r="V80" s="49">
        <v>0.002933</v>
      </c>
      <c r="W80" s="49">
        <v>0.005818</v>
      </c>
      <c r="X80" s="49">
        <v>0.382759</v>
      </c>
      <c r="Y80" s="49">
        <v>0</v>
      </c>
      <c r="Z80" s="49">
        <v>0</v>
      </c>
      <c r="AA80" s="71">
        <v>80</v>
      </c>
      <c r="AB80" s="71"/>
      <c r="AC80" s="72"/>
      <c r="AD80" s="78" t="s">
        <v>845</v>
      </c>
      <c r="AE80" s="78">
        <v>102</v>
      </c>
      <c r="AF80" s="78">
        <v>721205</v>
      </c>
      <c r="AG80" s="78">
        <v>1183</v>
      </c>
      <c r="AH80" s="78">
        <v>77</v>
      </c>
      <c r="AI80" s="78">
        <v>-36000</v>
      </c>
      <c r="AJ80" s="78" t="s">
        <v>951</v>
      </c>
      <c r="AK80" s="78" t="s">
        <v>1036</v>
      </c>
      <c r="AL80" s="83" t="s">
        <v>1118</v>
      </c>
      <c r="AM80" s="78" t="s">
        <v>1144</v>
      </c>
      <c r="AN80" s="80">
        <v>41091.77042824074</v>
      </c>
      <c r="AO80" s="83" t="s">
        <v>1215</v>
      </c>
      <c r="AP80" s="78" t="b">
        <v>1</v>
      </c>
      <c r="AQ80" s="78" t="b">
        <v>0</v>
      </c>
      <c r="AR80" s="78" t="b">
        <v>1</v>
      </c>
      <c r="AS80" s="78" t="s">
        <v>730</v>
      </c>
      <c r="AT80" s="78">
        <v>1375</v>
      </c>
      <c r="AU80" s="83" t="s">
        <v>1247</v>
      </c>
      <c r="AV80" s="78" t="b">
        <v>1</v>
      </c>
      <c r="AW80" s="78" t="s">
        <v>1332</v>
      </c>
      <c r="AX80" s="83" t="s">
        <v>1410</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304</v>
      </c>
      <c r="B81" s="65"/>
      <c r="C81" s="65" t="s">
        <v>64</v>
      </c>
      <c r="D81" s="66">
        <v>1000</v>
      </c>
      <c r="E81" s="68"/>
      <c r="F81" s="100" t="s">
        <v>1313</v>
      </c>
      <c r="G81" s="65"/>
      <c r="H81" s="69" t="s">
        <v>304</v>
      </c>
      <c r="I81" s="70"/>
      <c r="J81" s="70"/>
      <c r="K81" s="69" t="s">
        <v>1519</v>
      </c>
      <c r="L81" s="73">
        <v>1</v>
      </c>
      <c r="M81" s="74">
        <v>4359.5380859375</v>
      </c>
      <c r="N81" s="74">
        <v>1404.6259765625</v>
      </c>
      <c r="O81" s="75"/>
      <c r="P81" s="76"/>
      <c r="Q81" s="76"/>
      <c r="R81" s="86"/>
      <c r="S81" s="48">
        <v>1</v>
      </c>
      <c r="T81" s="48">
        <v>0</v>
      </c>
      <c r="U81" s="49">
        <v>0</v>
      </c>
      <c r="V81" s="49">
        <v>0.002933</v>
      </c>
      <c r="W81" s="49">
        <v>0.005818</v>
      </c>
      <c r="X81" s="49">
        <v>0.382759</v>
      </c>
      <c r="Y81" s="49">
        <v>0</v>
      </c>
      <c r="Z81" s="49">
        <v>0</v>
      </c>
      <c r="AA81" s="71">
        <v>81</v>
      </c>
      <c r="AB81" s="71"/>
      <c r="AC81" s="72"/>
      <c r="AD81" s="78" t="s">
        <v>846</v>
      </c>
      <c r="AE81" s="78">
        <v>62002</v>
      </c>
      <c r="AF81" s="78">
        <v>60814257</v>
      </c>
      <c r="AG81" s="78">
        <v>44014</v>
      </c>
      <c r="AH81" s="78">
        <v>39140</v>
      </c>
      <c r="AI81" s="78"/>
      <c r="AJ81" s="78" t="s">
        <v>952</v>
      </c>
      <c r="AK81" s="78" t="s">
        <v>1037</v>
      </c>
      <c r="AL81" s="83" t="s">
        <v>1119</v>
      </c>
      <c r="AM81" s="78"/>
      <c r="AN81" s="80">
        <v>39926.12258101852</v>
      </c>
      <c r="AO81" s="83" t="s">
        <v>1216</v>
      </c>
      <c r="AP81" s="78" t="b">
        <v>0</v>
      </c>
      <c r="AQ81" s="78" t="b">
        <v>0</v>
      </c>
      <c r="AR81" s="78" t="b">
        <v>0</v>
      </c>
      <c r="AS81" s="78" t="s">
        <v>730</v>
      </c>
      <c r="AT81" s="78">
        <v>63007</v>
      </c>
      <c r="AU81" s="83" t="s">
        <v>1258</v>
      </c>
      <c r="AV81" s="78" t="b">
        <v>1</v>
      </c>
      <c r="AW81" s="78" t="s">
        <v>1332</v>
      </c>
      <c r="AX81" s="83" t="s">
        <v>1411</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305</v>
      </c>
      <c r="B82" s="65"/>
      <c r="C82" s="65" t="s">
        <v>64</v>
      </c>
      <c r="D82" s="66">
        <v>1000</v>
      </c>
      <c r="E82" s="68"/>
      <c r="F82" s="100" t="s">
        <v>1314</v>
      </c>
      <c r="G82" s="65"/>
      <c r="H82" s="69" t="s">
        <v>305</v>
      </c>
      <c r="I82" s="70"/>
      <c r="J82" s="70"/>
      <c r="K82" s="69" t="s">
        <v>1520</v>
      </c>
      <c r="L82" s="73">
        <v>1</v>
      </c>
      <c r="M82" s="74">
        <v>3823.207275390625</v>
      </c>
      <c r="N82" s="74">
        <v>1242.0380859375</v>
      </c>
      <c r="O82" s="75"/>
      <c r="P82" s="76"/>
      <c r="Q82" s="76"/>
      <c r="R82" s="86"/>
      <c r="S82" s="48">
        <v>2</v>
      </c>
      <c r="T82" s="48">
        <v>0</v>
      </c>
      <c r="U82" s="49">
        <v>0</v>
      </c>
      <c r="V82" s="49">
        <v>0.003774</v>
      </c>
      <c r="W82" s="49">
        <v>0.016622</v>
      </c>
      <c r="X82" s="49">
        <v>0.597898</v>
      </c>
      <c r="Y82" s="49">
        <v>1</v>
      </c>
      <c r="Z82" s="49">
        <v>0</v>
      </c>
      <c r="AA82" s="71">
        <v>82</v>
      </c>
      <c r="AB82" s="71"/>
      <c r="AC82" s="72"/>
      <c r="AD82" s="78" t="s">
        <v>847</v>
      </c>
      <c r="AE82" s="78">
        <v>93</v>
      </c>
      <c r="AF82" s="78">
        <v>32330138</v>
      </c>
      <c r="AG82" s="78">
        <v>2242</v>
      </c>
      <c r="AH82" s="78">
        <v>1</v>
      </c>
      <c r="AI82" s="78">
        <v>3600</v>
      </c>
      <c r="AJ82" s="78" t="s">
        <v>953</v>
      </c>
      <c r="AK82" s="78" t="s">
        <v>1038</v>
      </c>
      <c r="AL82" s="83" t="s">
        <v>1120</v>
      </c>
      <c r="AM82" s="78" t="s">
        <v>1038</v>
      </c>
      <c r="AN82" s="80">
        <v>40343.79814814815</v>
      </c>
      <c r="AO82" s="83" t="s">
        <v>1217</v>
      </c>
      <c r="AP82" s="78" t="b">
        <v>0</v>
      </c>
      <c r="AQ82" s="78" t="b">
        <v>0</v>
      </c>
      <c r="AR82" s="78" t="b">
        <v>0</v>
      </c>
      <c r="AS82" s="78" t="s">
        <v>1244</v>
      </c>
      <c r="AT82" s="78">
        <v>83555</v>
      </c>
      <c r="AU82" s="83" t="s">
        <v>1259</v>
      </c>
      <c r="AV82" s="78" t="b">
        <v>1</v>
      </c>
      <c r="AW82" s="78" t="s">
        <v>1332</v>
      </c>
      <c r="AX82" s="83" t="s">
        <v>1412</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306</v>
      </c>
      <c r="B83" s="65"/>
      <c r="C83" s="65" t="s">
        <v>64</v>
      </c>
      <c r="D83" s="66">
        <v>1000</v>
      </c>
      <c r="E83" s="68"/>
      <c r="F83" s="100" t="s">
        <v>1315</v>
      </c>
      <c r="G83" s="65"/>
      <c r="H83" s="69" t="s">
        <v>306</v>
      </c>
      <c r="I83" s="70"/>
      <c r="J83" s="70"/>
      <c r="K83" s="69" t="s">
        <v>1521</v>
      </c>
      <c r="L83" s="73">
        <v>1</v>
      </c>
      <c r="M83" s="74">
        <v>2124.203125</v>
      </c>
      <c r="N83" s="74">
        <v>568.171142578125</v>
      </c>
      <c r="O83" s="75"/>
      <c r="P83" s="76"/>
      <c r="Q83" s="76"/>
      <c r="R83" s="86"/>
      <c r="S83" s="48">
        <v>2</v>
      </c>
      <c r="T83" s="48">
        <v>0</v>
      </c>
      <c r="U83" s="49">
        <v>0</v>
      </c>
      <c r="V83" s="49">
        <v>0.003774</v>
      </c>
      <c r="W83" s="49">
        <v>0.016622</v>
      </c>
      <c r="X83" s="49">
        <v>0.597898</v>
      </c>
      <c r="Y83" s="49">
        <v>1</v>
      </c>
      <c r="Z83" s="49">
        <v>0</v>
      </c>
      <c r="AA83" s="71">
        <v>83</v>
      </c>
      <c r="AB83" s="71"/>
      <c r="AC83" s="72"/>
      <c r="AD83" s="78" t="s">
        <v>848</v>
      </c>
      <c r="AE83" s="78">
        <v>1186</v>
      </c>
      <c r="AF83" s="78">
        <v>57922056</v>
      </c>
      <c r="AG83" s="78">
        <v>4384</v>
      </c>
      <c r="AH83" s="78">
        <v>171</v>
      </c>
      <c r="AI83" s="78"/>
      <c r="AJ83" s="78" t="s">
        <v>954</v>
      </c>
      <c r="AK83" s="78" t="s">
        <v>1039</v>
      </c>
      <c r="AL83" s="83" t="s">
        <v>1121</v>
      </c>
      <c r="AM83" s="78"/>
      <c r="AN83" s="80">
        <v>39881.01163194444</v>
      </c>
      <c r="AO83" s="83" t="s">
        <v>1218</v>
      </c>
      <c r="AP83" s="78" t="b">
        <v>0</v>
      </c>
      <c r="AQ83" s="78" t="b">
        <v>0</v>
      </c>
      <c r="AR83" s="78" t="b">
        <v>0</v>
      </c>
      <c r="AS83" s="78"/>
      <c r="AT83" s="78">
        <v>130698</v>
      </c>
      <c r="AU83" s="83" t="s">
        <v>1260</v>
      </c>
      <c r="AV83" s="78" t="b">
        <v>1</v>
      </c>
      <c r="AW83" s="78" t="s">
        <v>1332</v>
      </c>
      <c r="AX83" s="83" t="s">
        <v>1413</v>
      </c>
      <c r="AY83" s="78" t="s">
        <v>65</v>
      </c>
      <c r="AZ83" s="78"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307</v>
      </c>
      <c r="B84" s="65"/>
      <c r="C84" s="65" t="s">
        <v>64</v>
      </c>
      <c r="D84" s="66">
        <v>1000</v>
      </c>
      <c r="E84" s="68"/>
      <c r="F84" s="100" t="s">
        <v>1316</v>
      </c>
      <c r="G84" s="65"/>
      <c r="H84" s="69" t="s">
        <v>307</v>
      </c>
      <c r="I84" s="70"/>
      <c r="J84" s="70"/>
      <c r="K84" s="69" t="s">
        <v>1522</v>
      </c>
      <c r="L84" s="73">
        <v>1</v>
      </c>
      <c r="M84" s="74">
        <v>1590.8914794921875</v>
      </c>
      <c r="N84" s="74">
        <v>1374.7117919921875</v>
      </c>
      <c r="O84" s="75"/>
      <c r="P84" s="76"/>
      <c r="Q84" s="76"/>
      <c r="R84" s="86"/>
      <c r="S84" s="48">
        <v>2</v>
      </c>
      <c r="T84" s="48">
        <v>0</v>
      </c>
      <c r="U84" s="49">
        <v>0</v>
      </c>
      <c r="V84" s="49">
        <v>0.003774</v>
      </c>
      <c r="W84" s="49">
        <v>0.016622</v>
      </c>
      <c r="X84" s="49">
        <v>0.597898</v>
      </c>
      <c r="Y84" s="49">
        <v>1</v>
      </c>
      <c r="Z84" s="49">
        <v>0</v>
      </c>
      <c r="AA84" s="71">
        <v>84</v>
      </c>
      <c r="AB84" s="71"/>
      <c r="AC84" s="72"/>
      <c r="AD84" s="78" t="s">
        <v>849</v>
      </c>
      <c r="AE84" s="78">
        <v>1096</v>
      </c>
      <c r="AF84" s="78">
        <v>27660770</v>
      </c>
      <c r="AG84" s="78">
        <v>13159</v>
      </c>
      <c r="AH84" s="78">
        <v>385</v>
      </c>
      <c r="AI84" s="78"/>
      <c r="AJ84" s="78" t="s">
        <v>955</v>
      </c>
      <c r="AK84" s="78"/>
      <c r="AL84" s="78"/>
      <c r="AM84" s="78"/>
      <c r="AN84" s="80">
        <v>40554.21107638889</v>
      </c>
      <c r="AO84" s="83" t="s">
        <v>1219</v>
      </c>
      <c r="AP84" s="78" t="b">
        <v>0</v>
      </c>
      <c r="AQ84" s="78" t="b">
        <v>0</v>
      </c>
      <c r="AR84" s="78" t="b">
        <v>1</v>
      </c>
      <c r="AS84" s="78"/>
      <c r="AT84" s="78">
        <v>15005</v>
      </c>
      <c r="AU84" s="83" t="s">
        <v>1246</v>
      </c>
      <c r="AV84" s="78" t="b">
        <v>1</v>
      </c>
      <c r="AW84" s="78" t="s">
        <v>1332</v>
      </c>
      <c r="AX84" s="83" t="s">
        <v>1414</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240</v>
      </c>
      <c r="B85" s="65"/>
      <c r="C85" s="65" t="s">
        <v>64</v>
      </c>
      <c r="D85" s="66">
        <v>162.75792899478532</v>
      </c>
      <c r="E85" s="68"/>
      <c r="F85" s="100" t="s">
        <v>1317</v>
      </c>
      <c r="G85" s="65"/>
      <c r="H85" s="69" t="s">
        <v>240</v>
      </c>
      <c r="I85" s="70"/>
      <c r="J85" s="70"/>
      <c r="K85" s="69" t="s">
        <v>1523</v>
      </c>
      <c r="L85" s="73">
        <v>1</v>
      </c>
      <c r="M85" s="74">
        <v>3310.79443359375</v>
      </c>
      <c r="N85" s="74">
        <v>3599.54833984375</v>
      </c>
      <c r="O85" s="75"/>
      <c r="P85" s="76"/>
      <c r="Q85" s="76"/>
      <c r="R85" s="86"/>
      <c r="S85" s="48">
        <v>1</v>
      </c>
      <c r="T85" s="48">
        <v>1</v>
      </c>
      <c r="U85" s="49">
        <v>0</v>
      </c>
      <c r="V85" s="49">
        <v>0.003774</v>
      </c>
      <c r="W85" s="49">
        <v>0.016622</v>
      </c>
      <c r="X85" s="49">
        <v>0.597898</v>
      </c>
      <c r="Y85" s="49">
        <v>1</v>
      </c>
      <c r="Z85" s="49">
        <v>0</v>
      </c>
      <c r="AA85" s="71">
        <v>85</v>
      </c>
      <c r="AB85" s="71"/>
      <c r="AC85" s="72"/>
      <c r="AD85" s="78" t="s">
        <v>850</v>
      </c>
      <c r="AE85" s="78">
        <v>1273</v>
      </c>
      <c r="AF85" s="78">
        <v>12418</v>
      </c>
      <c r="AG85" s="78">
        <v>5341</v>
      </c>
      <c r="AH85" s="78">
        <v>1644</v>
      </c>
      <c r="AI85" s="78"/>
      <c r="AJ85" s="78" t="s">
        <v>956</v>
      </c>
      <c r="AK85" s="78" t="s">
        <v>1033</v>
      </c>
      <c r="AL85" s="83" t="s">
        <v>1122</v>
      </c>
      <c r="AM85" s="78"/>
      <c r="AN85" s="80">
        <v>40676.77043981481</v>
      </c>
      <c r="AO85" s="83" t="s">
        <v>1220</v>
      </c>
      <c r="AP85" s="78" t="b">
        <v>0</v>
      </c>
      <c r="AQ85" s="78" t="b">
        <v>0</v>
      </c>
      <c r="AR85" s="78" t="b">
        <v>0</v>
      </c>
      <c r="AS85" s="78"/>
      <c r="AT85" s="78">
        <v>362</v>
      </c>
      <c r="AU85" s="83" t="s">
        <v>1247</v>
      </c>
      <c r="AV85" s="78" t="b">
        <v>0</v>
      </c>
      <c r="AW85" s="78" t="s">
        <v>1332</v>
      </c>
      <c r="AX85" s="83" t="s">
        <v>1415</v>
      </c>
      <c r="AY85" s="78" t="s">
        <v>66</v>
      </c>
      <c r="AZ85" s="78" t="str">
        <f>REPLACE(INDEX(GroupVertices[Group],MATCH(Vertices[[#This Row],[Vertex]],GroupVertices[Vertex],0)),1,1,"")</f>
        <v>2</v>
      </c>
      <c r="BA85" s="48" t="s">
        <v>412</v>
      </c>
      <c r="BB85" s="48" t="s">
        <v>412</v>
      </c>
      <c r="BC85" s="48" t="s">
        <v>437</v>
      </c>
      <c r="BD85" s="48" t="s">
        <v>437</v>
      </c>
      <c r="BE85" s="48" t="s">
        <v>448</v>
      </c>
      <c r="BF85" s="48" t="s">
        <v>448</v>
      </c>
      <c r="BG85" s="116" t="s">
        <v>1916</v>
      </c>
      <c r="BH85" s="116" t="s">
        <v>1916</v>
      </c>
      <c r="BI85" s="116" t="s">
        <v>1958</v>
      </c>
      <c r="BJ85" s="116" t="s">
        <v>1958</v>
      </c>
      <c r="BK85" s="116">
        <v>3</v>
      </c>
      <c r="BL85" s="120">
        <v>7.142857142857143</v>
      </c>
      <c r="BM85" s="116">
        <v>1</v>
      </c>
      <c r="BN85" s="120">
        <v>2.380952380952381</v>
      </c>
      <c r="BO85" s="116">
        <v>0</v>
      </c>
      <c r="BP85" s="120">
        <v>0</v>
      </c>
      <c r="BQ85" s="116">
        <v>38</v>
      </c>
      <c r="BR85" s="120">
        <v>90.47619047619048</v>
      </c>
      <c r="BS85" s="116">
        <v>42</v>
      </c>
      <c r="BT85" s="2"/>
      <c r="BU85" s="3"/>
      <c r="BV85" s="3"/>
      <c r="BW85" s="3"/>
      <c r="BX85" s="3"/>
    </row>
    <row r="86" spans="1:76" ht="15">
      <c r="A86" s="64" t="s">
        <v>241</v>
      </c>
      <c r="B86" s="65"/>
      <c r="C86" s="65" t="s">
        <v>64</v>
      </c>
      <c r="D86" s="66">
        <v>162.05029259878427</v>
      </c>
      <c r="E86" s="68"/>
      <c r="F86" s="100" t="s">
        <v>504</v>
      </c>
      <c r="G86" s="65"/>
      <c r="H86" s="69" t="s">
        <v>241</v>
      </c>
      <c r="I86" s="70"/>
      <c r="J86" s="70"/>
      <c r="K86" s="69" t="s">
        <v>1524</v>
      </c>
      <c r="L86" s="73">
        <v>1</v>
      </c>
      <c r="M86" s="74">
        <v>3017.5439453125</v>
      </c>
      <c r="N86" s="74">
        <v>960.5333862304688</v>
      </c>
      <c r="O86" s="75"/>
      <c r="P86" s="76"/>
      <c r="Q86" s="76"/>
      <c r="R86" s="86"/>
      <c r="S86" s="48">
        <v>1</v>
      </c>
      <c r="T86" s="48">
        <v>1</v>
      </c>
      <c r="U86" s="49">
        <v>0</v>
      </c>
      <c r="V86" s="49">
        <v>0.003774</v>
      </c>
      <c r="W86" s="49">
        <v>0.016622</v>
      </c>
      <c r="X86" s="49">
        <v>0.597898</v>
      </c>
      <c r="Y86" s="49">
        <v>1</v>
      </c>
      <c r="Z86" s="49">
        <v>0</v>
      </c>
      <c r="AA86" s="71">
        <v>86</v>
      </c>
      <c r="AB86" s="71"/>
      <c r="AC86" s="72"/>
      <c r="AD86" s="78" t="s">
        <v>851</v>
      </c>
      <c r="AE86" s="78">
        <v>1006</v>
      </c>
      <c r="AF86" s="78">
        <v>824</v>
      </c>
      <c r="AG86" s="78">
        <v>8069</v>
      </c>
      <c r="AH86" s="78">
        <v>2928</v>
      </c>
      <c r="AI86" s="78"/>
      <c r="AJ86" s="78" t="s">
        <v>957</v>
      </c>
      <c r="AK86" s="78" t="s">
        <v>1040</v>
      </c>
      <c r="AL86" s="78"/>
      <c r="AM86" s="78"/>
      <c r="AN86" s="80">
        <v>40627.43349537037</v>
      </c>
      <c r="AO86" s="83" t="s">
        <v>1221</v>
      </c>
      <c r="AP86" s="78" t="b">
        <v>0</v>
      </c>
      <c r="AQ86" s="78" t="b">
        <v>0</v>
      </c>
      <c r="AR86" s="78" t="b">
        <v>1</v>
      </c>
      <c r="AS86" s="78"/>
      <c r="AT86" s="78">
        <v>45</v>
      </c>
      <c r="AU86" s="83" t="s">
        <v>1253</v>
      </c>
      <c r="AV86" s="78" t="b">
        <v>0</v>
      </c>
      <c r="AW86" s="78" t="s">
        <v>1332</v>
      </c>
      <c r="AX86" s="83" t="s">
        <v>1416</v>
      </c>
      <c r="AY86" s="78" t="s">
        <v>66</v>
      </c>
      <c r="AZ86" s="78" t="str">
        <f>REPLACE(INDEX(GroupVertices[Group],MATCH(Vertices[[#This Row],[Vertex]],GroupVertices[Vertex],0)),1,1,"")</f>
        <v>2</v>
      </c>
      <c r="BA86" s="48" t="s">
        <v>414</v>
      </c>
      <c r="BB86" s="48" t="s">
        <v>414</v>
      </c>
      <c r="BC86" s="48" t="s">
        <v>432</v>
      </c>
      <c r="BD86" s="48" t="s">
        <v>432</v>
      </c>
      <c r="BE86" s="48"/>
      <c r="BF86" s="48"/>
      <c r="BG86" s="116" t="s">
        <v>1917</v>
      </c>
      <c r="BH86" s="116" t="s">
        <v>1917</v>
      </c>
      <c r="BI86" s="116" t="s">
        <v>1959</v>
      </c>
      <c r="BJ86" s="116" t="s">
        <v>1959</v>
      </c>
      <c r="BK86" s="116">
        <v>1</v>
      </c>
      <c r="BL86" s="120">
        <v>20</v>
      </c>
      <c r="BM86" s="116">
        <v>0</v>
      </c>
      <c r="BN86" s="120">
        <v>0</v>
      </c>
      <c r="BO86" s="116">
        <v>0</v>
      </c>
      <c r="BP86" s="120">
        <v>0</v>
      </c>
      <c r="BQ86" s="116">
        <v>4</v>
      </c>
      <c r="BR86" s="120">
        <v>80</v>
      </c>
      <c r="BS86" s="116">
        <v>5</v>
      </c>
      <c r="BT86" s="2"/>
      <c r="BU86" s="3"/>
      <c r="BV86" s="3"/>
      <c r="BW86" s="3"/>
      <c r="BX86" s="3"/>
    </row>
    <row r="87" spans="1:76" ht="15">
      <c r="A87" s="64" t="s">
        <v>242</v>
      </c>
      <c r="B87" s="65"/>
      <c r="C87" s="65" t="s">
        <v>64</v>
      </c>
      <c r="D87" s="66">
        <v>162.06018022136078</v>
      </c>
      <c r="E87" s="68"/>
      <c r="F87" s="100" t="s">
        <v>1318</v>
      </c>
      <c r="G87" s="65"/>
      <c r="H87" s="69" t="s">
        <v>242</v>
      </c>
      <c r="I87" s="70"/>
      <c r="J87" s="70"/>
      <c r="K87" s="69" t="s">
        <v>1525</v>
      </c>
      <c r="L87" s="73">
        <v>4.102025338167646</v>
      </c>
      <c r="M87" s="74">
        <v>3316.666259765625</v>
      </c>
      <c r="N87" s="74">
        <v>5063.7841796875</v>
      </c>
      <c r="O87" s="75"/>
      <c r="P87" s="76"/>
      <c r="Q87" s="76"/>
      <c r="R87" s="86"/>
      <c r="S87" s="48">
        <v>1</v>
      </c>
      <c r="T87" s="48">
        <v>3</v>
      </c>
      <c r="U87" s="49">
        <v>3</v>
      </c>
      <c r="V87" s="49">
        <v>0.003717</v>
      </c>
      <c r="W87" s="49">
        <v>0.015067</v>
      </c>
      <c r="X87" s="49">
        <v>1.139397</v>
      </c>
      <c r="Y87" s="49">
        <v>0.25</v>
      </c>
      <c r="Z87" s="49">
        <v>0</v>
      </c>
      <c r="AA87" s="71">
        <v>87</v>
      </c>
      <c r="AB87" s="71"/>
      <c r="AC87" s="72"/>
      <c r="AD87" s="78" t="s">
        <v>852</v>
      </c>
      <c r="AE87" s="78">
        <v>931</v>
      </c>
      <c r="AF87" s="78">
        <v>986</v>
      </c>
      <c r="AG87" s="78">
        <v>1443</v>
      </c>
      <c r="AH87" s="78">
        <v>12900</v>
      </c>
      <c r="AI87" s="78"/>
      <c r="AJ87" s="78" t="s">
        <v>958</v>
      </c>
      <c r="AK87" s="78" t="s">
        <v>1041</v>
      </c>
      <c r="AL87" s="83" t="s">
        <v>1123</v>
      </c>
      <c r="AM87" s="78"/>
      <c r="AN87" s="80">
        <v>40582.84851851852</v>
      </c>
      <c r="AO87" s="83" t="s">
        <v>1222</v>
      </c>
      <c r="AP87" s="78" t="b">
        <v>0</v>
      </c>
      <c r="AQ87" s="78" t="b">
        <v>0</v>
      </c>
      <c r="AR87" s="78" t="b">
        <v>0</v>
      </c>
      <c r="AS87" s="78"/>
      <c r="AT87" s="78">
        <v>29</v>
      </c>
      <c r="AU87" s="83" t="s">
        <v>1246</v>
      </c>
      <c r="AV87" s="78" t="b">
        <v>0</v>
      </c>
      <c r="AW87" s="78" t="s">
        <v>1332</v>
      </c>
      <c r="AX87" s="83" t="s">
        <v>1417</v>
      </c>
      <c r="AY87" s="78" t="s">
        <v>66</v>
      </c>
      <c r="AZ87" s="78" t="str">
        <f>REPLACE(INDEX(GroupVertices[Group],MATCH(Vertices[[#This Row],[Vertex]],GroupVertices[Vertex],0)),1,1,"")</f>
        <v>1</v>
      </c>
      <c r="BA87" s="48"/>
      <c r="BB87" s="48"/>
      <c r="BC87" s="48"/>
      <c r="BD87" s="48"/>
      <c r="BE87" s="48" t="s">
        <v>449</v>
      </c>
      <c r="BF87" s="48" t="s">
        <v>449</v>
      </c>
      <c r="BG87" s="116" t="s">
        <v>1918</v>
      </c>
      <c r="BH87" s="116" t="s">
        <v>1918</v>
      </c>
      <c r="BI87" s="116" t="s">
        <v>1960</v>
      </c>
      <c r="BJ87" s="116" t="s">
        <v>1960</v>
      </c>
      <c r="BK87" s="116">
        <v>1</v>
      </c>
      <c r="BL87" s="120">
        <v>4.166666666666667</v>
      </c>
      <c r="BM87" s="116">
        <v>1</v>
      </c>
      <c r="BN87" s="120">
        <v>4.166666666666667</v>
      </c>
      <c r="BO87" s="116">
        <v>0</v>
      </c>
      <c r="BP87" s="120">
        <v>0</v>
      </c>
      <c r="BQ87" s="116">
        <v>22</v>
      </c>
      <c r="BR87" s="120">
        <v>91.66666666666667</v>
      </c>
      <c r="BS87" s="116">
        <v>24</v>
      </c>
      <c r="BT87" s="2"/>
      <c r="BU87" s="3"/>
      <c r="BV87" s="3"/>
      <c r="BW87" s="3"/>
      <c r="BX87" s="3"/>
    </row>
    <row r="88" spans="1:76" ht="15">
      <c r="A88" s="64" t="s">
        <v>308</v>
      </c>
      <c r="B88" s="65"/>
      <c r="C88" s="65" t="s">
        <v>64</v>
      </c>
      <c r="D88" s="66">
        <v>163.04198452238484</v>
      </c>
      <c r="E88" s="68"/>
      <c r="F88" s="100" t="s">
        <v>1319</v>
      </c>
      <c r="G88" s="65"/>
      <c r="H88" s="69" t="s">
        <v>308</v>
      </c>
      <c r="I88" s="70"/>
      <c r="J88" s="70"/>
      <c r="K88" s="69" t="s">
        <v>1526</v>
      </c>
      <c r="L88" s="73">
        <v>1</v>
      </c>
      <c r="M88" s="74">
        <v>3346.190673828125</v>
      </c>
      <c r="N88" s="74">
        <v>4477.5751953125</v>
      </c>
      <c r="O88" s="75"/>
      <c r="P88" s="76"/>
      <c r="Q88" s="76"/>
      <c r="R88" s="86"/>
      <c r="S88" s="48">
        <v>2</v>
      </c>
      <c r="T88" s="48">
        <v>0</v>
      </c>
      <c r="U88" s="49">
        <v>0</v>
      </c>
      <c r="V88" s="49">
        <v>0.00369</v>
      </c>
      <c r="W88" s="49">
        <v>0.012514</v>
      </c>
      <c r="X88" s="49">
        <v>0.607261</v>
      </c>
      <c r="Y88" s="49">
        <v>0.5</v>
      </c>
      <c r="Z88" s="49">
        <v>0</v>
      </c>
      <c r="AA88" s="71">
        <v>88</v>
      </c>
      <c r="AB88" s="71"/>
      <c r="AC88" s="72"/>
      <c r="AD88" s="78" t="s">
        <v>853</v>
      </c>
      <c r="AE88" s="78">
        <v>2937</v>
      </c>
      <c r="AF88" s="78">
        <v>17072</v>
      </c>
      <c r="AG88" s="78">
        <v>38773</v>
      </c>
      <c r="AH88" s="78">
        <v>43281</v>
      </c>
      <c r="AI88" s="78"/>
      <c r="AJ88" s="78" t="s">
        <v>959</v>
      </c>
      <c r="AK88" s="78" t="s">
        <v>1042</v>
      </c>
      <c r="AL88" s="83" t="s">
        <v>1124</v>
      </c>
      <c r="AM88" s="78"/>
      <c r="AN88" s="80">
        <v>39906.812210648146</v>
      </c>
      <c r="AO88" s="83" t="s">
        <v>1223</v>
      </c>
      <c r="AP88" s="78" t="b">
        <v>0</v>
      </c>
      <c r="AQ88" s="78" t="b">
        <v>0</v>
      </c>
      <c r="AR88" s="78" t="b">
        <v>1</v>
      </c>
      <c r="AS88" s="78"/>
      <c r="AT88" s="78">
        <v>146</v>
      </c>
      <c r="AU88" s="83" t="s">
        <v>1247</v>
      </c>
      <c r="AV88" s="78" t="b">
        <v>1</v>
      </c>
      <c r="AW88" s="78" t="s">
        <v>1332</v>
      </c>
      <c r="AX88" s="83" t="s">
        <v>1418</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309</v>
      </c>
      <c r="B89" s="65"/>
      <c r="C89" s="65" t="s">
        <v>64</v>
      </c>
      <c r="D89" s="66">
        <v>162.40740667097697</v>
      </c>
      <c r="E89" s="68"/>
      <c r="F89" s="100" t="s">
        <v>1320</v>
      </c>
      <c r="G89" s="65"/>
      <c r="H89" s="69" t="s">
        <v>309</v>
      </c>
      <c r="I89" s="70"/>
      <c r="J89" s="70"/>
      <c r="K89" s="69" t="s">
        <v>1527</v>
      </c>
      <c r="L89" s="73">
        <v>1</v>
      </c>
      <c r="M89" s="74">
        <v>3882.295654296875</v>
      </c>
      <c r="N89" s="74">
        <v>5058.30419921875</v>
      </c>
      <c r="O89" s="75"/>
      <c r="P89" s="76"/>
      <c r="Q89" s="76"/>
      <c r="R89" s="86"/>
      <c r="S89" s="48">
        <v>2</v>
      </c>
      <c r="T89" s="48">
        <v>0</v>
      </c>
      <c r="U89" s="49">
        <v>0</v>
      </c>
      <c r="V89" s="49">
        <v>0.00369</v>
      </c>
      <c r="W89" s="49">
        <v>0.012514</v>
      </c>
      <c r="X89" s="49">
        <v>0.607261</v>
      </c>
      <c r="Y89" s="49">
        <v>0.5</v>
      </c>
      <c r="Z89" s="49">
        <v>0</v>
      </c>
      <c r="AA89" s="71">
        <v>89</v>
      </c>
      <c r="AB89" s="71"/>
      <c r="AC89" s="72"/>
      <c r="AD89" s="78" t="s">
        <v>854</v>
      </c>
      <c r="AE89" s="78">
        <v>689</v>
      </c>
      <c r="AF89" s="78">
        <v>6675</v>
      </c>
      <c r="AG89" s="78">
        <v>35767</v>
      </c>
      <c r="AH89" s="78">
        <v>2158</v>
      </c>
      <c r="AI89" s="78"/>
      <c r="AJ89" s="78" t="s">
        <v>960</v>
      </c>
      <c r="AK89" s="78" t="s">
        <v>1043</v>
      </c>
      <c r="AL89" s="83" t="s">
        <v>1125</v>
      </c>
      <c r="AM89" s="78"/>
      <c r="AN89" s="80">
        <v>39896.89160879629</v>
      </c>
      <c r="AO89" s="83" t="s">
        <v>1224</v>
      </c>
      <c r="AP89" s="78" t="b">
        <v>0</v>
      </c>
      <c r="AQ89" s="78" t="b">
        <v>0</v>
      </c>
      <c r="AR89" s="78" t="b">
        <v>0</v>
      </c>
      <c r="AS89" s="78"/>
      <c r="AT89" s="78">
        <v>299</v>
      </c>
      <c r="AU89" s="83" t="s">
        <v>1253</v>
      </c>
      <c r="AV89" s="78" t="b">
        <v>1</v>
      </c>
      <c r="AW89" s="78" t="s">
        <v>1332</v>
      </c>
      <c r="AX89" s="83" t="s">
        <v>1419</v>
      </c>
      <c r="AY89" s="78" t="s">
        <v>65</v>
      </c>
      <c r="AZ89" s="78" t="str">
        <f>REPLACE(INDEX(GroupVertices[Group],MATCH(Vertices[[#This Row],[Vertex]],GroupVertices[Vertex],0)),1,1,"")</f>
        <v>1</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310</v>
      </c>
      <c r="B90" s="65"/>
      <c r="C90" s="65" t="s">
        <v>64</v>
      </c>
      <c r="D90" s="66">
        <v>200.01345327308815</v>
      </c>
      <c r="E90" s="68"/>
      <c r="F90" s="100" t="s">
        <v>1321</v>
      </c>
      <c r="G90" s="65"/>
      <c r="H90" s="69" t="s">
        <v>310</v>
      </c>
      <c r="I90" s="70"/>
      <c r="J90" s="70"/>
      <c r="K90" s="69" t="s">
        <v>1528</v>
      </c>
      <c r="L90" s="73">
        <v>1</v>
      </c>
      <c r="M90" s="74">
        <v>2789.14404296875</v>
      </c>
      <c r="N90" s="74">
        <v>4473.90625</v>
      </c>
      <c r="O90" s="75"/>
      <c r="P90" s="76"/>
      <c r="Q90" s="76"/>
      <c r="R90" s="86"/>
      <c r="S90" s="48">
        <v>2</v>
      </c>
      <c r="T90" s="48">
        <v>0</v>
      </c>
      <c r="U90" s="49">
        <v>0</v>
      </c>
      <c r="V90" s="49">
        <v>0.00369</v>
      </c>
      <c r="W90" s="49">
        <v>0.012514</v>
      </c>
      <c r="X90" s="49">
        <v>0.607261</v>
      </c>
      <c r="Y90" s="49">
        <v>0.5</v>
      </c>
      <c r="Z90" s="49">
        <v>0</v>
      </c>
      <c r="AA90" s="71">
        <v>90</v>
      </c>
      <c r="AB90" s="71"/>
      <c r="AC90" s="72"/>
      <c r="AD90" s="78" t="s">
        <v>855</v>
      </c>
      <c r="AE90" s="78">
        <v>27631</v>
      </c>
      <c r="AF90" s="78">
        <v>622817</v>
      </c>
      <c r="AG90" s="78">
        <v>88624</v>
      </c>
      <c r="AH90" s="78">
        <v>69110</v>
      </c>
      <c r="AI90" s="78"/>
      <c r="AJ90" s="78" t="s">
        <v>961</v>
      </c>
      <c r="AK90" s="78" t="s">
        <v>985</v>
      </c>
      <c r="AL90" s="83" t="s">
        <v>1126</v>
      </c>
      <c r="AM90" s="78"/>
      <c r="AN90" s="80">
        <v>39913.51440972222</v>
      </c>
      <c r="AO90" s="83" t="s">
        <v>1225</v>
      </c>
      <c r="AP90" s="78" t="b">
        <v>0</v>
      </c>
      <c r="AQ90" s="78" t="b">
        <v>0</v>
      </c>
      <c r="AR90" s="78" t="b">
        <v>1</v>
      </c>
      <c r="AS90" s="78"/>
      <c r="AT90" s="78">
        <v>16522</v>
      </c>
      <c r="AU90" s="83" t="s">
        <v>1247</v>
      </c>
      <c r="AV90" s="78" t="b">
        <v>1</v>
      </c>
      <c r="AW90" s="78" t="s">
        <v>1332</v>
      </c>
      <c r="AX90" s="83" t="s">
        <v>1420</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243</v>
      </c>
      <c r="B91" s="65"/>
      <c r="C91" s="65" t="s">
        <v>64</v>
      </c>
      <c r="D91" s="66">
        <v>162.51153188156673</v>
      </c>
      <c r="E91" s="68"/>
      <c r="F91" s="100" t="s">
        <v>505</v>
      </c>
      <c r="G91" s="65"/>
      <c r="H91" s="69" t="s">
        <v>243</v>
      </c>
      <c r="I91" s="70"/>
      <c r="J91" s="70"/>
      <c r="K91" s="69" t="s">
        <v>1529</v>
      </c>
      <c r="L91" s="73">
        <v>1</v>
      </c>
      <c r="M91" s="74">
        <v>1215.07275390625</v>
      </c>
      <c r="N91" s="74">
        <v>5311.03955078125</v>
      </c>
      <c r="O91" s="75"/>
      <c r="P91" s="76"/>
      <c r="Q91" s="76"/>
      <c r="R91" s="86"/>
      <c r="S91" s="48">
        <v>2</v>
      </c>
      <c r="T91" s="48">
        <v>3</v>
      </c>
      <c r="U91" s="49">
        <v>0</v>
      </c>
      <c r="V91" s="49">
        <v>0.00369</v>
      </c>
      <c r="W91" s="49">
        <v>0.014335</v>
      </c>
      <c r="X91" s="49">
        <v>0.832509</v>
      </c>
      <c r="Y91" s="49">
        <v>1</v>
      </c>
      <c r="Z91" s="49">
        <v>0.5</v>
      </c>
      <c r="AA91" s="71">
        <v>91</v>
      </c>
      <c r="AB91" s="71"/>
      <c r="AC91" s="72"/>
      <c r="AD91" s="78" t="s">
        <v>856</v>
      </c>
      <c r="AE91" s="78">
        <v>974</v>
      </c>
      <c r="AF91" s="78">
        <v>8381</v>
      </c>
      <c r="AG91" s="78">
        <v>37788</v>
      </c>
      <c r="AH91" s="78">
        <v>12017</v>
      </c>
      <c r="AI91" s="78"/>
      <c r="AJ91" s="78" t="s">
        <v>962</v>
      </c>
      <c r="AK91" s="78" t="s">
        <v>1044</v>
      </c>
      <c r="AL91" s="83" t="s">
        <v>1127</v>
      </c>
      <c r="AM91" s="78"/>
      <c r="AN91" s="80">
        <v>39109.46869212963</v>
      </c>
      <c r="AO91" s="83" t="s">
        <v>1226</v>
      </c>
      <c r="AP91" s="78" t="b">
        <v>0</v>
      </c>
      <c r="AQ91" s="78" t="b">
        <v>0</v>
      </c>
      <c r="AR91" s="78" t="b">
        <v>1</v>
      </c>
      <c r="AS91" s="78"/>
      <c r="AT91" s="78">
        <v>729</v>
      </c>
      <c r="AU91" s="83" t="s">
        <v>1247</v>
      </c>
      <c r="AV91" s="78" t="b">
        <v>0</v>
      </c>
      <c r="AW91" s="78" t="s">
        <v>1332</v>
      </c>
      <c r="AX91" s="83" t="s">
        <v>1421</v>
      </c>
      <c r="AY91" s="78" t="s">
        <v>66</v>
      </c>
      <c r="AZ91" s="78" t="str">
        <f>REPLACE(INDEX(GroupVertices[Group],MATCH(Vertices[[#This Row],[Vertex]],GroupVertices[Vertex],0)),1,1,"")</f>
        <v>1</v>
      </c>
      <c r="BA91" s="48" t="s">
        <v>1883</v>
      </c>
      <c r="BB91" s="48" t="s">
        <v>1883</v>
      </c>
      <c r="BC91" s="48" t="s">
        <v>432</v>
      </c>
      <c r="BD91" s="48" t="s">
        <v>432</v>
      </c>
      <c r="BE91" s="48"/>
      <c r="BF91" s="48"/>
      <c r="BG91" s="116" t="s">
        <v>1919</v>
      </c>
      <c r="BH91" s="116" t="s">
        <v>1935</v>
      </c>
      <c r="BI91" s="116" t="s">
        <v>1961</v>
      </c>
      <c r="BJ91" s="116" t="s">
        <v>1961</v>
      </c>
      <c r="BK91" s="116">
        <v>4</v>
      </c>
      <c r="BL91" s="120">
        <v>7.407407407407407</v>
      </c>
      <c r="BM91" s="116">
        <v>0</v>
      </c>
      <c r="BN91" s="120">
        <v>0</v>
      </c>
      <c r="BO91" s="116">
        <v>0</v>
      </c>
      <c r="BP91" s="120">
        <v>0</v>
      </c>
      <c r="BQ91" s="116">
        <v>50</v>
      </c>
      <c r="BR91" s="120">
        <v>92.5925925925926</v>
      </c>
      <c r="BS91" s="116">
        <v>54</v>
      </c>
      <c r="BT91" s="2"/>
      <c r="BU91" s="3"/>
      <c r="BV91" s="3"/>
      <c r="BW91" s="3"/>
      <c r="BX91" s="3"/>
    </row>
    <row r="92" spans="1:76" ht="15">
      <c r="A92" s="64" t="s">
        <v>245</v>
      </c>
      <c r="B92" s="65"/>
      <c r="C92" s="65" t="s">
        <v>64</v>
      </c>
      <c r="D92" s="66">
        <v>162.0408322191586</v>
      </c>
      <c r="E92" s="68"/>
      <c r="F92" s="100" t="s">
        <v>507</v>
      </c>
      <c r="G92" s="65"/>
      <c r="H92" s="69" t="s">
        <v>245</v>
      </c>
      <c r="I92" s="70"/>
      <c r="J92" s="70"/>
      <c r="K92" s="69" t="s">
        <v>1530</v>
      </c>
      <c r="L92" s="73">
        <v>1</v>
      </c>
      <c r="M92" s="74">
        <v>2824.2177734375</v>
      </c>
      <c r="N92" s="74">
        <v>352.9058837890625</v>
      </c>
      <c r="O92" s="75"/>
      <c r="P92" s="76"/>
      <c r="Q92" s="76"/>
      <c r="R92" s="86"/>
      <c r="S92" s="48">
        <v>2</v>
      </c>
      <c r="T92" s="48">
        <v>2</v>
      </c>
      <c r="U92" s="49">
        <v>0</v>
      </c>
      <c r="V92" s="49">
        <v>0.003774</v>
      </c>
      <c r="W92" s="49">
        <v>0.016622</v>
      </c>
      <c r="X92" s="49">
        <v>0.597898</v>
      </c>
      <c r="Y92" s="49">
        <v>1</v>
      </c>
      <c r="Z92" s="49">
        <v>1</v>
      </c>
      <c r="AA92" s="71">
        <v>92</v>
      </c>
      <c r="AB92" s="71"/>
      <c r="AC92" s="72"/>
      <c r="AD92" s="78" t="s">
        <v>857</v>
      </c>
      <c r="AE92" s="78">
        <v>1112</v>
      </c>
      <c r="AF92" s="78">
        <v>669</v>
      </c>
      <c r="AG92" s="78">
        <v>1573</v>
      </c>
      <c r="AH92" s="78">
        <v>2180</v>
      </c>
      <c r="AI92" s="78"/>
      <c r="AJ92" s="78" t="s">
        <v>963</v>
      </c>
      <c r="AK92" s="78" t="s">
        <v>1033</v>
      </c>
      <c r="AL92" s="78"/>
      <c r="AM92" s="78"/>
      <c r="AN92" s="80">
        <v>40843.62196759259</v>
      </c>
      <c r="AO92" s="83" t="s">
        <v>1227</v>
      </c>
      <c r="AP92" s="78" t="b">
        <v>1</v>
      </c>
      <c r="AQ92" s="78" t="b">
        <v>0</v>
      </c>
      <c r="AR92" s="78" t="b">
        <v>0</v>
      </c>
      <c r="AS92" s="78"/>
      <c r="AT92" s="78">
        <v>74</v>
      </c>
      <c r="AU92" s="83" t="s">
        <v>1247</v>
      </c>
      <c r="AV92" s="78" t="b">
        <v>0</v>
      </c>
      <c r="AW92" s="78" t="s">
        <v>1332</v>
      </c>
      <c r="AX92" s="83" t="s">
        <v>1422</v>
      </c>
      <c r="AY92" s="78" t="s">
        <v>66</v>
      </c>
      <c r="AZ92" s="78" t="str">
        <f>REPLACE(INDEX(GroupVertices[Group],MATCH(Vertices[[#This Row],[Vertex]],GroupVertices[Vertex],0)),1,1,"")</f>
        <v>2</v>
      </c>
      <c r="BA92" s="48" t="s">
        <v>415</v>
      </c>
      <c r="BB92" s="48" t="s">
        <v>415</v>
      </c>
      <c r="BC92" s="48" t="s">
        <v>432</v>
      </c>
      <c r="BD92" s="48" t="s">
        <v>432</v>
      </c>
      <c r="BE92" s="48" t="s">
        <v>451</v>
      </c>
      <c r="BF92" s="48" t="s">
        <v>451</v>
      </c>
      <c r="BG92" s="116" t="s">
        <v>1920</v>
      </c>
      <c r="BH92" s="116" t="s">
        <v>1920</v>
      </c>
      <c r="BI92" s="116" t="s">
        <v>1962</v>
      </c>
      <c r="BJ92" s="116" t="s">
        <v>1962</v>
      </c>
      <c r="BK92" s="116">
        <v>3</v>
      </c>
      <c r="BL92" s="120">
        <v>9.67741935483871</v>
      </c>
      <c r="BM92" s="116">
        <v>0</v>
      </c>
      <c r="BN92" s="120">
        <v>0</v>
      </c>
      <c r="BO92" s="116">
        <v>0</v>
      </c>
      <c r="BP92" s="120">
        <v>0</v>
      </c>
      <c r="BQ92" s="116">
        <v>28</v>
      </c>
      <c r="BR92" s="120">
        <v>90.3225806451613</v>
      </c>
      <c r="BS92" s="116">
        <v>31</v>
      </c>
      <c r="BT92" s="2"/>
      <c r="BU92" s="3"/>
      <c r="BV92" s="3"/>
      <c r="BW92" s="3"/>
      <c r="BX92" s="3"/>
    </row>
    <row r="93" spans="1:76" ht="15">
      <c r="A93" s="64" t="s">
        <v>246</v>
      </c>
      <c r="B93" s="65"/>
      <c r="C93" s="65" t="s">
        <v>64</v>
      </c>
      <c r="D93" s="66">
        <v>164.67698226053182</v>
      </c>
      <c r="E93" s="68"/>
      <c r="F93" s="100" t="s">
        <v>1322</v>
      </c>
      <c r="G93" s="65"/>
      <c r="H93" s="69" t="s">
        <v>246</v>
      </c>
      <c r="I93" s="70"/>
      <c r="J93" s="70"/>
      <c r="K93" s="69" t="s">
        <v>1531</v>
      </c>
      <c r="L93" s="73">
        <v>1</v>
      </c>
      <c r="M93" s="74">
        <v>4079.59521484375</v>
      </c>
      <c r="N93" s="74">
        <v>7467.00390625</v>
      </c>
      <c r="O93" s="75"/>
      <c r="P93" s="76"/>
      <c r="Q93" s="76"/>
      <c r="R93" s="86"/>
      <c r="S93" s="48">
        <v>2</v>
      </c>
      <c r="T93" s="48">
        <v>1</v>
      </c>
      <c r="U93" s="49">
        <v>0</v>
      </c>
      <c r="V93" s="49">
        <v>0.003676</v>
      </c>
      <c r="W93" s="49">
        <v>0.012187</v>
      </c>
      <c r="X93" s="49">
        <v>0.635025</v>
      </c>
      <c r="Y93" s="49">
        <v>0</v>
      </c>
      <c r="Z93" s="49">
        <v>0</v>
      </c>
      <c r="AA93" s="71">
        <v>93</v>
      </c>
      <c r="AB93" s="71"/>
      <c r="AC93" s="72"/>
      <c r="AD93" s="78" t="s">
        <v>858</v>
      </c>
      <c r="AE93" s="78">
        <v>3911</v>
      </c>
      <c r="AF93" s="78">
        <v>43860</v>
      </c>
      <c r="AG93" s="78">
        <v>30584</v>
      </c>
      <c r="AH93" s="78">
        <v>3736</v>
      </c>
      <c r="AI93" s="78"/>
      <c r="AJ93" s="78" t="s">
        <v>964</v>
      </c>
      <c r="AK93" s="78" t="s">
        <v>1033</v>
      </c>
      <c r="AL93" s="83" t="s">
        <v>1128</v>
      </c>
      <c r="AM93" s="78"/>
      <c r="AN93" s="80">
        <v>40233.94829861111</v>
      </c>
      <c r="AO93" s="83" t="s">
        <v>1228</v>
      </c>
      <c r="AP93" s="78" t="b">
        <v>0</v>
      </c>
      <c r="AQ93" s="78" t="b">
        <v>0</v>
      </c>
      <c r="AR93" s="78" t="b">
        <v>1</v>
      </c>
      <c r="AS93" s="78"/>
      <c r="AT93" s="78">
        <v>2497</v>
      </c>
      <c r="AU93" s="83" t="s">
        <v>1250</v>
      </c>
      <c r="AV93" s="78" t="b">
        <v>1</v>
      </c>
      <c r="AW93" s="78" t="s">
        <v>1332</v>
      </c>
      <c r="AX93" s="83" t="s">
        <v>1423</v>
      </c>
      <c r="AY93" s="78" t="s">
        <v>66</v>
      </c>
      <c r="AZ93" s="78" t="str">
        <f>REPLACE(INDEX(GroupVertices[Group],MATCH(Vertices[[#This Row],[Vertex]],GroupVertices[Vertex],0)),1,1,"")</f>
        <v>1</v>
      </c>
      <c r="BA93" s="48"/>
      <c r="BB93" s="48"/>
      <c r="BC93" s="48"/>
      <c r="BD93" s="48"/>
      <c r="BE93" s="48"/>
      <c r="BF93" s="48"/>
      <c r="BG93" s="116" t="s">
        <v>1921</v>
      </c>
      <c r="BH93" s="116" t="s">
        <v>1921</v>
      </c>
      <c r="BI93" s="116" t="s">
        <v>1963</v>
      </c>
      <c r="BJ93" s="116" t="s">
        <v>1963</v>
      </c>
      <c r="BK93" s="116">
        <v>0</v>
      </c>
      <c r="BL93" s="120">
        <v>0</v>
      </c>
      <c r="BM93" s="116">
        <v>0</v>
      </c>
      <c r="BN93" s="120">
        <v>0</v>
      </c>
      <c r="BO93" s="116">
        <v>0</v>
      </c>
      <c r="BP93" s="120">
        <v>0</v>
      </c>
      <c r="BQ93" s="116">
        <v>15</v>
      </c>
      <c r="BR93" s="120">
        <v>100</v>
      </c>
      <c r="BS93" s="116">
        <v>15</v>
      </c>
      <c r="BT93" s="2"/>
      <c r="BU93" s="3"/>
      <c r="BV93" s="3"/>
      <c r="BW93" s="3"/>
      <c r="BX93" s="3"/>
    </row>
    <row r="94" spans="1:76" ht="15">
      <c r="A94" s="64" t="s">
        <v>247</v>
      </c>
      <c r="B94" s="65"/>
      <c r="C94" s="65" t="s">
        <v>64</v>
      </c>
      <c r="D94" s="66">
        <v>163.06102735105074</v>
      </c>
      <c r="E94" s="68"/>
      <c r="F94" s="100" t="s">
        <v>508</v>
      </c>
      <c r="G94" s="65"/>
      <c r="H94" s="69" t="s">
        <v>247</v>
      </c>
      <c r="I94" s="70"/>
      <c r="J94" s="70"/>
      <c r="K94" s="69" t="s">
        <v>1532</v>
      </c>
      <c r="L94" s="73">
        <v>16.510126690838227</v>
      </c>
      <c r="M94" s="74">
        <v>3872.19775390625</v>
      </c>
      <c r="N94" s="74">
        <v>6441.4482421875</v>
      </c>
      <c r="O94" s="75"/>
      <c r="P94" s="76"/>
      <c r="Q94" s="76"/>
      <c r="R94" s="86"/>
      <c r="S94" s="48">
        <v>1</v>
      </c>
      <c r="T94" s="48">
        <v>3</v>
      </c>
      <c r="U94" s="49">
        <v>15</v>
      </c>
      <c r="V94" s="49">
        <v>0.003802</v>
      </c>
      <c r="W94" s="49">
        <v>0.019581</v>
      </c>
      <c r="X94" s="49">
        <v>1.108486</v>
      </c>
      <c r="Y94" s="49">
        <v>0.3333333333333333</v>
      </c>
      <c r="Z94" s="49">
        <v>0</v>
      </c>
      <c r="AA94" s="71">
        <v>94</v>
      </c>
      <c r="AB94" s="71"/>
      <c r="AC94" s="72"/>
      <c r="AD94" s="78" t="s">
        <v>859</v>
      </c>
      <c r="AE94" s="78">
        <v>133</v>
      </c>
      <c r="AF94" s="78">
        <v>17384</v>
      </c>
      <c r="AG94" s="78">
        <v>350</v>
      </c>
      <c r="AH94" s="78">
        <v>217</v>
      </c>
      <c r="AI94" s="78"/>
      <c r="AJ94" s="78" t="s">
        <v>965</v>
      </c>
      <c r="AK94" s="78"/>
      <c r="AL94" s="83" t="s">
        <v>1129</v>
      </c>
      <c r="AM94" s="78"/>
      <c r="AN94" s="80">
        <v>41151.704675925925</v>
      </c>
      <c r="AO94" s="83" t="s">
        <v>1229</v>
      </c>
      <c r="AP94" s="78" t="b">
        <v>0</v>
      </c>
      <c r="AQ94" s="78" t="b">
        <v>0</v>
      </c>
      <c r="AR94" s="78" t="b">
        <v>0</v>
      </c>
      <c r="AS94" s="78"/>
      <c r="AT94" s="78">
        <v>180</v>
      </c>
      <c r="AU94" s="83" t="s">
        <v>1246</v>
      </c>
      <c r="AV94" s="78" t="b">
        <v>1</v>
      </c>
      <c r="AW94" s="78" t="s">
        <v>1332</v>
      </c>
      <c r="AX94" s="83" t="s">
        <v>1424</v>
      </c>
      <c r="AY94" s="78" t="s">
        <v>66</v>
      </c>
      <c r="AZ94" s="78" t="str">
        <f>REPLACE(INDEX(GroupVertices[Group],MATCH(Vertices[[#This Row],[Vertex]],GroupVertices[Vertex],0)),1,1,"")</f>
        <v>1</v>
      </c>
      <c r="BA94" s="48" t="s">
        <v>419</v>
      </c>
      <c r="BB94" s="48" t="s">
        <v>419</v>
      </c>
      <c r="BC94" s="48" t="s">
        <v>432</v>
      </c>
      <c r="BD94" s="48" t="s">
        <v>432</v>
      </c>
      <c r="BE94" s="48" t="s">
        <v>453</v>
      </c>
      <c r="BF94" s="48" t="s">
        <v>453</v>
      </c>
      <c r="BG94" s="116" t="s">
        <v>1922</v>
      </c>
      <c r="BH94" s="116" t="s">
        <v>1922</v>
      </c>
      <c r="BI94" s="116" t="s">
        <v>1964</v>
      </c>
      <c r="BJ94" s="116" t="s">
        <v>1964</v>
      </c>
      <c r="BK94" s="116">
        <v>2</v>
      </c>
      <c r="BL94" s="120">
        <v>8.333333333333334</v>
      </c>
      <c r="BM94" s="116">
        <v>0</v>
      </c>
      <c r="BN94" s="120">
        <v>0</v>
      </c>
      <c r="BO94" s="116">
        <v>0</v>
      </c>
      <c r="BP94" s="120">
        <v>0</v>
      </c>
      <c r="BQ94" s="116">
        <v>22</v>
      </c>
      <c r="BR94" s="120">
        <v>91.66666666666667</v>
      </c>
      <c r="BS94" s="116">
        <v>24</v>
      </c>
      <c r="BT94" s="2"/>
      <c r="BU94" s="3"/>
      <c r="BV94" s="3"/>
      <c r="BW94" s="3"/>
      <c r="BX94" s="3"/>
    </row>
    <row r="95" spans="1:76" ht="15">
      <c r="A95" s="64" t="s">
        <v>311</v>
      </c>
      <c r="B95" s="65"/>
      <c r="C95" s="65" t="s">
        <v>64</v>
      </c>
      <c r="D95" s="66">
        <v>1000</v>
      </c>
      <c r="E95" s="68"/>
      <c r="F95" s="100" t="s">
        <v>1323</v>
      </c>
      <c r="G95" s="65"/>
      <c r="H95" s="69" t="s">
        <v>311</v>
      </c>
      <c r="I95" s="70"/>
      <c r="J95" s="70"/>
      <c r="K95" s="69" t="s">
        <v>1533</v>
      </c>
      <c r="L95" s="73">
        <v>1</v>
      </c>
      <c r="M95" s="74">
        <v>4227.96728515625</v>
      </c>
      <c r="N95" s="74">
        <v>6888.21923828125</v>
      </c>
      <c r="O95" s="75"/>
      <c r="P95" s="76"/>
      <c r="Q95" s="76"/>
      <c r="R95" s="86"/>
      <c r="S95" s="48">
        <v>2</v>
      </c>
      <c r="T95" s="48">
        <v>0</v>
      </c>
      <c r="U95" s="49">
        <v>0</v>
      </c>
      <c r="V95" s="49">
        <v>0.00369</v>
      </c>
      <c r="W95" s="49">
        <v>0.013027</v>
      </c>
      <c r="X95" s="49">
        <v>0.600693</v>
      </c>
      <c r="Y95" s="49">
        <v>0.5</v>
      </c>
      <c r="Z95" s="49">
        <v>0</v>
      </c>
      <c r="AA95" s="71">
        <v>95</v>
      </c>
      <c r="AB95" s="71"/>
      <c r="AC95" s="72"/>
      <c r="AD95" s="78" t="s">
        <v>860</v>
      </c>
      <c r="AE95" s="78">
        <v>151</v>
      </c>
      <c r="AF95" s="78">
        <v>18244823</v>
      </c>
      <c r="AG95" s="78">
        <v>11461</v>
      </c>
      <c r="AH95" s="78">
        <v>143</v>
      </c>
      <c r="AI95" s="78"/>
      <c r="AJ95" s="78" t="s">
        <v>966</v>
      </c>
      <c r="AK95" s="78"/>
      <c r="AL95" s="83" t="s">
        <v>1130</v>
      </c>
      <c r="AM95" s="78"/>
      <c r="AN95" s="80">
        <v>40738.27287037037</v>
      </c>
      <c r="AO95" s="83" t="s">
        <v>1230</v>
      </c>
      <c r="AP95" s="78" t="b">
        <v>0</v>
      </c>
      <c r="AQ95" s="78" t="b">
        <v>0</v>
      </c>
      <c r="AR95" s="78" t="b">
        <v>1</v>
      </c>
      <c r="AS95" s="78" t="s">
        <v>1245</v>
      </c>
      <c r="AT95" s="78">
        <v>44019</v>
      </c>
      <c r="AU95" s="83" t="s">
        <v>1246</v>
      </c>
      <c r="AV95" s="78" t="b">
        <v>1</v>
      </c>
      <c r="AW95" s="78" t="s">
        <v>1332</v>
      </c>
      <c r="AX95" s="83" t="s">
        <v>1425</v>
      </c>
      <c r="AY95" s="78" t="s">
        <v>65</v>
      </c>
      <c r="AZ95" s="78" t="str">
        <f>REPLACE(INDEX(GroupVertices[Group],MATCH(Vertices[[#This Row],[Vertex]],GroupVertices[Vertex],0)),1,1,"")</f>
        <v>1</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312</v>
      </c>
      <c r="B96" s="65"/>
      <c r="C96" s="65" t="s">
        <v>64</v>
      </c>
      <c r="D96" s="66">
        <v>631.7262808967266</v>
      </c>
      <c r="E96" s="68"/>
      <c r="F96" s="100" t="s">
        <v>1324</v>
      </c>
      <c r="G96" s="65"/>
      <c r="H96" s="69" t="s">
        <v>312</v>
      </c>
      <c r="I96" s="70"/>
      <c r="J96" s="70"/>
      <c r="K96" s="69" t="s">
        <v>1534</v>
      </c>
      <c r="L96" s="73">
        <v>1</v>
      </c>
      <c r="M96" s="74">
        <v>4359.5380859375</v>
      </c>
      <c r="N96" s="74">
        <v>6208.02294921875</v>
      </c>
      <c r="O96" s="75"/>
      <c r="P96" s="76"/>
      <c r="Q96" s="76"/>
      <c r="R96" s="86"/>
      <c r="S96" s="48">
        <v>2</v>
      </c>
      <c r="T96" s="48">
        <v>0</v>
      </c>
      <c r="U96" s="49">
        <v>0</v>
      </c>
      <c r="V96" s="49">
        <v>0.00369</v>
      </c>
      <c r="W96" s="49">
        <v>0.013027</v>
      </c>
      <c r="X96" s="49">
        <v>0.600693</v>
      </c>
      <c r="Y96" s="49">
        <v>0.5</v>
      </c>
      <c r="Z96" s="49">
        <v>0</v>
      </c>
      <c r="AA96" s="71">
        <v>96</v>
      </c>
      <c r="AB96" s="71"/>
      <c r="AC96" s="72"/>
      <c r="AD96" s="78" t="s">
        <v>861</v>
      </c>
      <c r="AE96" s="78">
        <v>24316</v>
      </c>
      <c r="AF96" s="78">
        <v>7696052</v>
      </c>
      <c r="AG96" s="78">
        <v>43874</v>
      </c>
      <c r="AH96" s="78">
        <v>11706</v>
      </c>
      <c r="AI96" s="78"/>
      <c r="AJ96" s="78" t="s">
        <v>967</v>
      </c>
      <c r="AK96" s="78"/>
      <c r="AL96" s="83" t="s">
        <v>1131</v>
      </c>
      <c r="AM96" s="78"/>
      <c r="AN96" s="80">
        <v>39924.63625</v>
      </c>
      <c r="AO96" s="83" t="s">
        <v>1231</v>
      </c>
      <c r="AP96" s="78" t="b">
        <v>0</v>
      </c>
      <c r="AQ96" s="78" t="b">
        <v>0</v>
      </c>
      <c r="AR96" s="78" t="b">
        <v>1</v>
      </c>
      <c r="AS96" s="78"/>
      <c r="AT96" s="78">
        <v>27233</v>
      </c>
      <c r="AU96" s="83" t="s">
        <v>1247</v>
      </c>
      <c r="AV96" s="78" t="b">
        <v>1</v>
      </c>
      <c r="AW96" s="78" t="s">
        <v>1332</v>
      </c>
      <c r="AX96" s="83" t="s">
        <v>1426</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249</v>
      </c>
      <c r="B97" s="65"/>
      <c r="C97" s="65" t="s">
        <v>64</v>
      </c>
      <c r="D97" s="66">
        <v>162.02789286121896</v>
      </c>
      <c r="E97" s="68"/>
      <c r="F97" s="100" t="s">
        <v>510</v>
      </c>
      <c r="G97" s="65"/>
      <c r="H97" s="69" t="s">
        <v>249</v>
      </c>
      <c r="I97" s="70"/>
      <c r="J97" s="70"/>
      <c r="K97" s="69" t="s">
        <v>1535</v>
      </c>
      <c r="L97" s="73">
        <v>3.0680168921117636</v>
      </c>
      <c r="M97" s="74">
        <v>1925.46875</v>
      </c>
      <c r="N97" s="74">
        <v>2427.400390625</v>
      </c>
      <c r="O97" s="75"/>
      <c r="P97" s="76"/>
      <c r="Q97" s="76"/>
      <c r="R97" s="86"/>
      <c r="S97" s="48">
        <v>0</v>
      </c>
      <c r="T97" s="48">
        <v>4</v>
      </c>
      <c r="U97" s="49">
        <v>2</v>
      </c>
      <c r="V97" s="49">
        <v>0.003831</v>
      </c>
      <c r="W97" s="49">
        <v>0.021507</v>
      </c>
      <c r="X97" s="49">
        <v>1.075698</v>
      </c>
      <c r="Y97" s="49">
        <v>0.6666666666666666</v>
      </c>
      <c r="Z97" s="49">
        <v>0</v>
      </c>
      <c r="AA97" s="71">
        <v>97</v>
      </c>
      <c r="AB97" s="71"/>
      <c r="AC97" s="72"/>
      <c r="AD97" s="78" t="s">
        <v>862</v>
      </c>
      <c r="AE97" s="78">
        <v>1008</v>
      </c>
      <c r="AF97" s="78">
        <v>457</v>
      </c>
      <c r="AG97" s="78">
        <v>5357</v>
      </c>
      <c r="AH97" s="78">
        <v>2631</v>
      </c>
      <c r="AI97" s="78"/>
      <c r="AJ97" s="78" t="s">
        <v>968</v>
      </c>
      <c r="AK97" s="78" t="s">
        <v>1033</v>
      </c>
      <c r="AL97" s="83" t="s">
        <v>1132</v>
      </c>
      <c r="AM97" s="78"/>
      <c r="AN97" s="80">
        <v>41781.81113425926</v>
      </c>
      <c r="AO97" s="83" t="s">
        <v>1232</v>
      </c>
      <c r="AP97" s="78" t="b">
        <v>0</v>
      </c>
      <c r="AQ97" s="78" t="b">
        <v>0</v>
      </c>
      <c r="AR97" s="78" t="b">
        <v>1</v>
      </c>
      <c r="AS97" s="78"/>
      <c r="AT97" s="78">
        <v>36</v>
      </c>
      <c r="AU97" s="83" t="s">
        <v>1247</v>
      </c>
      <c r="AV97" s="78" t="b">
        <v>0</v>
      </c>
      <c r="AW97" s="78" t="s">
        <v>1332</v>
      </c>
      <c r="AX97" s="83" t="s">
        <v>1427</v>
      </c>
      <c r="AY97" s="78" t="s">
        <v>66</v>
      </c>
      <c r="AZ97" s="78" t="str">
        <f>REPLACE(INDEX(GroupVertices[Group],MATCH(Vertices[[#This Row],[Vertex]],GroupVertices[Vertex],0)),1,1,"")</f>
        <v>2</v>
      </c>
      <c r="BA97" s="48"/>
      <c r="BB97" s="48"/>
      <c r="BC97" s="48"/>
      <c r="BD97" s="48"/>
      <c r="BE97" s="48"/>
      <c r="BF97" s="48"/>
      <c r="BG97" s="116" t="s">
        <v>1923</v>
      </c>
      <c r="BH97" s="116" t="s">
        <v>1936</v>
      </c>
      <c r="BI97" s="116" t="s">
        <v>1965</v>
      </c>
      <c r="BJ97" s="116" t="s">
        <v>1965</v>
      </c>
      <c r="BK97" s="116">
        <v>1</v>
      </c>
      <c r="BL97" s="120">
        <v>2.5</v>
      </c>
      <c r="BM97" s="116">
        <v>1</v>
      </c>
      <c r="BN97" s="120">
        <v>2.5</v>
      </c>
      <c r="BO97" s="116">
        <v>0</v>
      </c>
      <c r="BP97" s="120">
        <v>0</v>
      </c>
      <c r="BQ97" s="116">
        <v>38</v>
      </c>
      <c r="BR97" s="120">
        <v>95</v>
      </c>
      <c r="BS97" s="116">
        <v>40</v>
      </c>
      <c r="BT97" s="2"/>
      <c r="BU97" s="3"/>
      <c r="BV97" s="3"/>
      <c r="BW97" s="3"/>
      <c r="BX97" s="3"/>
    </row>
    <row r="98" spans="1:76" ht="15">
      <c r="A98" s="64" t="s">
        <v>250</v>
      </c>
      <c r="B98" s="65"/>
      <c r="C98" s="65" t="s">
        <v>64</v>
      </c>
      <c r="D98" s="66">
        <v>163.00402093446758</v>
      </c>
      <c r="E98" s="68"/>
      <c r="F98" s="100" t="s">
        <v>511</v>
      </c>
      <c r="G98" s="65"/>
      <c r="H98" s="69" t="s">
        <v>250</v>
      </c>
      <c r="I98" s="70"/>
      <c r="J98" s="70"/>
      <c r="K98" s="69" t="s">
        <v>1536</v>
      </c>
      <c r="L98" s="73">
        <v>424.94346288291155</v>
      </c>
      <c r="M98" s="74">
        <v>9296.9892578125</v>
      </c>
      <c r="N98" s="74">
        <v>4522.4990234375</v>
      </c>
      <c r="O98" s="75"/>
      <c r="P98" s="76"/>
      <c r="Q98" s="76"/>
      <c r="R98" s="86"/>
      <c r="S98" s="48">
        <v>1</v>
      </c>
      <c r="T98" s="48">
        <v>6</v>
      </c>
      <c r="U98" s="49">
        <v>410</v>
      </c>
      <c r="V98" s="49">
        <v>0.003802</v>
      </c>
      <c r="W98" s="49">
        <v>0.013793</v>
      </c>
      <c r="X98" s="49">
        <v>1.646383</v>
      </c>
      <c r="Y98" s="49">
        <v>0.16666666666666666</v>
      </c>
      <c r="Z98" s="49">
        <v>0.16666666666666666</v>
      </c>
      <c r="AA98" s="71">
        <v>98</v>
      </c>
      <c r="AB98" s="71"/>
      <c r="AC98" s="72"/>
      <c r="AD98" s="78" t="s">
        <v>863</v>
      </c>
      <c r="AE98" s="78">
        <v>9567</v>
      </c>
      <c r="AF98" s="78">
        <v>16450</v>
      </c>
      <c r="AG98" s="78">
        <v>53315</v>
      </c>
      <c r="AH98" s="78">
        <v>138097</v>
      </c>
      <c r="AI98" s="78"/>
      <c r="AJ98" s="78" t="s">
        <v>969</v>
      </c>
      <c r="AK98" s="78" t="s">
        <v>1045</v>
      </c>
      <c r="AL98" s="83" t="s">
        <v>1133</v>
      </c>
      <c r="AM98" s="78"/>
      <c r="AN98" s="80">
        <v>41403.906435185185</v>
      </c>
      <c r="AO98" s="83" t="s">
        <v>1233</v>
      </c>
      <c r="AP98" s="78" t="b">
        <v>0</v>
      </c>
      <c r="AQ98" s="78" t="b">
        <v>0</v>
      </c>
      <c r="AR98" s="78" t="b">
        <v>1</v>
      </c>
      <c r="AS98" s="78"/>
      <c r="AT98" s="78">
        <v>292</v>
      </c>
      <c r="AU98" s="83" t="s">
        <v>1251</v>
      </c>
      <c r="AV98" s="78" t="b">
        <v>0</v>
      </c>
      <c r="AW98" s="78" t="s">
        <v>1332</v>
      </c>
      <c r="AX98" s="83" t="s">
        <v>1428</v>
      </c>
      <c r="AY98" s="78" t="s">
        <v>66</v>
      </c>
      <c r="AZ98" s="78" t="str">
        <f>REPLACE(INDEX(GroupVertices[Group],MATCH(Vertices[[#This Row],[Vertex]],GroupVertices[Vertex],0)),1,1,"")</f>
        <v>7</v>
      </c>
      <c r="BA98" s="48"/>
      <c r="BB98" s="48"/>
      <c r="BC98" s="48"/>
      <c r="BD98" s="48"/>
      <c r="BE98" s="48"/>
      <c r="BF98" s="48"/>
      <c r="BG98" s="116" t="s">
        <v>1924</v>
      </c>
      <c r="BH98" s="116" t="s">
        <v>1937</v>
      </c>
      <c r="BI98" s="116" t="s">
        <v>1966</v>
      </c>
      <c r="BJ98" s="116" t="s">
        <v>1974</v>
      </c>
      <c r="BK98" s="116">
        <v>0</v>
      </c>
      <c r="BL98" s="120">
        <v>0</v>
      </c>
      <c r="BM98" s="116">
        <v>0</v>
      </c>
      <c r="BN98" s="120">
        <v>0</v>
      </c>
      <c r="BO98" s="116">
        <v>0</v>
      </c>
      <c r="BP98" s="120">
        <v>0</v>
      </c>
      <c r="BQ98" s="116">
        <v>37</v>
      </c>
      <c r="BR98" s="120">
        <v>100</v>
      </c>
      <c r="BS98" s="116">
        <v>37</v>
      </c>
      <c r="BT98" s="2"/>
      <c r="BU98" s="3"/>
      <c r="BV98" s="3"/>
      <c r="BW98" s="3"/>
      <c r="BX98" s="3"/>
    </row>
    <row r="99" spans="1:76" ht="15">
      <c r="A99" s="64" t="s">
        <v>313</v>
      </c>
      <c r="B99" s="65"/>
      <c r="C99" s="65" t="s">
        <v>64</v>
      </c>
      <c r="D99" s="66">
        <v>162.1099235077797</v>
      </c>
      <c r="E99" s="68"/>
      <c r="F99" s="100" t="s">
        <v>1325</v>
      </c>
      <c r="G99" s="65"/>
      <c r="H99" s="69" t="s">
        <v>313</v>
      </c>
      <c r="I99" s="70"/>
      <c r="J99" s="70"/>
      <c r="K99" s="69" t="s">
        <v>1537</v>
      </c>
      <c r="L99" s="73">
        <v>1</v>
      </c>
      <c r="M99" s="74">
        <v>8699.5849609375</v>
      </c>
      <c r="N99" s="74">
        <v>3245.337646484375</v>
      </c>
      <c r="O99" s="75"/>
      <c r="P99" s="76"/>
      <c r="Q99" s="76"/>
      <c r="R99" s="86"/>
      <c r="S99" s="48">
        <v>2</v>
      </c>
      <c r="T99" s="48">
        <v>0</v>
      </c>
      <c r="U99" s="49">
        <v>0</v>
      </c>
      <c r="V99" s="49">
        <v>0.002725</v>
      </c>
      <c r="W99" s="49">
        <v>0.003133</v>
      </c>
      <c r="X99" s="49">
        <v>0.616475</v>
      </c>
      <c r="Y99" s="49">
        <v>1</v>
      </c>
      <c r="Z99" s="49">
        <v>0</v>
      </c>
      <c r="AA99" s="71">
        <v>99</v>
      </c>
      <c r="AB99" s="71"/>
      <c r="AC99" s="72"/>
      <c r="AD99" s="78" t="s">
        <v>864</v>
      </c>
      <c r="AE99" s="78">
        <v>1340</v>
      </c>
      <c r="AF99" s="78">
        <v>1801</v>
      </c>
      <c r="AG99" s="78">
        <v>5611</v>
      </c>
      <c r="AH99" s="78">
        <v>5152</v>
      </c>
      <c r="AI99" s="78"/>
      <c r="AJ99" s="78" t="s">
        <v>970</v>
      </c>
      <c r="AK99" s="78" t="s">
        <v>1046</v>
      </c>
      <c r="AL99" s="83" t="s">
        <v>1134</v>
      </c>
      <c r="AM99" s="78"/>
      <c r="AN99" s="80">
        <v>40505.825844907406</v>
      </c>
      <c r="AO99" s="83" t="s">
        <v>1234</v>
      </c>
      <c r="AP99" s="78" t="b">
        <v>0</v>
      </c>
      <c r="AQ99" s="78" t="b">
        <v>0</v>
      </c>
      <c r="AR99" s="78" t="b">
        <v>1</v>
      </c>
      <c r="AS99" s="78"/>
      <c r="AT99" s="78">
        <v>273</v>
      </c>
      <c r="AU99" s="83" t="s">
        <v>1252</v>
      </c>
      <c r="AV99" s="78" t="b">
        <v>0</v>
      </c>
      <c r="AW99" s="78" t="s">
        <v>1332</v>
      </c>
      <c r="AX99" s="83" t="s">
        <v>1429</v>
      </c>
      <c r="AY99" s="78" t="s">
        <v>65</v>
      </c>
      <c r="AZ99" s="78" t="str">
        <f>REPLACE(INDEX(GroupVertices[Group],MATCH(Vertices[[#This Row],[Vertex]],GroupVertices[Vertex],0)),1,1,"")</f>
        <v>7</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251</v>
      </c>
      <c r="B100" s="65"/>
      <c r="C100" s="65" t="s">
        <v>64</v>
      </c>
      <c r="D100" s="66">
        <v>162.09912036459426</v>
      </c>
      <c r="E100" s="68"/>
      <c r="F100" s="100" t="s">
        <v>512</v>
      </c>
      <c r="G100" s="65"/>
      <c r="H100" s="69" t="s">
        <v>251</v>
      </c>
      <c r="I100" s="70"/>
      <c r="J100" s="70"/>
      <c r="K100" s="69" t="s">
        <v>1538</v>
      </c>
      <c r="L100" s="73">
        <v>424.94346288291155</v>
      </c>
      <c r="M100" s="74">
        <v>9206.814453125</v>
      </c>
      <c r="N100" s="74">
        <v>3619.8349609375</v>
      </c>
      <c r="O100" s="75"/>
      <c r="P100" s="76"/>
      <c r="Q100" s="76"/>
      <c r="R100" s="86"/>
      <c r="S100" s="48">
        <v>1</v>
      </c>
      <c r="T100" s="48">
        <v>6</v>
      </c>
      <c r="U100" s="49">
        <v>410</v>
      </c>
      <c r="V100" s="49">
        <v>0.003802</v>
      </c>
      <c r="W100" s="49">
        <v>0.013793</v>
      </c>
      <c r="X100" s="49">
        <v>1.646383</v>
      </c>
      <c r="Y100" s="49">
        <v>0.16666666666666666</v>
      </c>
      <c r="Z100" s="49">
        <v>0.16666666666666666</v>
      </c>
      <c r="AA100" s="71">
        <v>100</v>
      </c>
      <c r="AB100" s="71"/>
      <c r="AC100" s="72"/>
      <c r="AD100" s="78" t="s">
        <v>865</v>
      </c>
      <c r="AE100" s="78">
        <v>1880</v>
      </c>
      <c r="AF100" s="78">
        <v>1624</v>
      </c>
      <c r="AG100" s="78">
        <v>10005</v>
      </c>
      <c r="AH100" s="78">
        <v>28314</v>
      </c>
      <c r="AI100" s="78"/>
      <c r="AJ100" s="78" t="s">
        <v>971</v>
      </c>
      <c r="AK100" s="78" t="s">
        <v>1047</v>
      </c>
      <c r="AL100" s="83" t="s">
        <v>1135</v>
      </c>
      <c r="AM100" s="78"/>
      <c r="AN100" s="80">
        <v>40956.982523148145</v>
      </c>
      <c r="AO100" s="83" t="s">
        <v>1235</v>
      </c>
      <c r="AP100" s="78" t="b">
        <v>1</v>
      </c>
      <c r="AQ100" s="78" t="b">
        <v>0</v>
      </c>
      <c r="AR100" s="78" t="b">
        <v>1</v>
      </c>
      <c r="AS100" s="78"/>
      <c r="AT100" s="78">
        <v>146</v>
      </c>
      <c r="AU100" s="83" t="s">
        <v>1247</v>
      </c>
      <c r="AV100" s="78" t="b">
        <v>0</v>
      </c>
      <c r="AW100" s="78" t="s">
        <v>1332</v>
      </c>
      <c r="AX100" s="83" t="s">
        <v>1430</v>
      </c>
      <c r="AY100" s="78" t="s">
        <v>66</v>
      </c>
      <c r="AZ100" s="78" t="str">
        <f>REPLACE(INDEX(GroupVertices[Group],MATCH(Vertices[[#This Row],[Vertex]],GroupVertices[Vertex],0)),1,1,"")</f>
        <v>7</v>
      </c>
      <c r="BA100" s="48" t="s">
        <v>1636</v>
      </c>
      <c r="BB100" s="48" t="s">
        <v>1636</v>
      </c>
      <c r="BC100" s="48" t="s">
        <v>1650</v>
      </c>
      <c r="BD100" s="48" t="s">
        <v>1650</v>
      </c>
      <c r="BE100" s="48"/>
      <c r="BF100" s="48"/>
      <c r="BG100" s="116" t="s">
        <v>1925</v>
      </c>
      <c r="BH100" s="116" t="s">
        <v>1938</v>
      </c>
      <c r="BI100" s="116" t="s">
        <v>1967</v>
      </c>
      <c r="BJ100" s="116" t="s">
        <v>1975</v>
      </c>
      <c r="BK100" s="116">
        <v>1</v>
      </c>
      <c r="BL100" s="120">
        <v>1.6666666666666667</v>
      </c>
      <c r="BM100" s="116">
        <v>1</v>
      </c>
      <c r="BN100" s="120">
        <v>1.6666666666666667</v>
      </c>
      <c r="BO100" s="116">
        <v>0</v>
      </c>
      <c r="BP100" s="120">
        <v>0</v>
      </c>
      <c r="BQ100" s="116">
        <v>58</v>
      </c>
      <c r="BR100" s="120">
        <v>96.66666666666667</v>
      </c>
      <c r="BS100" s="116">
        <v>60</v>
      </c>
      <c r="BT100" s="2"/>
      <c r="BU100" s="3"/>
      <c r="BV100" s="3"/>
      <c r="BW100" s="3"/>
      <c r="BX100" s="3"/>
    </row>
    <row r="101" spans="1:76" ht="15">
      <c r="A101" s="64" t="s">
        <v>314</v>
      </c>
      <c r="B101" s="65"/>
      <c r="C101" s="65" t="s">
        <v>64</v>
      </c>
      <c r="D101" s="66">
        <v>162.0421139480111</v>
      </c>
      <c r="E101" s="68"/>
      <c r="F101" s="100" t="s">
        <v>1326</v>
      </c>
      <c r="G101" s="65"/>
      <c r="H101" s="69" t="s">
        <v>314</v>
      </c>
      <c r="I101" s="70"/>
      <c r="J101" s="70"/>
      <c r="K101" s="69" t="s">
        <v>1539</v>
      </c>
      <c r="L101" s="73">
        <v>1</v>
      </c>
      <c r="M101" s="74">
        <v>9804.087890625</v>
      </c>
      <c r="N101" s="74">
        <v>4896.41943359375</v>
      </c>
      <c r="O101" s="75"/>
      <c r="P101" s="76"/>
      <c r="Q101" s="76"/>
      <c r="R101" s="86"/>
      <c r="S101" s="48">
        <v>2</v>
      </c>
      <c r="T101" s="48">
        <v>0</v>
      </c>
      <c r="U101" s="49">
        <v>0</v>
      </c>
      <c r="V101" s="49">
        <v>0.002725</v>
      </c>
      <c r="W101" s="49">
        <v>0.003133</v>
      </c>
      <c r="X101" s="49">
        <v>0.616475</v>
      </c>
      <c r="Y101" s="49">
        <v>1</v>
      </c>
      <c r="Z101" s="49">
        <v>0</v>
      </c>
      <c r="AA101" s="71">
        <v>101</v>
      </c>
      <c r="AB101" s="71"/>
      <c r="AC101" s="72"/>
      <c r="AD101" s="78" t="s">
        <v>866</v>
      </c>
      <c r="AE101" s="78">
        <v>402</v>
      </c>
      <c r="AF101" s="78">
        <v>690</v>
      </c>
      <c r="AG101" s="78">
        <v>1719</v>
      </c>
      <c r="AH101" s="78">
        <v>4509</v>
      </c>
      <c r="AI101" s="78"/>
      <c r="AJ101" s="78" t="s">
        <v>972</v>
      </c>
      <c r="AK101" s="78" t="s">
        <v>1048</v>
      </c>
      <c r="AL101" s="83" t="s">
        <v>1136</v>
      </c>
      <c r="AM101" s="78"/>
      <c r="AN101" s="80">
        <v>42166.46212962963</v>
      </c>
      <c r="AO101" s="78"/>
      <c r="AP101" s="78" t="b">
        <v>1</v>
      </c>
      <c r="AQ101" s="78" t="b">
        <v>0</v>
      </c>
      <c r="AR101" s="78" t="b">
        <v>0</v>
      </c>
      <c r="AS101" s="78"/>
      <c r="AT101" s="78">
        <v>13</v>
      </c>
      <c r="AU101" s="83" t="s">
        <v>1247</v>
      </c>
      <c r="AV101" s="78" t="b">
        <v>0</v>
      </c>
      <c r="AW101" s="78" t="s">
        <v>1332</v>
      </c>
      <c r="AX101" s="83" t="s">
        <v>1431</v>
      </c>
      <c r="AY101" s="78" t="s">
        <v>65</v>
      </c>
      <c r="AZ101" s="78" t="str">
        <f>REPLACE(INDEX(GroupVertices[Group],MATCH(Vertices[[#This Row],[Vertex]],GroupVertices[Vertex],0)),1,1,"")</f>
        <v>7</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315</v>
      </c>
      <c r="B102" s="65"/>
      <c r="C102" s="65" t="s">
        <v>64</v>
      </c>
      <c r="D102" s="66">
        <v>162.36480444530775</v>
      </c>
      <c r="E102" s="68"/>
      <c r="F102" s="100" t="s">
        <v>1327</v>
      </c>
      <c r="G102" s="65"/>
      <c r="H102" s="69" t="s">
        <v>315</v>
      </c>
      <c r="I102" s="70"/>
      <c r="J102" s="70"/>
      <c r="K102" s="69" t="s">
        <v>1540</v>
      </c>
      <c r="L102" s="73">
        <v>1</v>
      </c>
      <c r="M102" s="74">
        <v>9529.37109375</v>
      </c>
      <c r="N102" s="74">
        <v>2223.30712890625</v>
      </c>
      <c r="O102" s="75"/>
      <c r="P102" s="76"/>
      <c r="Q102" s="76"/>
      <c r="R102" s="86"/>
      <c r="S102" s="48">
        <v>2</v>
      </c>
      <c r="T102" s="48">
        <v>0</v>
      </c>
      <c r="U102" s="49">
        <v>0</v>
      </c>
      <c r="V102" s="49">
        <v>0.002725</v>
      </c>
      <c r="W102" s="49">
        <v>0.003133</v>
      </c>
      <c r="X102" s="49">
        <v>0.616475</v>
      </c>
      <c r="Y102" s="49">
        <v>1</v>
      </c>
      <c r="Z102" s="49">
        <v>0</v>
      </c>
      <c r="AA102" s="71">
        <v>102</v>
      </c>
      <c r="AB102" s="71"/>
      <c r="AC102" s="72"/>
      <c r="AD102" s="78" t="s">
        <v>867</v>
      </c>
      <c r="AE102" s="78">
        <v>3766</v>
      </c>
      <c r="AF102" s="78">
        <v>5977</v>
      </c>
      <c r="AG102" s="78">
        <v>34839</v>
      </c>
      <c r="AH102" s="78">
        <v>19967</v>
      </c>
      <c r="AI102" s="78"/>
      <c r="AJ102" s="78" t="s">
        <v>973</v>
      </c>
      <c r="AK102" s="78" t="s">
        <v>1049</v>
      </c>
      <c r="AL102" s="83" t="s">
        <v>1137</v>
      </c>
      <c r="AM102" s="78"/>
      <c r="AN102" s="80">
        <v>39546.530335648145</v>
      </c>
      <c r="AO102" s="83" t="s">
        <v>1236</v>
      </c>
      <c r="AP102" s="78" t="b">
        <v>0</v>
      </c>
      <c r="AQ102" s="78" t="b">
        <v>0</v>
      </c>
      <c r="AR102" s="78" t="b">
        <v>1</v>
      </c>
      <c r="AS102" s="78"/>
      <c r="AT102" s="78">
        <v>405</v>
      </c>
      <c r="AU102" s="83" t="s">
        <v>1261</v>
      </c>
      <c r="AV102" s="78" t="b">
        <v>1</v>
      </c>
      <c r="AW102" s="78" t="s">
        <v>1332</v>
      </c>
      <c r="AX102" s="83" t="s">
        <v>1432</v>
      </c>
      <c r="AY102" s="78" t="s">
        <v>65</v>
      </c>
      <c r="AZ102" s="78" t="str">
        <f>REPLACE(INDEX(GroupVertices[Group],MATCH(Vertices[[#This Row],[Vertex]],GroupVertices[Vertex],0)),1,1,"")</f>
        <v>7</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316</v>
      </c>
      <c r="B103" s="65"/>
      <c r="C103" s="65" t="s">
        <v>64</v>
      </c>
      <c r="D103" s="66">
        <v>162</v>
      </c>
      <c r="E103" s="68"/>
      <c r="F103" s="100" t="s">
        <v>1328</v>
      </c>
      <c r="G103" s="65"/>
      <c r="H103" s="69" t="s">
        <v>316</v>
      </c>
      <c r="I103" s="70"/>
      <c r="J103" s="70"/>
      <c r="K103" s="69" t="s">
        <v>1541</v>
      </c>
      <c r="L103" s="73">
        <v>1</v>
      </c>
      <c r="M103" s="74">
        <v>8972.845703125</v>
      </c>
      <c r="N103" s="74">
        <v>5917.05517578125</v>
      </c>
      <c r="O103" s="75"/>
      <c r="P103" s="76"/>
      <c r="Q103" s="76"/>
      <c r="R103" s="86"/>
      <c r="S103" s="48">
        <v>2</v>
      </c>
      <c r="T103" s="48">
        <v>0</v>
      </c>
      <c r="U103" s="49">
        <v>0</v>
      </c>
      <c r="V103" s="49">
        <v>0.002725</v>
      </c>
      <c r="W103" s="49">
        <v>0.003133</v>
      </c>
      <c r="X103" s="49">
        <v>0.616475</v>
      </c>
      <c r="Y103" s="49">
        <v>1</v>
      </c>
      <c r="Z103" s="49">
        <v>0</v>
      </c>
      <c r="AA103" s="71">
        <v>103</v>
      </c>
      <c r="AB103" s="71"/>
      <c r="AC103" s="72"/>
      <c r="AD103" s="78" t="s">
        <v>868</v>
      </c>
      <c r="AE103" s="78">
        <v>0</v>
      </c>
      <c r="AF103" s="78">
        <v>0</v>
      </c>
      <c r="AG103" s="78">
        <v>0</v>
      </c>
      <c r="AH103" s="78">
        <v>2</v>
      </c>
      <c r="AI103" s="78">
        <v>-14400</v>
      </c>
      <c r="AJ103" s="78"/>
      <c r="AK103" s="78" t="s">
        <v>1050</v>
      </c>
      <c r="AL103" s="78"/>
      <c r="AM103" s="78" t="s">
        <v>1143</v>
      </c>
      <c r="AN103" s="80">
        <v>39938.12627314815</v>
      </c>
      <c r="AO103" s="78"/>
      <c r="AP103" s="78" t="b">
        <v>0</v>
      </c>
      <c r="AQ103" s="78" t="b">
        <v>0</v>
      </c>
      <c r="AR103" s="78" t="b">
        <v>0</v>
      </c>
      <c r="AS103" s="78" t="s">
        <v>730</v>
      </c>
      <c r="AT103" s="78">
        <v>0</v>
      </c>
      <c r="AU103" s="83" t="s">
        <v>1250</v>
      </c>
      <c r="AV103" s="78" t="b">
        <v>0</v>
      </c>
      <c r="AW103" s="78" t="s">
        <v>1332</v>
      </c>
      <c r="AX103" s="83" t="s">
        <v>1433</v>
      </c>
      <c r="AY103" s="78" t="s">
        <v>65</v>
      </c>
      <c r="AZ103" s="78" t="str">
        <f>REPLACE(INDEX(GroupVertices[Group],MATCH(Vertices[[#This Row],[Vertex]],GroupVertices[Vertex],0)),1,1,"")</f>
        <v>7</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252</v>
      </c>
      <c r="B104" s="65"/>
      <c r="C104" s="65" t="s">
        <v>64</v>
      </c>
      <c r="D104" s="66">
        <v>162.05596882655968</v>
      </c>
      <c r="E104" s="68"/>
      <c r="F104" s="100" t="s">
        <v>513</v>
      </c>
      <c r="G104" s="65"/>
      <c r="H104" s="69" t="s">
        <v>252</v>
      </c>
      <c r="I104" s="70"/>
      <c r="J104" s="70"/>
      <c r="K104" s="69" t="s">
        <v>1542</v>
      </c>
      <c r="L104" s="73">
        <v>157.6522795774661</v>
      </c>
      <c r="M104" s="74">
        <v>8504.6728515625</v>
      </c>
      <c r="N104" s="74">
        <v>4417.6787109375</v>
      </c>
      <c r="O104" s="75"/>
      <c r="P104" s="76"/>
      <c r="Q104" s="76"/>
      <c r="R104" s="86"/>
      <c r="S104" s="48">
        <v>0</v>
      </c>
      <c r="T104" s="48">
        <v>4</v>
      </c>
      <c r="U104" s="49">
        <v>151.5</v>
      </c>
      <c r="V104" s="49">
        <v>0.003759</v>
      </c>
      <c r="W104" s="49">
        <v>0.012933</v>
      </c>
      <c r="X104" s="49">
        <v>0.984709</v>
      </c>
      <c r="Y104" s="49">
        <v>0</v>
      </c>
      <c r="Z104" s="49">
        <v>0</v>
      </c>
      <c r="AA104" s="71">
        <v>104</v>
      </c>
      <c r="AB104" s="71"/>
      <c r="AC104" s="72"/>
      <c r="AD104" s="78" t="s">
        <v>869</v>
      </c>
      <c r="AE104" s="78">
        <v>734</v>
      </c>
      <c r="AF104" s="78">
        <v>917</v>
      </c>
      <c r="AG104" s="78">
        <v>4010</v>
      </c>
      <c r="AH104" s="78">
        <v>907</v>
      </c>
      <c r="AI104" s="78"/>
      <c r="AJ104" s="78" t="s">
        <v>974</v>
      </c>
      <c r="AK104" s="78" t="s">
        <v>993</v>
      </c>
      <c r="AL104" s="78"/>
      <c r="AM104" s="78"/>
      <c r="AN104" s="80">
        <v>40172.590833333335</v>
      </c>
      <c r="AO104" s="83" t="s">
        <v>1237</v>
      </c>
      <c r="AP104" s="78" t="b">
        <v>0</v>
      </c>
      <c r="AQ104" s="78" t="b">
        <v>0</v>
      </c>
      <c r="AR104" s="78" t="b">
        <v>1</v>
      </c>
      <c r="AS104" s="78"/>
      <c r="AT104" s="78">
        <v>49</v>
      </c>
      <c r="AU104" s="83" t="s">
        <v>1258</v>
      </c>
      <c r="AV104" s="78" t="b">
        <v>0</v>
      </c>
      <c r="AW104" s="78" t="s">
        <v>1332</v>
      </c>
      <c r="AX104" s="83" t="s">
        <v>1434</v>
      </c>
      <c r="AY104" s="78" t="s">
        <v>66</v>
      </c>
      <c r="AZ104" s="78" t="str">
        <f>REPLACE(INDEX(GroupVertices[Group],MATCH(Vertices[[#This Row],[Vertex]],GroupVertices[Vertex],0)),1,1,"")</f>
        <v>6</v>
      </c>
      <c r="BA104" s="48" t="s">
        <v>426</v>
      </c>
      <c r="BB104" s="48" t="s">
        <v>426</v>
      </c>
      <c r="BC104" s="48" t="s">
        <v>440</v>
      </c>
      <c r="BD104" s="48" t="s">
        <v>440</v>
      </c>
      <c r="BE104" s="48" t="s">
        <v>454</v>
      </c>
      <c r="BF104" s="48" t="s">
        <v>454</v>
      </c>
      <c r="BG104" s="116" t="s">
        <v>1926</v>
      </c>
      <c r="BH104" s="116" t="s">
        <v>1926</v>
      </c>
      <c r="BI104" s="116" t="s">
        <v>1968</v>
      </c>
      <c r="BJ104" s="116" t="s">
        <v>1968</v>
      </c>
      <c r="BK104" s="116">
        <v>4</v>
      </c>
      <c r="BL104" s="120">
        <v>10.81081081081081</v>
      </c>
      <c r="BM104" s="116">
        <v>0</v>
      </c>
      <c r="BN104" s="120">
        <v>0</v>
      </c>
      <c r="BO104" s="116">
        <v>0</v>
      </c>
      <c r="BP104" s="120">
        <v>0</v>
      </c>
      <c r="BQ104" s="116">
        <v>33</v>
      </c>
      <c r="BR104" s="120">
        <v>89.1891891891892</v>
      </c>
      <c r="BS104" s="116">
        <v>37</v>
      </c>
      <c r="BT104" s="2"/>
      <c r="BU104" s="3"/>
      <c r="BV104" s="3"/>
      <c r="BW104" s="3"/>
      <c r="BX104" s="3"/>
    </row>
    <row r="105" spans="1:76" ht="15">
      <c r="A105" s="64" t="s">
        <v>317</v>
      </c>
      <c r="B105" s="65"/>
      <c r="C105" s="65" t="s">
        <v>64</v>
      </c>
      <c r="D105" s="66">
        <v>164.991188933519</v>
      </c>
      <c r="E105" s="68"/>
      <c r="F105" s="100" t="s">
        <v>1329</v>
      </c>
      <c r="G105" s="65"/>
      <c r="H105" s="69" t="s">
        <v>317</v>
      </c>
      <c r="I105" s="70"/>
      <c r="J105" s="70"/>
      <c r="K105" s="69" t="s">
        <v>1543</v>
      </c>
      <c r="L105" s="73">
        <v>3.5850211151397047</v>
      </c>
      <c r="M105" s="74">
        <v>8123.46533203125</v>
      </c>
      <c r="N105" s="74">
        <v>5714.69873046875</v>
      </c>
      <c r="O105" s="75"/>
      <c r="P105" s="76"/>
      <c r="Q105" s="76"/>
      <c r="R105" s="86"/>
      <c r="S105" s="48">
        <v>4</v>
      </c>
      <c r="T105" s="48">
        <v>0</v>
      </c>
      <c r="U105" s="49">
        <v>2.5</v>
      </c>
      <c r="V105" s="49">
        <v>0.00274</v>
      </c>
      <c r="W105" s="49">
        <v>0.006252</v>
      </c>
      <c r="X105" s="49">
        <v>0.971875</v>
      </c>
      <c r="Y105" s="49">
        <v>0.08333333333333333</v>
      </c>
      <c r="Z105" s="49">
        <v>0</v>
      </c>
      <c r="AA105" s="71">
        <v>105</v>
      </c>
      <c r="AB105" s="71"/>
      <c r="AC105" s="72"/>
      <c r="AD105" s="78" t="s">
        <v>870</v>
      </c>
      <c r="AE105" s="78">
        <v>1929</v>
      </c>
      <c r="AF105" s="78">
        <v>49008</v>
      </c>
      <c r="AG105" s="78">
        <v>8652</v>
      </c>
      <c r="AH105" s="78">
        <v>1766</v>
      </c>
      <c r="AI105" s="78"/>
      <c r="AJ105" s="78" t="s">
        <v>975</v>
      </c>
      <c r="AK105" s="78"/>
      <c r="AL105" s="83" t="s">
        <v>1138</v>
      </c>
      <c r="AM105" s="78"/>
      <c r="AN105" s="80">
        <v>41768.926145833335</v>
      </c>
      <c r="AO105" s="83" t="s">
        <v>1238</v>
      </c>
      <c r="AP105" s="78" t="b">
        <v>0</v>
      </c>
      <c r="AQ105" s="78" t="b">
        <v>0</v>
      </c>
      <c r="AR105" s="78" t="b">
        <v>1</v>
      </c>
      <c r="AS105" s="78"/>
      <c r="AT105" s="78">
        <v>440</v>
      </c>
      <c r="AU105" s="83" t="s">
        <v>1247</v>
      </c>
      <c r="AV105" s="78" t="b">
        <v>1</v>
      </c>
      <c r="AW105" s="78" t="s">
        <v>1332</v>
      </c>
      <c r="AX105" s="83" t="s">
        <v>1435</v>
      </c>
      <c r="AY105" s="78" t="s">
        <v>65</v>
      </c>
      <c r="AZ105" s="78" t="str">
        <f>REPLACE(INDEX(GroupVertices[Group],MATCH(Vertices[[#This Row],[Vertex]],GroupVertices[Vertex],0)),1,1,"")</f>
        <v>6</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318</v>
      </c>
      <c r="B106" s="65"/>
      <c r="C106" s="65" t="s">
        <v>64</v>
      </c>
      <c r="D106" s="66">
        <v>173.39035810402893</v>
      </c>
      <c r="E106" s="68"/>
      <c r="F106" s="100" t="s">
        <v>1330</v>
      </c>
      <c r="G106" s="65"/>
      <c r="H106" s="69" t="s">
        <v>318</v>
      </c>
      <c r="I106" s="70"/>
      <c r="J106" s="70"/>
      <c r="K106" s="69" t="s">
        <v>1544</v>
      </c>
      <c r="L106" s="73">
        <v>3.5850211151397047</v>
      </c>
      <c r="M106" s="74">
        <v>7326.25</v>
      </c>
      <c r="N106" s="74">
        <v>4463.388671875</v>
      </c>
      <c r="O106" s="75"/>
      <c r="P106" s="76"/>
      <c r="Q106" s="76"/>
      <c r="R106" s="86"/>
      <c r="S106" s="48">
        <v>4</v>
      </c>
      <c r="T106" s="48">
        <v>0</v>
      </c>
      <c r="U106" s="49">
        <v>2.5</v>
      </c>
      <c r="V106" s="49">
        <v>0.00274</v>
      </c>
      <c r="W106" s="49">
        <v>0.006252</v>
      </c>
      <c r="X106" s="49">
        <v>0.971875</v>
      </c>
      <c r="Y106" s="49">
        <v>0.08333333333333333</v>
      </c>
      <c r="Z106" s="49">
        <v>0</v>
      </c>
      <c r="AA106" s="71">
        <v>106</v>
      </c>
      <c r="AB106" s="71"/>
      <c r="AC106" s="72"/>
      <c r="AD106" s="78" t="s">
        <v>871</v>
      </c>
      <c r="AE106" s="78">
        <v>47198</v>
      </c>
      <c r="AF106" s="78">
        <v>186621</v>
      </c>
      <c r="AG106" s="78">
        <v>62851</v>
      </c>
      <c r="AH106" s="78">
        <v>10838</v>
      </c>
      <c r="AI106" s="78"/>
      <c r="AJ106" s="78" t="s">
        <v>976</v>
      </c>
      <c r="AK106" s="78" t="s">
        <v>744</v>
      </c>
      <c r="AL106" s="83" t="s">
        <v>1139</v>
      </c>
      <c r="AM106" s="78"/>
      <c r="AN106" s="80">
        <v>39896.6515625</v>
      </c>
      <c r="AO106" s="83" t="s">
        <v>1239</v>
      </c>
      <c r="AP106" s="78" t="b">
        <v>0</v>
      </c>
      <c r="AQ106" s="78" t="b">
        <v>0</v>
      </c>
      <c r="AR106" s="78" t="b">
        <v>1</v>
      </c>
      <c r="AS106" s="78"/>
      <c r="AT106" s="78">
        <v>6268</v>
      </c>
      <c r="AU106" s="83" t="s">
        <v>1246</v>
      </c>
      <c r="AV106" s="78" t="b">
        <v>1</v>
      </c>
      <c r="AW106" s="78" t="s">
        <v>1332</v>
      </c>
      <c r="AX106" s="83" t="s">
        <v>1436</v>
      </c>
      <c r="AY106" s="78" t="s">
        <v>65</v>
      </c>
      <c r="AZ106" s="78" t="str">
        <f>REPLACE(INDEX(GroupVertices[Group],MATCH(Vertices[[#This Row],[Vertex]],GroupVertices[Vertex],0)),1,1,"")</f>
        <v>6</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319</v>
      </c>
      <c r="B107" s="65"/>
      <c r="C107" s="65" t="s">
        <v>64</v>
      </c>
      <c r="D107" s="66">
        <v>162.28924347771684</v>
      </c>
      <c r="E107" s="68"/>
      <c r="F107" s="100" t="s">
        <v>1331</v>
      </c>
      <c r="G107" s="65"/>
      <c r="H107" s="69" t="s">
        <v>319</v>
      </c>
      <c r="I107" s="70"/>
      <c r="J107" s="70"/>
      <c r="K107" s="69" t="s">
        <v>1545</v>
      </c>
      <c r="L107" s="73">
        <v>3.5850211151397047</v>
      </c>
      <c r="M107" s="74">
        <v>7512.78369140625</v>
      </c>
      <c r="N107" s="74">
        <v>2223.30712890625</v>
      </c>
      <c r="O107" s="75"/>
      <c r="P107" s="76"/>
      <c r="Q107" s="76"/>
      <c r="R107" s="86"/>
      <c r="S107" s="48">
        <v>4</v>
      </c>
      <c r="T107" s="48">
        <v>0</v>
      </c>
      <c r="U107" s="49">
        <v>2.5</v>
      </c>
      <c r="V107" s="49">
        <v>0.00274</v>
      </c>
      <c r="W107" s="49">
        <v>0.006252</v>
      </c>
      <c r="X107" s="49">
        <v>0.971875</v>
      </c>
      <c r="Y107" s="49">
        <v>0.08333333333333333</v>
      </c>
      <c r="Z107" s="49">
        <v>0</v>
      </c>
      <c r="AA107" s="71">
        <v>107</v>
      </c>
      <c r="AB107" s="71"/>
      <c r="AC107" s="72"/>
      <c r="AD107" s="78" t="s">
        <v>872</v>
      </c>
      <c r="AE107" s="78">
        <v>4532</v>
      </c>
      <c r="AF107" s="78">
        <v>4739</v>
      </c>
      <c r="AG107" s="78">
        <v>19315</v>
      </c>
      <c r="AH107" s="78">
        <v>5185</v>
      </c>
      <c r="AI107" s="78"/>
      <c r="AJ107" s="78" t="s">
        <v>977</v>
      </c>
      <c r="AK107" s="78" t="s">
        <v>1051</v>
      </c>
      <c r="AL107" s="78"/>
      <c r="AM107" s="78"/>
      <c r="AN107" s="80">
        <v>39674.914664351854</v>
      </c>
      <c r="AO107" s="83" t="s">
        <v>1240</v>
      </c>
      <c r="AP107" s="78" t="b">
        <v>0</v>
      </c>
      <c r="AQ107" s="78" t="b">
        <v>0</v>
      </c>
      <c r="AR107" s="78" t="b">
        <v>1</v>
      </c>
      <c r="AS107" s="78"/>
      <c r="AT107" s="78">
        <v>952</v>
      </c>
      <c r="AU107" s="83" t="s">
        <v>1247</v>
      </c>
      <c r="AV107" s="78" t="b">
        <v>0</v>
      </c>
      <c r="AW107" s="78" t="s">
        <v>1332</v>
      </c>
      <c r="AX107" s="83" t="s">
        <v>1437</v>
      </c>
      <c r="AY107" s="78" t="s">
        <v>65</v>
      </c>
      <c r="AZ107" s="78" t="str">
        <f>REPLACE(INDEX(GroupVertices[Group],MATCH(Vertices[[#This Row],[Vertex]],GroupVertices[Vertex],0)),1,1,"")</f>
        <v>6</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253</v>
      </c>
      <c r="B108" s="65"/>
      <c r="C108" s="65" t="s">
        <v>64</v>
      </c>
      <c r="D108" s="66">
        <v>162.01824937747148</v>
      </c>
      <c r="E108" s="68"/>
      <c r="F108" s="100" t="s">
        <v>514</v>
      </c>
      <c r="G108" s="65"/>
      <c r="H108" s="69" t="s">
        <v>253</v>
      </c>
      <c r="I108" s="70"/>
      <c r="J108" s="70"/>
      <c r="K108" s="69" t="s">
        <v>1546</v>
      </c>
      <c r="L108" s="73">
        <v>157.6522795774661</v>
      </c>
      <c r="M108" s="74">
        <v>7185.76611328125</v>
      </c>
      <c r="N108" s="74">
        <v>5917.05517578125</v>
      </c>
      <c r="O108" s="75"/>
      <c r="P108" s="76"/>
      <c r="Q108" s="76"/>
      <c r="R108" s="86"/>
      <c r="S108" s="48">
        <v>0</v>
      </c>
      <c r="T108" s="48">
        <v>4</v>
      </c>
      <c r="U108" s="49">
        <v>151.5</v>
      </c>
      <c r="V108" s="49">
        <v>0.003759</v>
      </c>
      <c r="W108" s="49">
        <v>0.012933</v>
      </c>
      <c r="X108" s="49">
        <v>0.984709</v>
      </c>
      <c r="Y108" s="49">
        <v>0</v>
      </c>
      <c r="Z108" s="49">
        <v>0</v>
      </c>
      <c r="AA108" s="71">
        <v>108</v>
      </c>
      <c r="AB108" s="71"/>
      <c r="AC108" s="72"/>
      <c r="AD108" s="78" t="s">
        <v>873</v>
      </c>
      <c r="AE108" s="78">
        <v>392</v>
      </c>
      <c r="AF108" s="78">
        <v>299</v>
      </c>
      <c r="AG108" s="78">
        <v>5360</v>
      </c>
      <c r="AH108" s="78">
        <v>5574</v>
      </c>
      <c r="AI108" s="78"/>
      <c r="AJ108" s="78" t="s">
        <v>978</v>
      </c>
      <c r="AK108" s="78" t="s">
        <v>993</v>
      </c>
      <c r="AL108" s="78"/>
      <c r="AM108" s="78"/>
      <c r="AN108" s="80">
        <v>40738.063368055555</v>
      </c>
      <c r="AO108" s="83" t="s">
        <v>1241</v>
      </c>
      <c r="AP108" s="78" t="b">
        <v>0</v>
      </c>
      <c r="AQ108" s="78" t="b">
        <v>0</v>
      </c>
      <c r="AR108" s="78" t="b">
        <v>1</v>
      </c>
      <c r="AS108" s="78"/>
      <c r="AT108" s="78">
        <v>1</v>
      </c>
      <c r="AU108" s="83" t="s">
        <v>1247</v>
      </c>
      <c r="AV108" s="78" t="b">
        <v>0</v>
      </c>
      <c r="AW108" s="78" t="s">
        <v>1332</v>
      </c>
      <c r="AX108" s="83" t="s">
        <v>1438</v>
      </c>
      <c r="AY108" s="78" t="s">
        <v>66</v>
      </c>
      <c r="AZ108" s="78" t="str">
        <f>REPLACE(INDEX(GroupVertices[Group],MATCH(Vertices[[#This Row],[Vertex]],GroupVertices[Vertex],0)),1,1,"")</f>
        <v>6</v>
      </c>
      <c r="BA108" s="48" t="s">
        <v>426</v>
      </c>
      <c r="BB108" s="48" t="s">
        <v>426</v>
      </c>
      <c r="BC108" s="48" t="s">
        <v>440</v>
      </c>
      <c r="BD108" s="48" t="s">
        <v>440</v>
      </c>
      <c r="BE108" s="48" t="s">
        <v>454</v>
      </c>
      <c r="BF108" s="48" t="s">
        <v>454</v>
      </c>
      <c r="BG108" s="116" t="s">
        <v>1927</v>
      </c>
      <c r="BH108" s="116" t="s">
        <v>1927</v>
      </c>
      <c r="BI108" s="116" t="s">
        <v>1969</v>
      </c>
      <c r="BJ108" s="116" t="s">
        <v>1969</v>
      </c>
      <c r="BK108" s="116">
        <v>1</v>
      </c>
      <c r="BL108" s="120">
        <v>3.7037037037037037</v>
      </c>
      <c r="BM108" s="116">
        <v>0</v>
      </c>
      <c r="BN108" s="120">
        <v>0</v>
      </c>
      <c r="BO108" s="116">
        <v>0</v>
      </c>
      <c r="BP108" s="120">
        <v>0</v>
      </c>
      <c r="BQ108" s="116">
        <v>26</v>
      </c>
      <c r="BR108" s="120">
        <v>96.29629629629629</v>
      </c>
      <c r="BS108" s="116">
        <v>27</v>
      </c>
      <c r="BT108" s="2"/>
      <c r="BU108" s="3"/>
      <c r="BV108" s="3"/>
      <c r="BW108" s="3"/>
      <c r="BX108" s="3"/>
    </row>
    <row r="109" spans="1:76" ht="15">
      <c r="A109" s="64" t="s">
        <v>254</v>
      </c>
      <c r="B109" s="65"/>
      <c r="C109" s="65" t="s">
        <v>64</v>
      </c>
      <c r="D109" s="66">
        <v>162.07372992637306</v>
      </c>
      <c r="E109" s="68"/>
      <c r="F109" s="100" t="s">
        <v>515</v>
      </c>
      <c r="G109" s="65"/>
      <c r="H109" s="69" t="s">
        <v>254</v>
      </c>
      <c r="I109" s="70"/>
      <c r="J109" s="70"/>
      <c r="K109" s="69" t="s">
        <v>1547</v>
      </c>
      <c r="L109" s="73">
        <v>157.6522795774661</v>
      </c>
      <c r="M109" s="74">
        <v>7684.01318359375</v>
      </c>
      <c r="N109" s="74">
        <v>3483.5771484375</v>
      </c>
      <c r="O109" s="75"/>
      <c r="P109" s="76"/>
      <c r="Q109" s="76"/>
      <c r="R109" s="86"/>
      <c r="S109" s="48">
        <v>1</v>
      </c>
      <c r="T109" s="48">
        <v>4</v>
      </c>
      <c r="U109" s="49">
        <v>151.5</v>
      </c>
      <c r="V109" s="49">
        <v>0.003774</v>
      </c>
      <c r="W109" s="49">
        <v>0.014591</v>
      </c>
      <c r="X109" s="49">
        <v>1.186396</v>
      </c>
      <c r="Y109" s="49">
        <v>0.2</v>
      </c>
      <c r="Z109" s="49">
        <v>0</v>
      </c>
      <c r="AA109" s="71">
        <v>109</v>
      </c>
      <c r="AB109" s="71"/>
      <c r="AC109" s="72"/>
      <c r="AD109" s="78" t="s">
        <v>874</v>
      </c>
      <c r="AE109" s="78">
        <v>2559</v>
      </c>
      <c r="AF109" s="78">
        <v>1208</v>
      </c>
      <c r="AG109" s="78">
        <v>4132</v>
      </c>
      <c r="AH109" s="78">
        <v>1224</v>
      </c>
      <c r="AI109" s="78"/>
      <c r="AJ109" s="78" t="s">
        <v>979</v>
      </c>
      <c r="AK109" s="78" t="s">
        <v>1014</v>
      </c>
      <c r="AL109" s="83" t="s">
        <v>1140</v>
      </c>
      <c r="AM109" s="78"/>
      <c r="AN109" s="80">
        <v>39920.10958333333</v>
      </c>
      <c r="AO109" s="83" t="s">
        <v>1242</v>
      </c>
      <c r="AP109" s="78" t="b">
        <v>0</v>
      </c>
      <c r="AQ109" s="78" t="b">
        <v>0</v>
      </c>
      <c r="AR109" s="78" t="b">
        <v>1</v>
      </c>
      <c r="AS109" s="78"/>
      <c r="AT109" s="78">
        <v>49</v>
      </c>
      <c r="AU109" s="83" t="s">
        <v>1246</v>
      </c>
      <c r="AV109" s="78" t="b">
        <v>0</v>
      </c>
      <c r="AW109" s="78" t="s">
        <v>1332</v>
      </c>
      <c r="AX109" s="83" t="s">
        <v>1439</v>
      </c>
      <c r="AY109" s="78" t="s">
        <v>66</v>
      </c>
      <c r="AZ109" s="78" t="str">
        <f>REPLACE(INDEX(GroupVertices[Group],MATCH(Vertices[[#This Row],[Vertex]],GroupVertices[Vertex],0)),1,1,"")</f>
        <v>6</v>
      </c>
      <c r="BA109" s="48" t="s">
        <v>426</v>
      </c>
      <c r="BB109" s="48" t="s">
        <v>426</v>
      </c>
      <c r="BC109" s="48" t="s">
        <v>440</v>
      </c>
      <c r="BD109" s="48" t="s">
        <v>440</v>
      </c>
      <c r="BE109" s="48" t="s">
        <v>455</v>
      </c>
      <c r="BF109" s="48" t="s">
        <v>455</v>
      </c>
      <c r="BG109" s="116" t="s">
        <v>1927</v>
      </c>
      <c r="BH109" s="116" t="s">
        <v>1927</v>
      </c>
      <c r="BI109" s="116" t="s">
        <v>1969</v>
      </c>
      <c r="BJ109" s="116" t="s">
        <v>1969</v>
      </c>
      <c r="BK109" s="116">
        <v>1</v>
      </c>
      <c r="BL109" s="120">
        <v>3.4482758620689653</v>
      </c>
      <c r="BM109" s="116">
        <v>0</v>
      </c>
      <c r="BN109" s="120">
        <v>0</v>
      </c>
      <c r="BO109" s="116">
        <v>0</v>
      </c>
      <c r="BP109" s="120">
        <v>0</v>
      </c>
      <c r="BQ109" s="116">
        <v>28</v>
      </c>
      <c r="BR109" s="120">
        <v>96.55172413793103</v>
      </c>
      <c r="BS109" s="116">
        <v>29</v>
      </c>
      <c r="BT109" s="2"/>
      <c r="BU109" s="3"/>
      <c r="BV109" s="3"/>
      <c r="BW109" s="3"/>
      <c r="BX109" s="3"/>
    </row>
    <row r="110" spans="1:76" ht="15">
      <c r="A110" s="87" t="s">
        <v>255</v>
      </c>
      <c r="B110" s="88"/>
      <c r="C110" s="88" t="s">
        <v>64</v>
      </c>
      <c r="D110" s="89">
        <v>162.03149390894743</v>
      </c>
      <c r="E110" s="90"/>
      <c r="F110" s="101" t="s">
        <v>516</v>
      </c>
      <c r="G110" s="88"/>
      <c r="H110" s="91" t="s">
        <v>255</v>
      </c>
      <c r="I110" s="92"/>
      <c r="J110" s="92"/>
      <c r="K110" s="91" t="s">
        <v>1548</v>
      </c>
      <c r="L110" s="93">
        <v>157.6522795774661</v>
      </c>
      <c r="M110" s="94">
        <v>8117.5205078125</v>
      </c>
      <c r="N110" s="94">
        <v>2528.376953125</v>
      </c>
      <c r="O110" s="95"/>
      <c r="P110" s="96"/>
      <c r="Q110" s="96"/>
      <c r="R110" s="97"/>
      <c r="S110" s="48">
        <v>0</v>
      </c>
      <c r="T110" s="48">
        <v>5</v>
      </c>
      <c r="U110" s="49">
        <v>151.5</v>
      </c>
      <c r="V110" s="49">
        <v>0.003774</v>
      </c>
      <c r="W110" s="49">
        <v>0.014591</v>
      </c>
      <c r="X110" s="49">
        <v>1.186396</v>
      </c>
      <c r="Y110" s="49">
        <v>0.2</v>
      </c>
      <c r="Z110" s="49">
        <v>0</v>
      </c>
      <c r="AA110" s="98">
        <v>110</v>
      </c>
      <c r="AB110" s="98"/>
      <c r="AC110" s="99"/>
      <c r="AD110" s="78" t="s">
        <v>875</v>
      </c>
      <c r="AE110" s="78">
        <v>513</v>
      </c>
      <c r="AF110" s="78">
        <v>516</v>
      </c>
      <c r="AG110" s="78">
        <v>1805</v>
      </c>
      <c r="AH110" s="78">
        <v>981</v>
      </c>
      <c r="AI110" s="78"/>
      <c r="AJ110" s="78" t="s">
        <v>980</v>
      </c>
      <c r="AK110" s="78" t="s">
        <v>1052</v>
      </c>
      <c r="AL110" s="83" t="s">
        <v>1141</v>
      </c>
      <c r="AM110" s="78"/>
      <c r="AN110" s="80">
        <v>39916.570914351854</v>
      </c>
      <c r="AO110" s="83" t="s">
        <v>1243</v>
      </c>
      <c r="AP110" s="78" t="b">
        <v>0</v>
      </c>
      <c r="AQ110" s="78" t="b">
        <v>0</v>
      </c>
      <c r="AR110" s="78" t="b">
        <v>1</v>
      </c>
      <c r="AS110" s="78"/>
      <c r="AT110" s="78">
        <v>35</v>
      </c>
      <c r="AU110" s="83" t="s">
        <v>1258</v>
      </c>
      <c r="AV110" s="78" t="b">
        <v>0</v>
      </c>
      <c r="AW110" s="78" t="s">
        <v>1332</v>
      </c>
      <c r="AX110" s="83" t="s">
        <v>1440</v>
      </c>
      <c r="AY110" s="78" t="s">
        <v>66</v>
      </c>
      <c r="AZ110" s="78" t="str">
        <f>REPLACE(INDEX(GroupVertices[Group],MATCH(Vertices[[#This Row],[Vertex]],GroupVertices[Vertex],0)),1,1,"")</f>
        <v>6</v>
      </c>
      <c r="BA110" s="48"/>
      <c r="BB110" s="48"/>
      <c r="BC110" s="48"/>
      <c r="BD110" s="48"/>
      <c r="BE110" s="48"/>
      <c r="BF110" s="48"/>
      <c r="BG110" s="116" t="s">
        <v>1928</v>
      </c>
      <c r="BH110" s="116" t="s">
        <v>1928</v>
      </c>
      <c r="BI110" s="116" t="s">
        <v>1970</v>
      </c>
      <c r="BJ110" s="116" t="s">
        <v>1970</v>
      </c>
      <c r="BK110" s="116">
        <v>1</v>
      </c>
      <c r="BL110" s="120">
        <v>7.142857142857143</v>
      </c>
      <c r="BM110" s="116">
        <v>0</v>
      </c>
      <c r="BN110" s="120">
        <v>0</v>
      </c>
      <c r="BO110" s="116">
        <v>0</v>
      </c>
      <c r="BP110" s="120">
        <v>0</v>
      </c>
      <c r="BQ110" s="116">
        <v>13</v>
      </c>
      <c r="BR110" s="120">
        <v>92.85714285714286</v>
      </c>
      <c r="BS110" s="116">
        <v>14</v>
      </c>
      <c r="BT110" s="2"/>
      <c r="BU110" s="3"/>
      <c r="BV110" s="3"/>
      <c r="BW110" s="3"/>
      <c r="BX1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0"/>
    <dataValidation allowBlank="1" showInputMessage="1" promptTitle="Vertex Tooltip" prompt="Enter optional text that will pop up when the mouse is hovered over the vertex." errorTitle="Invalid Vertex Image Key" sqref="K3:K1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0"/>
    <dataValidation allowBlank="1" showInputMessage="1" promptTitle="Vertex Label Fill Color" prompt="To select an optional fill color for the Label shape, right-click and select Select Color on the right-click menu." sqref="I3:I110"/>
    <dataValidation allowBlank="1" showInputMessage="1" promptTitle="Vertex Image File" prompt="Enter the path to an image file.  Hover over the column header for examples." errorTitle="Invalid Vertex Image Key" sqref="F3:F110"/>
    <dataValidation allowBlank="1" showInputMessage="1" promptTitle="Vertex Color" prompt="To select an optional vertex color, right-click and select Select Color on the right-click menu." sqref="B3:B110"/>
    <dataValidation allowBlank="1" showInputMessage="1" promptTitle="Vertex Opacity" prompt="Enter an optional vertex opacity between 0 (transparent) and 100 (opaque)." errorTitle="Invalid Vertex Opacity" error="The optional vertex opacity must be a whole number between 0 and 10." sqref="E3:E110"/>
    <dataValidation type="list" allowBlank="1" showInputMessage="1" showErrorMessage="1" promptTitle="Vertex Shape" prompt="Select an optional vertex shape." errorTitle="Invalid Vertex Shape" error="You have entered an invalid vertex shape.  Try selecting from the drop-down list instead." sqref="C3:C1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0">
      <formula1>ValidVertexLabelPositions</formula1>
    </dataValidation>
    <dataValidation allowBlank="1" showInputMessage="1" showErrorMessage="1" promptTitle="Vertex Name" prompt="Enter the name of the vertex." sqref="A3:A110"/>
  </dataValidations>
  <hyperlinks>
    <hyperlink ref="AL3" r:id="rId1" display="https://t.co/WRfesQVrq4"/>
    <hyperlink ref="AL4" r:id="rId2" display="https://t.co/IIrzMp0kUk"/>
    <hyperlink ref="AL5" r:id="rId3" display="http://t.co/t4GGKj5n2O"/>
    <hyperlink ref="AL6" r:id="rId4" display="http://t.co/I9uu4YEYJv"/>
    <hyperlink ref="AL7" r:id="rId5" display="http://t.co/7etn0ifHe5"/>
    <hyperlink ref="AL8" r:id="rId6" display="http://blogs.forbes.com/kimberlywhitler/"/>
    <hyperlink ref="AL9" r:id="rId7" display="https://t.co/lXfBPMpfWY"/>
    <hyperlink ref="AL10" r:id="rId8" display="https://t.co/EK6UnvT8tO"/>
    <hyperlink ref="AL11" r:id="rId9" display="https://t.co/yjQUgXsqBU"/>
    <hyperlink ref="AL12" r:id="rId10" display="https://t.co/kJsJCu4FG5"/>
    <hyperlink ref="AL13" r:id="rId11" display="http://www.lippincott.com/"/>
    <hyperlink ref="AL14" r:id="rId12" display="https://t.co/Eh2TEAZzvN"/>
    <hyperlink ref="AL15" r:id="rId13" display="https://t.co/PKOK3TZeYS"/>
    <hyperlink ref="AL16" r:id="rId14" display="https://t.co/0olOTwYCsq"/>
    <hyperlink ref="AL17" r:id="rId15" display="http://t.co/bshkOUMUOQ"/>
    <hyperlink ref="AL18" r:id="rId16" display="https://www.joshsteimle.com/7-systems-of-influence"/>
    <hyperlink ref="AL20" r:id="rId17" display="https://t.co/3uxIJNv0j0"/>
    <hyperlink ref="AL21" r:id="rId18" display="https://t.co/BkmAaNtCUO"/>
    <hyperlink ref="AL22" r:id="rId19" display="https://t.co/8e0rrHSzPi"/>
    <hyperlink ref="AL25" r:id="rId20" display="https://t.co/C4TTs9324f"/>
    <hyperlink ref="AL26" r:id="rId21" display="http://www.marionamarcetsegarra.com/"/>
    <hyperlink ref="AL27" r:id="rId22" display="http://venturefizz.com/"/>
    <hyperlink ref="AL28" r:id="rId23" display="https://t.co/5TO44GOU8t"/>
    <hyperlink ref="AL29" r:id="rId24" display="http://t.co/dgpufFiF4y"/>
    <hyperlink ref="AL30" r:id="rId25" display="http://t.co/mFZIgBydhn"/>
    <hyperlink ref="AL31" r:id="rId26" display="http://www.climacell.co/"/>
    <hyperlink ref="AL32" r:id="rId27" display="https://t.co/Refq3zrZ9Q"/>
    <hyperlink ref="AL33" r:id="rId28" display="https://snyk.io/"/>
    <hyperlink ref="AL34" r:id="rId29" display="http://t.co/mBh2993quy"/>
    <hyperlink ref="AL35" r:id="rId30" display="http://www.moo.com/"/>
    <hyperlink ref="AL36" r:id="rId31" display="http://t.co/EiQBd1jPDM"/>
    <hyperlink ref="AL37" r:id="rId32" display="https://t.co/KwKxgwCu6y"/>
    <hyperlink ref="AL38" r:id="rId33" display="http://www.netbraintech.com/"/>
    <hyperlink ref="AL40" r:id="rId34" display="http://www.quickbase.com/"/>
    <hyperlink ref="AL41" r:id="rId35" display="https://t.co/WfUj6iux0g"/>
    <hyperlink ref="AL42" r:id="rId36" display="https://t.co/80Zp3D81vJ"/>
    <hyperlink ref="AL43" r:id="rId37" display="http://t.co/QcXZIXPJjc"/>
    <hyperlink ref="AL44" r:id="rId38" display="http://www.socialbakers.com/"/>
    <hyperlink ref="AL45" r:id="rId39" display="http://www.socialchain.com/"/>
    <hyperlink ref="AL46" r:id="rId40" display="http://workbar.com/"/>
    <hyperlink ref="AL49" r:id="rId41" display="https://dmexco.com/"/>
    <hyperlink ref="AL50" r:id="rId42" display="https://t.co/pVnsOIrw06"/>
    <hyperlink ref="AL51" r:id="rId43" display="http://www.digitalmarketing-conference.com/"/>
    <hyperlink ref="AL52" r:id="rId44" display="https://marketingtobe.com/"/>
    <hyperlink ref="AL53" r:id="rId45" display="https://t.co/S1jAiaaMej"/>
    <hyperlink ref="AL54" r:id="rId46" display="http://t.co/IVEG9kwlhy"/>
    <hyperlink ref="AL56" r:id="rId47" display="https://t.co/MWjZxLfX9e"/>
    <hyperlink ref="AL58" r:id="rId48" display="http://www.culture.entelect.co.za/"/>
    <hyperlink ref="AL59" r:id="rId49" display="http://t.co/Cnrnk9NF2e"/>
    <hyperlink ref="AL60" r:id="rId50" display="http://t.co/nI0qIb4mkl"/>
    <hyperlink ref="AL61" r:id="rId51" display="http://www.arubanetworks.com/"/>
    <hyperlink ref="AL62" r:id="rId52" display="http://aws.amazon.com/"/>
    <hyperlink ref="AL63" r:id="rId53" display="http://www.oracle.com/"/>
    <hyperlink ref="AL64" r:id="rId54" display="https://t.co/O6Bhc7RJ76"/>
    <hyperlink ref="AL65" r:id="rId55" display="https://t.co/YvOBXDy9MQ"/>
    <hyperlink ref="AL67" r:id="rId56" display="https://t.co/f7FXvTQEyM"/>
    <hyperlink ref="AL68" r:id="rId57" display="http://theknightsbridgeestate.co.uk/"/>
    <hyperlink ref="AL69" r:id="rId58" display="https://t.co/W8lMnEq4Gz"/>
    <hyperlink ref="AL70" r:id="rId59" display="https://t.co/JbKrr3UX54"/>
    <hyperlink ref="AL71" r:id="rId60" display="https://t.co/W8lMnEq4Gz"/>
    <hyperlink ref="AL73" r:id="rId61" display="http://partechpartners.com/"/>
    <hyperlink ref="AL74" r:id="rId62" display="https://t.co/RMkf7jACew"/>
    <hyperlink ref="AL75" r:id="rId63" display="http://t.co/uTctFfDS4B"/>
    <hyperlink ref="AL76" r:id="rId64" display="http://m.soundcloud.com/jahseh-onfroy"/>
    <hyperlink ref="AL77" r:id="rId65" display="https://t.co/l04ZRbKqdz"/>
    <hyperlink ref="AL79" r:id="rId66" display="http://www.youtube.com/kidrauhl"/>
    <hyperlink ref="AL80" r:id="rId67" display="https://t.co/Dnd5EdJ14N"/>
    <hyperlink ref="AL81" r:id="rId68" display="https://t.co/76qmPxOH2C"/>
    <hyperlink ref="AL82" r:id="rId69" display="http://t.co/5cnqVjh7jl"/>
    <hyperlink ref="AL83" r:id="rId70" display="http://selenagomez.com/"/>
    <hyperlink ref="AL85" r:id="rId71" display="http://brightondigitalfestival.co.uk/"/>
    <hyperlink ref="AL87" r:id="rId72" display="https://rongoodman.portfoliobox.net/"/>
    <hyperlink ref="AL88" r:id="rId73" display="http://www.costhanzo.com/"/>
    <hyperlink ref="AL89" r:id="rId74" display="https://t.co/2yZk1ZkYem"/>
    <hyperlink ref="AL90" r:id="rId75" display="http://adweek.com/"/>
    <hyperlink ref="AL91" r:id="rId76" display="https://t.co/JIlTyb6JYy"/>
    <hyperlink ref="AL93" r:id="rId77" display="https://t.co/cgDvDaWvlW"/>
    <hyperlink ref="AL94" r:id="rId78" display="https://t.co/fsX4hsZ5Tr"/>
    <hyperlink ref="AL95" r:id="rId79" display="http://btsblog.ibighit.com/"/>
    <hyperlink ref="AL96" r:id="rId80" display="http://uni.cf/Tips"/>
    <hyperlink ref="AL97" r:id="rId81" display="https://t.co/1voRLCezuf"/>
    <hyperlink ref="AL98" r:id="rId82" display="https://t.co/D8dS2ZpNMQ"/>
    <hyperlink ref="AL99" r:id="rId83" display="http://discovertext.com/"/>
    <hyperlink ref="AL100" r:id="rId84" display="https://t.co/SDdwlYDxGd"/>
    <hyperlink ref="AL101" r:id="rId85" display="https://t.co/i85Rjti2yp"/>
    <hyperlink ref="AL102" r:id="rId86" display="https://t.co/KCVMLqoUma"/>
    <hyperlink ref="AL105" r:id="rId87" display="https://t.co/moqlu7dDgB"/>
    <hyperlink ref="AL106" r:id="rId88" display="https://t.co/HvdJ9S3NDD"/>
    <hyperlink ref="AL109" r:id="rId89" display="https://t.co/ULcqGNpPzt"/>
    <hyperlink ref="AL110" r:id="rId90" display="https://t.co/ik3Z9o416j"/>
    <hyperlink ref="AO3" r:id="rId91" display="https://pbs.twimg.com/profile_banners/844631/1524116753"/>
    <hyperlink ref="AO4" r:id="rId92" display="https://pbs.twimg.com/profile_banners/124531391/1451425421"/>
    <hyperlink ref="AO5" r:id="rId93" display="https://pbs.twimg.com/profile_banners/132573995/1563201275"/>
    <hyperlink ref="AO6" r:id="rId94" display="https://pbs.twimg.com/profile_banners/946468321/1546986910"/>
    <hyperlink ref="AO7" r:id="rId95" display="https://pbs.twimg.com/profile_banners/29100243/1545983995"/>
    <hyperlink ref="AO8" r:id="rId96" display="https://pbs.twimg.com/profile_banners/273661708/1458919742"/>
    <hyperlink ref="AO9" r:id="rId97" display="https://pbs.twimg.com/profile_banners/874331102311309315/1540234870"/>
    <hyperlink ref="AO10" r:id="rId98" display="https://pbs.twimg.com/profile_banners/18242861/1496408825"/>
    <hyperlink ref="AO11" r:id="rId99" display="https://pbs.twimg.com/profile_banners/41069094/1551128404"/>
    <hyperlink ref="AO12" r:id="rId100" display="https://pbs.twimg.com/profile_banners/212338447/1481638793"/>
    <hyperlink ref="AO13" r:id="rId101" display="https://pbs.twimg.com/profile_banners/25518816/1538405473"/>
    <hyperlink ref="AO14" r:id="rId102" display="https://pbs.twimg.com/profile_banners/76117579/1562100617"/>
    <hyperlink ref="AO15" r:id="rId103" display="https://pbs.twimg.com/profile_banners/297666929/1515889921"/>
    <hyperlink ref="AO16" r:id="rId104" display="https://pbs.twimg.com/profile_banners/204331160/1478007884"/>
    <hyperlink ref="AO17" r:id="rId105" display="https://pbs.twimg.com/profile_banners/14934456/1522248591"/>
    <hyperlink ref="AO18" r:id="rId106" display="https://pbs.twimg.com/profile_banners/25384284/1535513316"/>
    <hyperlink ref="AO19" r:id="rId107" display="https://pbs.twimg.com/profile_banners/2460560587/1565923098"/>
    <hyperlink ref="AO20" r:id="rId108" display="https://pbs.twimg.com/profile_banners/15782297/1561469151"/>
    <hyperlink ref="AO21" r:id="rId109" display="https://pbs.twimg.com/profile_banners/991325353/1557620137"/>
    <hyperlink ref="AO22" r:id="rId110" display="https://pbs.twimg.com/profile_banners/1361143886/1457445406"/>
    <hyperlink ref="AO23" r:id="rId111" display="https://pbs.twimg.com/profile_banners/123237202/1406390403"/>
    <hyperlink ref="AO24" r:id="rId112" display="https://pbs.twimg.com/profile_banners/2479278192/1548118270"/>
    <hyperlink ref="AO25" r:id="rId113" display="https://pbs.twimg.com/profile_banners/233631354/1498647668"/>
    <hyperlink ref="AO26" r:id="rId114" display="https://pbs.twimg.com/profile_banners/705715878856421376/1552865589"/>
    <hyperlink ref="AO27" r:id="rId115" display="https://pbs.twimg.com/profile_banners/23625211/1521573012"/>
    <hyperlink ref="AO28" r:id="rId116" display="https://pbs.twimg.com/profile_banners/978061011054972928/1549466741"/>
    <hyperlink ref="AO29" r:id="rId117" display="https://pbs.twimg.com/profile_banners/16647562/1552936189"/>
    <hyperlink ref="AO30" r:id="rId118" display="https://pbs.twimg.com/profile_banners/2667139123/1428659538"/>
    <hyperlink ref="AO31" r:id="rId119" display="https://pbs.twimg.com/profile_banners/827477721383055362/1547128849"/>
    <hyperlink ref="AO32" r:id="rId120" display="https://pbs.twimg.com/profile_banners/294240854/1527691404"/>
    <hyperlink ref="AO33" r:id="rId121" display="https://pbs.twimg.com/profile_banners/3248125858/1567706296"/>
    <hyperlink ref="AO34" r:id="rId122" display="https://pbs.twimg.com/profile_banners/835463838/1562681545"/>
    <hyperlink ref="AO36" r:id="rId123" display="https://pbs.twimg.com/profile_banners/27697827/1538665619"/>
    <hyperlink ref="AO37" r:id="rId124" display="https://pbs.twimg.com/profile_banners/58489734/1495137631"/>
    <hyperlink ref="AO38" r:id="rId125" display="https://pbs.twimg.com/profile_banners/18809599/1408654141"/>
    <hyperlink ref="AO40" r:id="rId126" display="https://pbs.twimg.com/profile_banners/14954908/1565709493"/>
    <hyperlink ref="AO41" r:id="rId127" display="https://pbs.twimg.com/profile_banners/992437627239518213/1525770579"/>
    <hyperlink ref="AO42" r:id="rId128" display="https://pbs.twimg.com/profile_banners/14481475/1563188558"/>
    <hyperlink ref="AO43" r:id="rId129" display="https://pbs.twimg.com/profile_banners/61315223/1520959030"/>
    <hyperlink ref="AO44" r:id="rId130" display="https://pbs.twimg.com/profile_banners/78569316/1567693065"/>
    <hyperlink ref="AO45" r:id="rId131" display="https://pbs.twimg.com/profile_banners/1546043996/1557938686"/>
    <hyperlink ref="AO46" r:id="rId132" display="https://pbs.twimg.com/profile_banners/48828197/1529354408"/>
    <hyperlink ref="AO47" r:id="rId133" display="https://pbs.twimg.com/profile_banners/1003218476159389696/1563697168"/>
    <hyperlink ref="AO48" r:id="rId134" display="https://pbs.twimg.com/profile_banners/96695932/1392090216"/>
    <hyperlink ref="AO49" r:id="rId135" display="https://pbs.twimg.com/profile_banners/17038370/1568478374"/>
    <hyperlink ref="AO50" r:id="rId136" display="https://pbs.twimg.com/profile_banners/35144656/1556579901"/>
    <hyperlink ref="AO51" r:id="rId137" display="https://pbs.twimg.com/profile_banners/17129687/1564409208"/>
    <hyperlink ref="AO52" r:id="rId138" display="https://pbs.twimg.com/profile_banners/1101255272843087872/1560179706"/>
    <hyperlink ref="AO53" r:id="rId139" display="https://pbs.twimg.com/profile_banners/2877049432/1549911604"/>
    <hyperlink ref="AO54" r:id="rId140" display="https://pbs.twimg.com/profile_banners/28176139/1398228255"/>
    <hyperlink ref="AO55" r:id="rId141" display="https://pbs.twimg.com/profile_banners/104189196/1469633175"/>
    <hyperlink ref="AO56" r:id="rId142" display="https://pbs.twimg.com/profile_banners/413283067/1474109578"/>
    <hyperlink ref="AO58" r:id="rId143" display="https://pbs.twimg.com/profile_banners/58540335/1564058289"/>
    <hyperlink ref="AO59" r:id="rId144" display="https://pbs.twimg.com/profile_banners/66719218/1490880368"/>
    <hyperlink ref="AO61" r:id="rId145" display="https://pbs.twimg.com/profile_banners/24700361/1565973044"/>
    <hyperlink ref="AO62" r:id="rId146" display="https://pbs.twimg.com/profile_banners/66780587/1564419479"/>
    <hyperlink ref="AO63" r:id="rId147" display="https://pbs.twimg.com/profile_banners/809273/1568644394"/>
    <hyperlink ref="AO64" r:id="rId148" display="https://pbs.twimg.com/profile_banners/1916826175/1456571426"/>
    <hyperlink ref="AO65" r:id="rId149" display="https://pbs.twimg.com/profile_banners/3375378293/1505059700"/>
    <hyperlink ref="AO67" r:id="rId150" display="https://pbs.twimg.com/profile_banners/307790986/1538644993"/>
    <hyperlink ref="AO68" r:id="rId151" display="https://pbs.twimg.com/profile_banners/973711368418398208/1555421162"/>
    <hyperlink ref="AO70" r:id="rId152" display="https://pbs.twimg.com/profile_banners/86107125/1561467286"/>
    <hyperlink ref="AO71" r:id="rId153" display="https://pbs.twimg.com/profile_banners/2230134498/1503664334"/>
    <hyperlink ref="AO72" r:id="rId154" display="https://pbs.twimg.com/profile_banners/2472924734/1542351846"/>
    <hyperlink ref="AO73" r:id="rId155" display="https://pbs.twimg.com/profile_banners/460051524/1412328612"/>
    <hyperlink ref="AO74" r:id="rId156" display="https://pbs.twimg.com/profile_banners/20562637/1545063807"/>
    <hyperlink ref="AO76" r:id="rId157" display="https://pbs.twimg.com/profile_banners/754101056/1463959512"/>
    <hyperlink ref="AO77" r:id="rId158" display="https://pbs.twimg.com/profile_banners/375227729/1543338489"/>
    <hyperlink ref="AO78" r:id="rId159" display="https://pbs.twimg.com/profile_banners/250831586/1559766227"/>
    <hyperlink ref="AO79" r:id="rId160" display="https://pbs.twimg.com/profile_banners/27260086/1502985695"/>
    <hyperlink ref="AO80" r:id="rId161" display="https://pbs.twimg.com/profile_banners/624056226/1493528176"/>
    <hyperlink ref="AO81" r:id="rId162" display="https://pbs.twimg.com/profile_banners/34507480/1549842445"/>
    <hyperlink ref="AO82" r:id="rId163" display="https://pbs.twimg.com/profile_banners/155659213/1414048390"/>
    <hyperlink ref="AO83" r:id="rId164" display="https://pbs.twimg.com/profile_banners/23375688/1551359346"/>
    <hyperlink ref="AO84" r:id="rId165" display="https://pbs.twimg.com/profile_banners/236699098/1558894563"/>
    <hyperlink ref="AO85" r:id="rId166" display="https://pbs.twimg.com/profile_banners/298112244/1499162177"/>
    <hyperlink ref="AO86" r:id="rId167" display="https://pbs.twimg.com/profile_banners/271869564/1349968044"/>
    <hyperlink ref="AO87" r:id="rId168" display="https://pbs.twimg.com/profile_banners/249319169/1398270987"/>
    <hyperlink ref="AO88" r:id="rId169" display="https://pbs.twimg.com/profile_banners/28633244/1546119684"/>
    <hyperlink ref="AO89" r:id="rId170" display="https://pbs.twimg.com/profile_banners/26327958/1444162583"/>
    <hyperlink ref="AO90" r:id="rId171" display="https://pbs.twimg.com/profile_banners/30205586/1568812471"/>
    <hyperlink ref="AO91" r:id="rId172" display="https://pbs.twimg.com/profile_banners/713683/1471794028"/>
    <hyperlink ref="AO92" r:id="rId173" display="https://pbs.twimg.com/profile_banners/399465430/1496834097"/>
    <hyperlink ref="AO93" r:id="rId174" display="https://pbs.twimg.com/profile_banners/117218161/1511368066"/>
    <hyperlink ref="AO94" r:id="rId175" display="https://pbs.twimg.com/profile_banners/791978718/1498673574"/>
    <hyperlink ref="AO95" r:id="rId176" display="https://pbs.twimg.com/profile_banners/335141638/1543937426"/>
    <hyperlink ref="AO96" r:id="rId177" display="https://pbs.twimg.com/profile_banners/33933259/1567535780"/>
    <hyperlink ref="AO97" r:id="rId178" display="https://pbs.twimg.com/profile_banners/2516148714/1531429470"/>
    <hyperlink ref="AO98" r:id="rId179" display="https://pbs.twimg.com/profile_banners/1416500532/1566666566"/>
    <hyperlink ref="AO99" r:id="rId180" display="https://pbs.twimg.com/profile_banners/219045313/1563445950"/>
    <hyperlink ref="AO100" r:id="rId181" display="https://pbs.twimg.com/profile_banners/495430242/1402176204"/>
    <hyperlink ref="AO102" r:id="rId182" display="https://pbs.twimg.com/profile_banners/14331818/1512246895"/>
    <hyperlink ref="AO104" r:id="rId183" display="https://pbs.twimg.com/profile_banners/99291254/1400605938"/>
    <hyperlink ref="AO105" r:id="rId184" display="https://pbs.twimg.com/profile_banners/2485950907/1557163402"/>
    <hyperlink ref="AO106" r:id="rId185" display="https://pbs.twimg.com/profile_banners/26258900/1540478904"/>
    <hyperlink ref="AO107" r:id="rId186" display="https://pbs.twimg.com/profile_banners/15856393/1562674712"/>
    <hyperlink ref="AO108" r:id="rId187" display="https://pbs.twimg.com/profile_banners/335027396/1426493468"/>
    <hyperlink ref="AO109" r:id="rId188" display="https://pbs.twimg.com/profile_banners/32265149/1398716480"/>
    <hyperlink ref="AO110" r:id="rId189" display="https://pbs.twimg.com/profile_banners/30865982/1556127735"/>
    <hyperlink ref="AU3" r:id="rId190" display="http://abs.twimg.com/images/themes/theme14/bg.gif"/>
    <hyperlink ref="AU4" r:id="rId191" display="http://abs.twimg.com/images/themes/theme1/bg.png"/>
    <hyperlink ref="AU5" r:id="rId192" display="http://abs.twimg.com/images/themes/theme1/bg.png"/>
    <hyperlink ref="AU6" r:id="rId193" display="http://abs.twimg.com/images/themes/theme1/bg.png"/>
    <hyperlink ref="AU7" r:id="rId194" display="http://abs.twimg.com/images/themes/theme1/bg.png"/>
    <hyperlink ref="AU8" r:id="rId195" display="http://abs.twimg.com/images/themes/theme1/bg.png"/>
    <hyperlink ref="AU9" r:id="rId196" display="http://abs.twimg.com/images/themes/theme1/bg.png"/>
    <hyperlink ref="AU10" r:id="rId197" display="http://abs.twimg.com/images/themes/theme1/bg.png"/>
    <hyperlink ref="AU11" r:id="rId198" display="http://abs.twimg.com/images/themes/theme1/bg.png"/>
    <hyperlink ref="AU12" r:id="rId199" display="http://abs.twimg.com/images/themes/theme10/bg.gif"/>
    <hyperlink ref="AU13" r:id="rId200" display="http://abs.twimg.com/images/themes/theme1/bg.png"/>
    <hyperlink ref="AU14" r:id="rId201" display="http://abs.twimg.com/images/themes/theme1/bg.png"/>
    <hyperlink ref="AU15" r:id="rId202" display="http://abs.twimg.com/images/themes/theme1/bg.png"/>
    <hyperlink ref="AU16" r:id="rId203" display="http://abs.twimg.com/images/themes/theme14/bg.gif"/>
    <hyperlink ref="AU17" r:id="rId204" display="http://abs.twimg.com/images/themes/theme1/bg.png"/>
    <hyperlink ref="AU18" r:id="rId205" display="http://abs.twimg.com/images/themes/theme1/bg.png"/>
    <hyperlink ref="AU19" r:id="rId206" display="http://abs.twimg.com/images/themes/theme1/bg.png"/>
    <hyperlink ref="AU20" r:id="rId207" display="http://abs.twimg.com/images/themes/theme1/bg.png"/>
    <hyperlink ref="AU21" r:id="rId208" display="http://abs.twimg.com/images/themes/theme18/bg.gif"/>
    <hyperlink ref="AU22" r:id="rId209" display="http://abs.twimg.com/images/themes/theme14/bg.gif"/>
    <hyperlink ref="AU23" r:id="rId210" display="http://abs.twimg.com/images/themes/theme1/bg.png"/>
    <hyperlink ref="AU24" r:id="rId211" display="http://abs.twimg.com/images/themes/theme1/bg.png"/>
    <hyperlink ref="AU25" r:id="rId212" display="http://abs.twimg.com/images/themes/theme1/bg.png"/>
    <hyperlink ref="AU27" r:id="rId213" display="http://abs.twimg.com/images/themes/theme1/bg.png"/>
    <hyperlink ref="AU28" r:id="rId214" display="http://abs.twimg.com/images/themes/theme1/bg.png"/>
    <hyperlink ref="AU29" r:id="rId215" display="http://abs.twimg.com/images/themes/theme1/bg.png"/>
    <hyperlink ref="AU30" r:id="rId216" display="http://abs.twimg.com/images/themes/theme1/bg.png"/>
    <hyperlink ref="AU31" r:id="rId217" display="http://abs.twimg.com/images/themes/theme1/bg.png"/>
    <hyperlink ref="AU32" r:id="rId218" display="http://abs.twimg.com/images/themes/theme1/bg.png"/>
    <hyperlink ref="AU33" r:id="rId219" display="http://abs.twimg.com/images/themes/theme1/bg.png"/>
    <hyperlink ref="AU34" r:id="rId220" display="http://abs.twimg.com/images/themes/theme1/bg.png"/>
    <hyperlink ref="AU35" r:id="rId221" display="http://abs.twimg.com/images/themes/theme1/bg.png"/>
    <hyperlink ref="AU36" r:id="rId222" display="http://abs.twimg.com/images/themes/theme1/bg.png"/>
    <hyperlink ref="AU37" r:id="rId223" display="http://abs.twimg.com/images/themes/theme1/bg.png"/>
    <hyperlink ref="AU38" r:id="rId224" display="http://abs.twimg.com/images/themes/theme9/bg.gif"/>
    <hyperlink ref="AU39" r:id="rId225" display="http://abs.twimg.com/images/themes/theme1/bg.png"/>
    <hyperlink ref="AU40" r:id="rId226" display="http://abs.twimg.com/images/themes/theme1/bg.png"/>
    <hyperlink ref="AU42" r:id="rId227" display="http://abs.twimg.com/images/themes/theme1/bg.png"/>
    <hyperlink ref="AU43" r:id="rId228" display="http://abs.twimg.com/images/themes/theme1/bg.png"/>
    <hyperlink ref="AU44" r:id="rId229" display="http://abs.twimg.com/images/themes/theme1/bg.png"/>
    <hyperlink ref="AU45" r:id="rId230" display="http://abs.twimg.com/images/themes/theme1/bg.png"/>
    <hyperlink ref="AU46" r:id="rId231" display="http://abs.twimg.com/images/themes/theme1/bg.png"/>
    <hyperlink ref="AU47" r:id="rId232" display="http://abs.twimg.com/images/themes/theme1/bg.png"/>
    <hyperlink ref="AU48" r:id="rId233" display="http://abs.twimg.com/images/themes/theme15/bg.png"/>
    <hyperlink ref="AU49" r:id="rId234" display="http://abs.twimg.com/images/themes/theme4/bg.gif"/>
    <hyperlink ref="AU50" r:id="rId235" display="http://abs.twimg.com/images/themes/theme1/bg.png"/>
    <hyperlink ref="AU51" r:id="rId236" display="http://abs.twimg.com/images/themes/theme1/bg.png"/>
    <hyperlink ref="AU52" r:id="rId237" display="http://abs.twimg.com/images/themes/theme1/bg.png"/>
    <hyperlink ref="AU53" r:id="rId238" display="http://abs.twimg.com/images/themes/theme16/bg.gif"/>
    <hyperlink ref="AU54" r:id="rId239" display="http://abs.twimg.com/images/themes/theme16/bg.gif"/>
    <hyperlink ref="AU55" r:id="rId240" display="http://abs.twimg.com/images/themes/theme7/bg.gif"/>
    <hyperlink ref="AU56" r:id="rId241" display="http://abs.twimg.com/images/themes/theme7/bg.gif"/>
    <hyperlink ref="AU57" r:id="rId242" display="http://abs.twimg.com/images/themes/theme1/bg.png"/>
    <hyperlink ref="AU58" r:id="rId243" display="http://abs.twimg.com/images/themes/theme14/bg.gif"/>
    <hyperlink ref="AU59" r:id="rId244" display="http://abs.twimg.com/images/themes/theme1/bg.png"/>
    <hyperlink ref="AU60" r:id="rId245" display="http://abs.twimg.com/images/themes/theme1/bg.png"/>
    <hyperlink ref="AU61" r:id="rId246" display="http://abs.twimg.com/images/themes/theme16/bg.gif"/>
    <hyperlink ref="AU62" r:id="rId247" display="http://abs.twimg.com/images/themes/theme1/bg.png"/>
    <hyperlink ref="AU63" r:id="rId248" display="http://abs.twimg.com/images/themes/theme1/bg.png"/>
    <hyperlink ref="AU64" r:id="rId249" display="http://abs.twimg.com/images/themes/theme1/bg.png"/>
    <hyperlink ref="AU65" r:id="rId250" display="http://abs.twimg.com/images/themes/theme1/bg.png"/>
    <hyperlink ref="AU67" r:id="rId251" display="http://abs.twimg.com/images/themes/theme18/bg.gif"/>
    <hyperlink ref="AU69" r:id="rId252" display="http://abs.twimg.com/images/themes/theme1/bg.png"/>
    <hyperlink ref="AU70" r:id="rId253" display="http://abs.twimg.com/images/themes/theme1/bg.png"/>
    <hyperlink ref="AU71" r:id="rId254" display="http://abs.twimg.com/images/themes/theme1/bg.png"/>
    <hyperlink ref="AU72" r:id="rId255" display="http://abs.twimg.com/images/themes/theme1/bg.png"/>
    <hyperlink ref="AU73" r:id="rId256" display="http://abs.twimg.com/images/themes/theme1/bg.png"/>
    <hyperlink ref="AU74" r:id="rId257" display="http://abs.twimg.com/images/themes/theme14/bg.gif"/>
    <hyperlink ref="AU75" r:id="rId258" display="http://abs.twimg.com/images/themes/theme1/bg.png"/>
    <hyperlink ref="AU76" r:id="rId259" display="http://pbs.twimg.com/profile_background_images/598260611969978368/G5IalkdR.png"/>
    <hyperlink ref="AU77" r:id="rId260" display="http://abs.twimg.com/images/themes/theme5/bg.gif"/>
    <hyperlink ref="AU78" r:id="rId261" display="http://abs.twimg.com/images/themes/theme14/bg.gif"/>
    <hyperlink ref="AU79" r:id="rId262" display="http://pbs.twimg.com/profile_background_images/460851381025267712/RU-xit8T.png"/>
    <hyperlink ref="AU80" r:id="rId263" display="http://abs.twimg.com/images/themes/theme1/bg.png"/>
    <hyperlink ref="AU81" r:id="rId264" display="http://abs.twimg.com/images/themes/theme13/bg.gif"/>
    <hyperlink ref="AU82" r:id="rId265" display="http://pbs.twimg.com/profile_background_images/525185614379888640/-LFzxCm8.jpeg"/>
    <hyperlink ref="AU83" r:id="rId266" display="http://abs.twimg.com/images/themes/theme19/bg.gif"/>
    <hyperlink ref="AU84" r:id="rId267" display="http://abs.twimg.com/images/themes/theme14/bg.gif"/>
    <hyperlink ref="AU85" r:id="rId268" display="http://abs.twimg.com/images/themes/theme1/bg.png"/>
    <hyperlink ref="AU86" r:id="rId269" display="http://abs.twimg.com/images/themes/theme16/bg.gif"/>
    <hyperlink ref="AU87" r:id="rId270" display="http://abs.twimg.com/images/themes/theme14/bg.gif"/>
    <hyperlink ref="AU88" r:id="rId271" display="http://abs.twimg.com/images/themes/theme1/bg.png"/>
    <hyperlink ref="AU89" r:id="rId272" display="http://abs.twimg.com/images/themes/theme16/bg.gif"/>
    <hyperlink ref="AU90" r:id="rId273" display="http://abs.twimg.com/images/themes/theme1/bg.png"/>
    <hyperlink ref="AU91" r:id="rId274" display="http://abs.twimg.com/images/themes/theme1/bg.png"/>
    <hyperlink ref="AU92" r:id="rId275" display="http://abs.twimg.com/images/themes/theme1/bg.png"/>
    <hyperlink ref="AU93" r:id="rId276" display="http://abs.twimg.com/images/themes/theme9/bg.gif"/>
    <hyperlink ref="AU94" r:id="rId277" display="http://abs.twimg.com/images/themes/theme14/bg.gif"/>
    <hyperlink ref="AU95" r:id="rId278" display="http://abs.twimg.com/images/themes/theme14/bg.gif"/>
    <hyperlink ref="AU96" r:id="rId279" display="http://abs.twimg.com/images/themes/theme1/bg.png"/>
    <hyperlink ref="AU97" r:id="rId280" display="http://abs.twimg.com/images/themes/theme1/bg.png"/>
    <hyperlink ref="AU98" r:id="rId281" display="http://abs.twimg.com/images/themes/theme15/bg.png"/>
    <hyperlink ref="AU99" r:id="rId282" display="http://abs.twimg.com/images/themes/theme4/bg.gif"/>
    <hyperlink ref="AU100" r:id="rId283" display="http://abs.twimg.com/images/themes/theme1/bg.png"/>
    <hyperlink ref="AU101" r:id="rId284" display="http://abs.twimg.com/images/themes/theme1/bg.png"/>
    <hyperlink ref="AU102" r:id="rId285" display="http://abs.twimg.com/images/themes/theme6/bg.gif"/>
    <hyperlink ref="AU103" r:id="rId286" display="http://abs.twimg.com/images/themes/theme9/bg.gif"/>
    <hyperlink ref="AU104" r:id="rId287" display="http://abs.twimg.com/images/themes/theme13/bg.gif"/>
    <hyperlink ref="AU105" r:id="rId288" display="http://abs.twimg.com/images/themes/theme1/bg.png"/>
    <hyperlink ref="AU106" r:id="rId289" display="http://abs.twimg.com/images/themes/theme14/bg.gif"/>
    <hyperlink ref="AU107" r:id="rId290" display="http://abs.twimg.com/images/themes/theme1/bg.png"/>
    <hyperlink ref="AU108" r:id="rId291" display="http://abs.twimg.com/images/themes/theme1/bg.png"/>
    <hyperlink ref="AU109" r:id="rId292" display="http://abs.twimg.com/images/themes/theme14/bg.gif"/>
    <hyperlink ref="AU110" r:id="rId293" display="http://abs.twimg.com/images/themes/theme13/bg.gif"/>
    <hyperlink ref="F3" r:id="rId294" display="http://pbs.twimg.com/profile_images/1050596818680070146/PHDpyAa-_normal.jpg"/>
    <hyperlink ref="F4" r:id="rId295" display="http://pbs.twimg.com/profile_images/681918417213894656/tAynDJGw_normal.png"/>
    <hyperlink ref="F5" r:id="rId296" display="http://pbs.twimg.com/profile_images/1150775545963171840/xMQiTe49_normal.png"/>
    <hyperlink ref="F6" r:id="rId297" display="http://pbs.twimg.com/profile_images/1083057934941151232/3lE9nYrS_normal.jpg"/>
    <hyperlink ref="F7" r:id="rId298" display="http://pbs.twimg.com/profile_images/824743267614994432/Yy2yC1ob_normal.jpg"/>
    <hyperlink ref="F8" r:id="rId299" display="http://pbs.twimg.com/profile_images/560451859484123136/_onnki5Y_normal.jpeg"/>
    <hyperlink ref="F9" r:id="rId300" display="http://pbs.twimg.com/profile_images/1105136691105484801/ZZ_yC8bR_normal.png"/>
    <hyperlink ref="F10" r:id="rId301" display="http://pbs.twimg.com/profile_images/973672699422584832/GNMkOdNp_normal.jpg"/>
    <hyperlink ref="F11" r:id="rId302" display="http://pbs.twimg.com/profile_images/1029437121193553920/c3D-440O_normal.jpg"/>
    <hyperlink ref="F12" r:id="rId303" display="http://pbs.twimg.com/profile_images/910083873207406592/ZaZsOb6j_normal.jpg"/>
    <hyperlink ref="F13" r:id="rId304" display="http://pbs.twimg.com/profile_images/832201589108662272/fMzqe4oR_normal.jpg"/>
    <hyperlink ref="F14" r:id="rId305" display="http://pbs.twimg.com/profile_images/1145800649440997377/oVjNm_4i_normal.png"/>
    <hyperlink ref="F15" r:id="rId306" display="http://pbs.twimg.com/profile_images/1002987784796295170/wH0hTsZa_normal.jpg"/>
    <hyperlink ref="F16" r:id="rId307" display="http://pbs.twimg.com/profile_images/793448023321894912/C6Ol4XJ6_normal.jpg"/>
    <hyperlink ref="F17" r:id="rId308" display="http://pbs.twimg.com/profile_images/979007612090908672/hTPtp7Nm_normal.jpg"/>
    <hyperlink ref="F18" r:id="rId309" display="http://pbs.twimg.com/profile_images/1053457974264381440/jh5_a6LK_normal.jpg"/>
    <hyperlink ref="F19" r:id="rId310" display="http://pbs.twimg.com/profile_images/1166595373005254661/dS5K5lHw_normal.jpg"/>
    <hyperlink ref="F20" r:id="rId311" display="http://pbs.twimg.com/profile_images/1143510337855131648/d3-pznBy_normal.png"/>
    <hyperlink ref="F21" r:id="rId312" display="http://pbs.twimg.com/profile_images/1151195884970901504/Hh2xXse9_normal.jpg"/>
    <hyperlink ref="F22" r:id="rId313" display="http://pbs.twimg.com/profile_images/815787967889293312/ftYlpUcK_normal.jpg"/>
    <hyperlink ref="F23" r:id="rId314" display="http://pbs.twimg.com/profile_images/565031954983047168/Yf1r7ply_normal.jpeg"/>
    <hyperlink ref="F24" r:id="rId315" display="http://pbs.twimg.com/profile_images/1087512959318814721/-SJbor6f_normal.jpg"/>
    <hyperlink ref="F25" r:id="rId316" display="http://pbs.twimg.com/profile_images/1016305463288324096/romUBCiP_normal.jpg"/>
    <hyperlink ref="F26" r:id="rId317" display="http://pbs.twimg.com/profile_images/705731910409035776/S95aHT2A_normal.jpg"/>
    <hyperlink ref="F27" r:id="rId318" display="http://pbs.twimg.com/profile_images/976173097706491904/kB8epqAX_normal.jpg"/>
    <hyperlink ref="F28" r:id="rId319" display="http://pbs.twimg.com/profile_images/1040261126162997248/atjV9Qj5_normal.jpg"/>
    <hyperlink ref="F29" r:id="rId320" display="http://pbs.twimg.com/profile_images/972101927323435008/TrRmjEX3_normal.jpg"/>
    <hyperlink ref="F30" r:id="rId321" display="http://pbs.twimg.com/profile_images/750308716461850624/yfD6SxYR_normal.jpg"/>
    <hyperlink ref="F31" r:id="rId322" display="http://pbs.twimg.com/profile_images/1019020281938153473/n5NHzFRR_normal.jpg"/>
    <hyperlink ref="F32" r:id="rId323" display="http://pbs.twimg.com/profile_images/881145853641199616/0L5DEXOj_normal.jpg"/>
    <hyperlink ref="F33" r:id="rId324" display="http://pbs.twimg.com/profile_images/1169709047328755713/f55yV18s_normal.jpg"/>
    <hyperlink ref="F34" r:id="rId325" display="http://pbs.twimg.com/profile_images/953294428453724160/8xySS1Q4_normal.jpg"/>
    <hyperlink ref="F35" r:id="rId326" display="http://pbs.twimg.com/profile_images/609278766125293568/CwUER2p__normal.png"/>
    <hyperlink ref="F36" r:id="rId327" display="http://pbs.twimg.com/profile_images/1146041188774031360/t_XPRPGB_normal.png"/>
    <hyperlink ref="F37" r:id="rId328" display="http://pbs.twimg.com/profile_images/1153760998614020097/FBiiCPDb_normal.jpg"/>
    <hyperlink ref="F38" r:id="rId329" display="http://pbs.twimg.com/profile_images/1131529420651606016/wCmKjpzh_normal.png"/>
    <hyperlink ref="F39" r:id="rId330" display="http://a0.twimg.com/profile_images/1351298664/image_normal.jpg"/>
    <hyperlink ref="F40" r:id="rId331" display="http://pbs.twimg.com/profile_images/866845358684557313/nUXPeG7c_normal.jpg"/>
    <hyperlink ref="F41" r:id="rId332" display="http://pbs.twimg.com/profile_images/993808033972146176/gZ4lKNg8_normal.jpg"/>
    <hyperlink ref="F42" r:id="rId333" display="http://pbs.twimg.com/profile_images/1150801150603644929/Dv2sl4PF_normal.jpg"/>
    <hyperlink ref="F43" r:id="rId334" display="http://pbs.twimg.com/profile_images/1113204906289127424/kQmpCKFH_normal.png"/>
    <hyperlink ref="F44" r:id="rId335" display="http://pbs.twimg.com/profile_images/914844931830812672/IP9-HT8K_normal.jpg"/>
    <hyperlink ref="F45" r:id="rId336" display="http://pbs.twimg.com/profile_images/1171734071002771456/0rueCQz3_normal.jpg"/>
    <hyperlink ref="F46" r:id="rId337" display="http://pbs.twimg.com/profile_images/1140648183317614592/Qszi8dmx_normal.png"/>
    <hyperlink ref="F47" r:id="rId338" display="http://pbs.twimg.com/profile_images/1152858327937888258/YIfh7X4J_normal.jpg"/>
    <hyperlink ref="F48" r:id="rId339" display="http://pbs.twimg.com/profile_images/433083757831389184/WrrjJzNl_normal.jpeg"/>
    <hyperlink ref="F49" r:id="rId340" display="http://pbs.twimg.com/profile_images/1059778591519580160/WO9I1cr4_normal.jpg"/>
    <hyperlink ref="F50" r:id="rId341" display="http://pbs.twimg.com/profile_images/927258127338233860/nAiNQR8g_normal.jpg"/>
    <hyperlink ref="F51" r:id="rId342" display="http://pbs.twimg.com/profile_images/1090235215614803968/IvNFTIOQ_normal.jpg"/>
    <hyperlink ref="F52" r:id="rId343" display="http://pbs.twimg.com/profile_images/1101255537264594945/OcaLjE0m_normal.jpg"/>
    <hyperlink ref="F53" r:id="rId344" display="http://pbs.twimg.com/profile_images/1095032066671026178/rnTVbTxB_normal.jpg"/>
    <hyperlink ref="F54" r:id="rId345" display="http://pbs.twimg.com/profile_images/378800000079448786/3d6f2727dbac08ee4320350008d8be1e_normal.jpeg"/>
    <hyperlink ref="F55" r:id="rId346" display="http://pbs.twimg.com/profile_images/378800000572546455/b31485d6162d8967f1eb89d2312bb1b6_normal.jpeg"/>
    <hyperlink ref="F56" r:id="rId347" display="http://pbs.twimg.com/profile_images/718006093096624128/ZS6umbKE_normal.jpg"/>
    <hyperlink ref="F57" r:id="rId348" display="http://abs.twimg.com/sticky/default_profile_images/default_profile_normal.png"/>
    <hyperlink ref="F58" r:id="rId349" display="http://pbs.twimg.com/profile_images/659749493575778304/c_uLWmNb_normal.jpg"/>
    <hyperlink ref="F59" r:id="rId350" display="http://pbs.twimg.com/profile_images/473432237522698240/aHa2Epws_normal.png"/>
    <hyperlink ref="F60" r:id="rId351" display="http://pbs.twimg.com/profile_images/697739745959481344/elXEmNJm_normal.png"/>
    <hyperlink ref="F61" r:id="rId352" display="http://pbs.twimg.com/profile_images/660866286235156480/cDDtqWG__normal.jpg"/>
    <hyperlink ref="F62" r:id="rId353" display="http://pbs.twimg.com/profile_images/1150888239475122176/b2lWK7c0_normal.png"/>
    <hyperlink ref="F63" r:id="rId354" display="http://pbs.twimg.com/profile_images/1171452654112755712/MW0_-kQQ_normal.jpg"/>
    <hyperlink ref="F64" r:id="rId355" display="http://pbs.twimg.com/profile_images/703537778370465792/TZF7lfvt_normal.jpg"/>
    <hyperlink ref="F65" r:id="rId356" display="http://pbs.twimg.com/profile_images/1157246643118518273/ibcvUn-u_normal.jpg"/>
    <hyperlink ref="F66" r:id="rId357" display="http://pbs.twimg.com/profile_images/1097261701274259457/z2tKt_RQ_normal.jpg"/>
    <hyperlink ref="F67" r:id="rId358" display="http://pbs.twimg.com/profile_images/1406293299/break_the_rules_normal.JPG"/>
    <hyperlink ref="F68" r:id="rId359" display="http://pbs.twimg.com/profile_images/1117824737005191168/XlRjNpOY_normal.png"/>
    <hyperlink ref="F69" r:id="rId360" display="http://pbs.twimg.com/profile_images/900781205322379264/oqYFGVdj_normal.jpg"/>
    <hyperlink ref="F70" r:id="rId361" display="http://pbs.twimg.com/profile_images/1143503379915825153/QBozubV-_normal.jpg"/>
    <hyperlink ref="F71" r:id="rId362" display="http://pbs.twimg.com/profile_images/749894558654291968/5_-H9hjN_normal.jpg"/>
    <hyperlink ref="F72" r:id="rId363" display="http://pbs.twimg.com/profile_images/1065318224961695745/-sOmMMKx_normal.jpg"/>
    <hyperlink ref="F73" r:id="rId364" display="http://pbs.twimg.com/profile_images/978308329180188676/PEim6bO9_normal.jpg"/>
    <hyperlink ref="F74" r:id="rId365" display="http://pbs.twimg.com/profile_images/887662979902304257/azSzxYkB_normal.jpg"/>
    <hyperlink ref="F75" r:id="rId366" display="http://pbs.twimg.com/profile_images/614132757803999232/wJWWZMS2_normal.jpg"/>
    <hyperlink ref="F76" r:id="rId367" display="http://pbs.twimg.com/profile_images/935743724570767360/OUhulvKS_normal.jpg"/>
    <hyperlink ref="F77" r:id="rId368" display="http://pbs.twimg.com/profile_images/542448182349672448/FEDVgshD_normal.jpeg"/>
    <hyperlink ref="F78" r:id="rId369" display="http://pbs.twimg.com/profile_images/3478244961/01ebfc40ecc194a2abc81e82ab877af4_normal.jpeg"/>
    <hyperlink ref="F79" r:id="rId370" display="http://pbs.twimg.com/profile_images/898295311893880832/bCps4HFV_normal.jpg"/>
    <hyperlink ref="F80" r:id="rId371" display="http://pbs.twimg.com/profile_images/826578156849074177/VPb4WgnY_normal.jpg"/>
    <hyperlink ref="F81" r:id="rId372" display="http://pbs.twimg.com/profile_images/1096483515099533312/FV0qHETR_normal.jpg"/>
    <hyperlink ref="F82" r:id="rId373" display="http://pbs.twimg.com/profile_images/525183056693305345/IhUuuHka_normal.jpeg"/>
    <hyperlink ref="F83" r:id="rId374" display="http://pbs.twimg.com/profile_images/1101106642031009792/dxOYm7sb_normal.png"/>
    <hyperlink ref="F84" r:id="rId375" display="http://pbs.twimg.com/profile_images/1114924576679424000/budLZeGp_normal.jpg"/>
    <hyperlink ref="F85" r:id="rId376" display="http://pbs.twimg.com/profile_images/882176126734528512/VbZc9-rF_normal.jpg"/>
    <hyperlink ref="F86" r:id="rId377" display="http://pbs.twimg.com/profile_images/476970692312068096/QFJwz1GQ_normal.jpeg"/>
    <hyperlink ref="F87" r:id="rId378" display="http://pbs.twimg.com/profile_images/705880364712067075/4wOuPEGI_normal.jpg"/>
    <hyperlink ref="F88" r:id="rId379" display="http://pbs.twimg.com/profile_images/1066058904197636096/6pNRI2x-_normal.jpg"/>
    <hyperlink ref="F89" r:id="rId380" display="http://pbs.twimg.com/profile_images/606058591485890560/PpaM7bQo_normal.jpg"/>
    <hyperlink ref="F90" r:id="rId381" display="http://pbs.twimg.com/profile_images/1135563344583254016/6fnoasm9_normal.png"/>
    <hyperlink ref="F91" r:id="rId382" display="http://pbs.twimg.com/profile_images/1040333604637888512/RV9Od6Md_normal.jpg"/>
    <hyperlink ref="F92" r:id="rId383" display="http://pbs.twimg.com/profile_images/872194655743598593/1nYuxnvN_normal.jpg"/>
    <hyperlink ref="F93" r:id="rId384" display="http://pbs.twimg.com/profile_images/583570754857541633/h7OF8HkL_normal.png"/>
    <hyperlink ref="F94" r:id="rId385" display="http://pbs.twimg.com/profile_images/880126809949351937/XRPTkh9Z_normal.jpg"/>
    <hyperlink ref="F95" r:id="rId386" display="http://pbs.twimg.com/profile_images/1069977228933394432/YpmzkoPO_normal.jpg"/>
    <hyperlink ref="F96" r:id="rId387" display="http://pbs.twimg.com/profile_images/808330362417979392/AdiQ86lk_normal.jpg"/>
    <hyperlink ref="F97" r:id="rId388" display="http://pbs.twimg.com/profile_images/1076220754377785344/Tr2-c6c3_normal.jpg"/>
    <hyperlink ref="F98" r:id="rId389" display="http://pbs.twimg.com/profile_images/1133734259364061184/A8Bne0XR_normal.png"/>
    <hyperlink ref="F99" r:id="rId390" display="http://pbs.twimg.com/profile_images/418767739298123776/2ctpHfEK_normal.jpeg"/>
    <hyperlink ref="F100" r:id="rId391" display="http://pbs.twimg.com/profile_images/2538946114/xiveugt78rc97y1dasxf_normal.jpeg"/>
    <hyperlink ref="F101" r:id="rId392" display="http://pbs.twimg.com/profile_images/877348233516679168/OK-UGyUe_normal.jpg"/>
    <hyperlink ref="F102" r:id="rId393" display="http://pbs.twimg.com/profile_images/1097109375053901826/X7NY-l-w_normal.png"/>
    <hyperlink ref="F103" r:id="rId394" display="http://pbs.twimg.com/profile_images/2747065994/ad8bf1709cae878e13de237169f3daf9_normal.jpeg"/>
    <hyperlink ref="F104" r:id="rId395" display="http://pbs.twimg.com/profile_images/1095427147727101953/wtVvLqWK_normal.png"/>
    <hyperlink ref="F105" r:id="rId396" display="http://pbs.twimg.com/profile_images/1125451072506609670/fB_lswwb_normal.png"/>
    <hyperlink ref="F106" r:id="rId397" display="http://pbs.twimg.com/profile_images/1107653957214760960/cSZzBRNu_normal.png"/>
    <hyperlink ref="F107" r:id="rId398" display="http://pbs.twimg.com/profile_images/1145682147656765440/Gxxa9JPu_normal.jpg"/>
    <hyperlink ref="F108" r:id="rId399" display="http://pbs.twimg.com/profile_images/1027339975099072512/2z4Youov_normal.jpg"/>
    <hyperlink ref="F109" r:id="rId400" display="http://pbs.twimg.com/profile_images/553798860217528320/L8ckMSEn_normal.jpeg"/>
    <hyperlink ref="F110" r:id="rId401" display="http://pbs.twimg.com/profile_images/1121106747182211073/ByReakPN_normal.png"/>
    <hyperlink ref="AX3" r:id="rId402" display="https://twitter.com/britopian"/>
    <hyperlink ref="AX4" r:id="rId403" display="https://twitter.com/muckrock"/>
    <hyperlink ref="AX5" r:id="rId404" display="https://twitter.com/newswhip"/>
    <hyperlink ref="AX6" r:id="rId405" display="https://twitter.com/trendkite"/>
    <hyperlink ref="AX7" r:id="rId406" display="https://twitter.com/muckrack"/>
    <hyperlink ref="AX8" r:id="rId407" display="https://twitter.com/kimwhitler"/>
    <hyperlink ref="AX9" r:id="rId408" display="https://twitter.com/commercecx"/>
    <hyperlink ref="AX10" r:id="rId409" display="https://twitter.com/bookingbug"/>
    <hyperlink ref="AX11" r:id="rId410" display="https://twitter.com/mimecast"/>
    <hyperlink ref="AX12" r:id="rId411" display="https://twitter.com/_integrateuk"/>
    <hyperlink ref="AX13" r:id="rId412" display="https://twitter.com/lippincottbrand"/>
    <hyperlink ref="AX14" r:id="rId413" display="https://twitter.com/sap"/>
    <hyperlink ref="AX15" r:id="rId414" display="https://twitter.com/aliciatillman"/>
    <hyperlink ref="AX16" r:id="rId415" display="https://twitter.com/iqmediacorp"/>
    <hyperlink ref="AX17" r:id="rId416" display="https://twitter.com/bazaarvoice"/>
    <hyperlink ref="AX18" r:id="rId417" display="https://twitter.com/joshsteimle"/>
    <hyperlink ref="AX19" r:id="rId418" display="https://twitter.com/ohjaaaasmine"/>
    <hyperlink ref="AX20" r:id="rId419" display="https://twitter.com/crimsonhexagon"/>
    <hyperlink ref="AX21" r:id="rId420" display="https://twitter.com/daniiiogier"/>
    <hyperlink ref="AX22" r:id="rId421" display="https://twitter.com/mrbbagym"/>
    <hyperlink ref="AX23" r:id="rId422" display="https://twitter.com/puravchoksi"/>
    <hyperlink ref="AX24" r:id="rId423" display="https://twitter.com/_sergiovalencia"/>
    <hyperlink ref="AX25" r:id="rId424" display="https://twitter.com/audienseco"/>
    <hyperlink ref="AX26" r:id="rId425" display="https://twitter.com/bellitarubita"/>
    <hyperlink ref="AX27" r:id="rId426" display="https://twitter.com/venturefizz"/>
    <hyperlink ref="AX28" r:id="rId427" display="https://twitter.com/hydrow_by_crew"/>
    <hyperlink ref="AX29" r:id="rId428" display="https://twitter.com/attivio"/>
    <hyperlink ref="AX30" r:id="rId429" display="https://twitter.com/getklara"/>
    <hyperlink ref="AX31" r:id="rId430" display="https://twitter.com/weatherrevealed"/>
    <hyperlink ref="AX32" r:id="rId431" display="https://twitter.com/thrivehive"/>
    <hyperlink ref="AX33" r:id="rId432" display="https://twitter.com/snyksec"/>
    <hyperlink ref="AX34" r:id="rId433" display="https://twitter.com/cybereason"/>
    <hyperlink ref="AX35" r:id="rId434" display="https://twitter.com/moo"/>
    <hyperlink ref="AX36" r:id="rId435" display="https://twitter.com/buildium"/>
    <hyperlink ref="AX37" r:id="rId436" display="https://twitter.com/dvergano"/>
    <hyperlink ref="AX38" r:id="rId437" display="https://twitter.com/mattliptak"/>
    <hyperlink ref="AX39" r:id="rId438" display="https://twitter.com/build"/>
    <hyperlink ref="AX40" r:id="rId439" display="https://twitter.com/quickbase"/>
    <hyperlink ref="AX41" r:id="rId440" display="https://twitter.com/content_matthew"/>
    <hyperlink ref="AX42" r:id="rId441" display="https://twitter.com/wearesocial"/>
    <hyperlink ref="AX43" r:id="rId442" display="https://twitter.com/hootsuite_help"/>
    <hyperlink ref="AX44" r:id="rId443" display="https://twitter.com/socialbakers"/>
    <hyperlink ref="AX45" r:id="rId444" display="https://twitter.com/thesocialchain"/>
    <hyperlink ref="AX46" r:id="rId445" display="https://twitter.com/workbar"/>
    <hyperlink ref="AX47" r:id="rId446" display="https://twitter.com/myactivebrain"/>
    <hyperlink ref="AX48" r:id="rId447" display="https://twitter.com/jnervi3"/>
    <hyperlink ref="AX49" r:id="rId448" display="https://twitter.com/dmexco"/>
    <hyperlink ref="AX50" r:id="rId449" display="https://twitter.com/ingaroma"/>
    <hyperlink ref="AX51" r:id="rId450" display="https://twitter.com/digimarketingwf"/>
    <hyperlink ref="AX52" r:id="rId451" display="https://twitter.com/marketingtobe"/>
    <hyperlink ref="AX53" r:id="rId452" display="https://twitter.com/bluecore"/>
    <hyperlink ref="AX54" r:id="rId453" display="https://twitter.com/scottavaughan"/>
    <hyperlink ref="AX55" r:id="rId454" display="https://twitter.com/pablofunes"/>
    <hyperlink ref="AX56" r:id="rId455" display="https://twitter.com/uct_src"/>
    <hyperlink ref="AX57" r:id="rId456" display="https://twitter.com/alphawave"/>
    <hyperlink ref="AX58" r:id="rId457" display="https://twitter.com/entelect"/>
    <hyperlink ref="AX59" r:id="rId458" display="https://twitter.com/soliditech"/>
    <hyperlink ref="AX60" r:id="rId459" display="https://twitter.com/mwrlabs"/>
    <hyperlink ref="AX61" r:id="rId460" display="https://twitter.com/arubanetworks"/>
    <hyperlink ref="AX62" r:id="rId461" display="https://twitter.com/awscloud"/>
    <hyperlink ref="AX63" r:id="rId462" display="https://twitter.com/oracle"/>
    <hyperlink ref="AX64" r:id="rId463" display="https://twitter.com/electrumwallet"/>
    <hyperlink ref="AX65" r:id="rId464" display="https://twitter.com/dancangwe"/>
    <hyperlink ref="AX66" r:id="rId465" display="https://twitter.com/uctdevelopersoc"/>
    <hyperlink ref="AX67" r:id="rId466" display="https://twitter.com/_breaktherules"/>
    <hyperlink ref="AX68" r:id="rId467" display="https://twitter.com/knightsbridge_e"/>
    <hyperlink ref="AX69" r:id="rId468" display="https://twitter.com/kelvinjonck"/>
    <hyperlink ref="AX70" r:id="rId469" display="https://twitter.com/brandwatch"/>
    <hyperlink ref="AX71" r:id="rId470" display="https://twitter.com/youknow_digital"/>
    <hyperlink ref="AX72" r:id="rId471" display="https://twitter.com/mhteapot"/>
    <hyperlink ref="AX73" r:id="rId472" display="https://twitter.com/partechpartners"/>
    <hyperlink ref="AX74" r:id="rId473" display="https://twitter.com/businessinsider"/>
    <hyperlink ref="AX75" r:id="rId474" display="https://twitter.com/joodoo9"/>
    <hyperlink ref="AX76" r:id="rId475" display="https://twitter.com/xxxtentacion"/>
    <hyperlink ref="AX77" r:id="rId476" display="https://twitter.com/tentree"/>
    <hyperlink ref="AX78" r:id="rId477" display="https://twitter.com/therock"/>
    <hyperlink ref="AX79" r:id="rId478" display="https://twitter.com/justinbieber"/>
    <hyperlink ref="AX80" r:id="rId479" display="https://twitter.com/tomholland1996"/>
    <hyperlink ref="AX81" r:id="rId480" display="https://twitter.com/arianagrande"/>
    <hyperlink ref="AX82" r:id="rId481" display="https://twitter.com/cristiano"/>
    <hyperlink ref="AX83" r:id="rId482" display="https://twitter.com/selenagomez"/>
    <hyperlink ref="AX84" r:id="rId483" display="https://twitter.com/kyliejenner"/>
    <hyperlink ref="AX85" r:id="rId484" display="https://twitter.com/digitalbrighton"/>
    <hyperlink ref="AX86" r:id="rId485" display="https://twitter.com/hannieteee"/>
    <hyperlink ref="AX87" r:id="rId486" display="https://twitter.com/rodson68"/>
    <hyperlink ref="AX88" r:id="rId487" display="https://twitter.com/costhanzo"/>
    <hyperlink ref="AX89" r:id="rId488" display="https://twitter.com/jasonlynch"/>
    <hyperlink ref="AX90" r:id="rId489" display="https://twitter.com/adweek"/>
    <hyperlink ref="AX91" r:id="rId490" display="https://twitter.com/willmcinnes"/>
    <hyperlink ref="AX92" r:id="rId491" display="https://twitter.com/kkellyro"/>
    <hyperlink ref="AX93" r:id="rId492" display="https://twitter.com/bw_react"/>
    <hyperlink ref="AX94" r:id="rId493" display="https://twitter.com/officialpartner"/>
    <hyperlink ref="AX95" r:id="rId494" display="https://twitter.com/bts_twt"/>
    <hyperlink ref="AX96" r:id="rId495" display="https://twitter.com/unicef"/>
    <hyperlink ref="AX97" r:id="rId496" display="https://twitter.com/thesimetcalfe"/>
    <hyperlink ref="AX98" r:id="rId497" display="https://twitter.com/generativist"/>
    <hyperlink ref="AX99" r:id="rId498" display="https://twitter.com/discovertext"/>
    <hyperlink ref="AX100" r:id="rId499" display="https://twitter.com/igorbrigadir"/>
    <hyperlink ref="AX101" r:id="rId500" display="https://twitter.com/ben_j_lindsay"/>
    <hyperlink ref="AX102" r:id="rId501" display="https://twitter.com/edsu"/>
    <hyperlink ref="AX103" r:id="rId502" display="https://twitter.com/docnow"/>
    <hyperlink ref="AX104" r:id="rId503" display="https://twitter.com/ashley2h2o"/>
    <hyperlink ref="AX105" r:id="rId504" display="https://twitter.com/forbesunder30"/>
    <hyperlink ref="AX106" r:id="rId505" display="https://twitter.com/prnews"/>
    <hyperlink ref="AX107" r:id="rId506" display="https://twitter.com/pancomm"/>
    <hyperlink ref="AX108" r:id="rId507" display="https://twitter.com/kate_conway4"/>
    <hyperlink ref="AX109" r:id="rId508" display="https://twitter.com/ryanmwallace"/>
    <hyperlink ref="AX110" r:id="rId509" display="https://twitter.com/lizspollock"/>
  </hyperlinks>
  <printOptions/>
  <pageMargins left="0.7" right="0.7" top="0.75" bottom="0.75" header="0.3" footer="0.3"/>
  <pageSetup horizontalDpi="600" verticalDpi="600" orientation="portrait" r:id="rId513"/>
  <legacyDrawing r:id="rId511"/>
  <tableParts>
    <tablePart r:id="rId51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1632</v>
      </c>
      <c r="Z2" s="13" t="s">
        <v>1647</v>
      </c>
      <c r="AA2" s="13" t="s">
        <v>1667</v>
      </c>
      <c r="AB2" s="13" t="s">
        <v>1730</v>
      </c>
      <c r="AC2" s="13" t="s">
        <v>1819</v>
      </c>
      <c r="AD2" s="13" t="s">
        <v>1848</v>
      </c>
      <c r="AE2" s="13" t="s">
        <v>1851</v>
      </c>
      <c r="AF2" s="13" t="s">
        <v>1870</v>
      </c>
      <c r="AG2" s="119" t="s">
        <v>2181</v>
      </c>
      <c r="AH2" s="119" t="s">
        <v>2182</v>
      </c>
      <c r="AI2" s="119" t="s">
        <v>2183</v>
      </c>
      <c r="AJ2" s="119" t="s">
        <v>2184</v>
      </c>
      <c r="AK2" s="119" t="s">
        <v>2185</v>
      </c>
      <c r="AL2" s="119" t="s">
        <v>2186</v>
      </c>
      <c r="AM2" s="119" t="s">
        <v>2187</v>
      </c>
      <c r="AN2" s="119" t="s">
        <v>2188</v>
      </c>
      <c r="AO2" s="119" t="s">
        <v>2191</v>
      </c>
    </row>
    <row r="3" spans="1:41" ht="15">
      <c r="A3" s="87" t="s">
        <v>1588</v>
      </c>
      <c r="B3" s="65" t="s">
        <v>1597</v>
      </c>
      <c r="C3" s="65" t="s">
        <v>56</v>
      </c>
      <c r="D3" s="103"/>
      <c r="E3" s="102"/>
      <c r="F3" s="104" t="s">
        <v>2259</v>
      </c>
      <c r="G3" s="105"/>
      <c r="H3" s="105"/>
      <c r="I3" s="106">
        <v>3</v>
      </c>
      <c r="J3" s="107"/>
      <c r="K3" s="48">
        <v>28</v>
      </c>
      <c r="L3" s="48">
        <v>43</v>
      </c>
      <c r="M3" s="48">
        <v>27</v>
      </c>
      <c r="N3" s="48">
        <v>70</v>
      </c>
      <c r="O3" s="48">
        <v>13</v>
      </c>
      <c r="P3" s="49">
        <v>0.09090909090909091</v>
      </c>
      <c r="Q3" s="49">
        <v>0.16666666666666666</v>
      </c>
      <c r="R3" s="48">
        <v>1</v>
      </c>
      <c r="S3" s="48">
        <v>0</v>
      </c>
      <c r="T3" s="48">
        <v>28</v>
      </c>
      <c r="U3" s="48">
        <v>70</v>
      </c>
      <c r="V3" s="48">
        <v>3</v>
      </c>
      <c r="W3" s="49">
        <v>1.969388</v>
      </c>
      <c r="X3" s="49">
        <v>0.06349206349206349</v>
      </c>
      <c r="Y3" s="78" t="s">
        <v>1633</v>
      </c>
      <c r="Z3" s="78" t="s">
        <v>1648</v>
      </c>
      <c r="AA3" s="78" t="s">
        <v>1668</v>
      </c>
      <c r="AB3" s="84" t="s">
        <v>1731</v>
      </c>
      <c r="AC3" s="84" t="s">
        <v>1820</v>
      </c>
      <c r="AD3" s="84" t="s">
        <v>1849</v>
      </c>
      <c r="AE3" s="84" t="s">
        <v>1852</v>
      </c>
      <c r="AF3" s="84" t="s">
        <v>1871</v>
      </c>
      <c r="AG3" s="116">
        <v>45</v>
      </c>
      <c r="AH3" s="120">
        <v>3.8200339558573853</v>
      </c>
      <c r="AI3" s="116">
        <v>10</v>
      </c>
      <c r="AJ3" s="120">
        <v>0.8488964346349746</v>
      </c>
      <c r="AK3" s="116">
        <v>0</v>
      </c>
      <c r="AL3" s="120">
        <v>0</v>
      </c>
      <c r="AM3" s="116">
        <v>1123</v>
      </c>
      <c r="AN3" s="120">
        <v>95.33106960950764</v>
      </c>
      <c r="AO3" s="116">
        <v>1178</v>
      </c>
    </row>
    <row r="4" spans="1:41" ht="15">
      <c r="A4" s="87" t="s">
        <v>1589</v>
      </c>
      <c r="B4" s="65" t="s">
        <v>1598</v>
      </c>
      <c r="C4" s="65" t="s">
        <v>56</v>
      </c>
      <c r="D4" s="109"/>
      <c r="E4" s="108"/>
      <c r="F4" s="110" t="s">
        <v>2260</v>
      </c>
      <c r="G4" s="111"/>
      <c r="H4" s="111"/>
      <c r="I4" s="112">
        <v>4</v>
      </c>
      <c r="J4" s="113"/>
      <c r="K4" s="48">
        <v>20</v>
      </c>
      <c r="L4" s="48">
        <v>23</v>
      </c>
      <c r="M4" s="48">
        <v>12</v>
      </c>
      <c r="N4" s="48">
        <v>35</v>
      </c>
      <c r="O4" s="48">
        <v>8</v>
      </c>
      <c r="P4" s="49">
        <v>0.08695652173913043</v>
      </c>
      <c r="Q4" s="49">
        <v>0.16</v>
      </c>
      <c r="R4" s="48">
        <v>1</v>
      </c>
      <c r="S4" s="48">
        <v>0</v>
      </c>
      <c r="T4" s="48">
        <v>20</v>
      </c>
      <c r="U4" s="48">
        <v>35</v>
      </c>
      <c r="V4" s="48">
        <v>3</v>
      </c>
      <c r="W4" s="49">
        <v>1.935</v>
      </c>
      <c r="X4" s="49">
        <v>0.06578947368421052</v>
      </c>
      <c r="Y4" s="78" t="s">
        <v>1634</v>
      </c>
      <c r="Z4" s="78" t="s">
        <v>1649</v>
      </c>
      <c r="AA4" s="78" t="s">
        <v>1669</v>
      </c>
      <c r="AB4" s="84" t="s">
        <v>1732</v>
      </c>
      <c r="AC4" s="84" t="s">
        <v>1821</v>
      </c>
      <c r="AD4" s="84"/>
      <c r="AE4" s="84" t="s">
        <v>1853</v>
      </c>
      <c r="AF4" s="84" t="s">
        <v>1872</v>
      </c>
      <c r="AG4" s="116">
        <v>23</v>
      </c>
      <c r="AH4" s="120">
        <v>4.904051172707889</v>
      </c>
      <c r="AI4" s="116">
        <v>4</v>
      </c>
      <c r="AJ4" s="120">
        <v>0.8528784648187633</v>
      </c>
      <c r="AK4" s="116">
        <v>0</v>
      </c>
      <c r="AL4" s="120">
        <v>0</v>
      </c>
      <c r="AM4" s="116">
        <v>442</v>
      </c>
      <c r="AN4" s="120">
        <v>94.24307036247335</v>
      </c>
      <c r="AO4" s="116">
        <v>469</v>
      </c>
    </row>
    <row r="5" spans="1:41" ht="15">
      <c r="A5" s="87" t="s">
        <v>1590</v>
      </c>
      <c r="B5" s="65" t="s">
        <v>1599</v>
      </c>
      <c r="C5" s="65" t="s">
        <v>56</v>
      </c>
      <c r="D5" s="109"/>
      <c r="E5" s="108"/>
      <c r="F5" s="110" t="s">
        <v>2261</v>
      </c>
      <c r="G5" s="111"/>
      <c r="H5" s="111"/>
      <c r="I5" s="112">
        <v>5</v>
      </c>
      <c r="J5" s="113"/>
      <c r="K5" s="48">
        <v>15</v>
      </c>
      <c r="L5" s="48">
        <v>18</v>
      </c>
      <c r="M5" s="48">
        <v>0</v>
      </c>
      <c r="N5" s="48">
        <v>18</v>
      </c>
      <c r="O5" s="48">
        <v>0</v>
      </c>
      <c r="P5" s="49">
        <v>0</v>
      </c>
      <c r="Q5" s="49">
        <v>0</v>
      </c>
      <c r="R5" s="48">
        <v>1</v>
      </c>
      <c r="S5" s="48">
        <v>0</v>
      </c>
      <c r="T5" s="48">
        <v>15</v>
      </c>
      <c r="U5" s="48">
        <v>18</v>
      </c>
      <c r="V5" s="48">
        <v>2</v>
      </c>
      <c r="W5" s="49">
        <v>1.706667</v>
      </c>
      <c r="X5" s="49">
        <v>0.08571428571428572</v>
      </c>
      <c r="Y5" s="78" t="s">
        <v>405</v>
      </c>
      <c r="Z5" s="78" t="s">
        <v>433</v>
      </c>
      <c r="AA5" s="78"/>
      <c r="AB5" s="84" t="s">
        <v>1733</v>
      </c>
      <c r="AC5" s="84" t="s">
        <v>1822</v>
      </c>
      <c r="AD5" s="84"/>
      <c r="AE5" s="84" t="s">
        <v>1854</v>
      </c>
      <c r="AF5" s="84" t="s">
        <v>1873</v>
      </c>
      <c r="AG5" s="116">
        <v>0</v>
      </c>
      <c r="AH5" s="120">
        <v>0</v>
      </c>
      <c r="AI5" s="116">
        <v>1</v>
      </c>
      <c r="AJ5" s="120">
        <v>2</v>
      </c>
      <c r="AK5" s="116">
        <v>0</v>
      </c>
      <c r="AL5" s="120">
        <v>0</v>
      </c>
      <c r="AM5" s="116">
        <v>49</v>
      </c>
      <c r="AN5" s="120">
        <v>98</v>
      </c>
      <c r="AO5" s="116">
        <v>50</v>
      </c>
    </row>
    <row r="6" spans="1:41" ht="15">
      <c r="A6" s="87" t="s">
        <v>1591</v>
      </c>
      <c r="B6" s="65" t="s">
        <v>1600</v>
      </c>
      <c r="C6" s="65" t="s">
        <v>56</v>
      </c>
      <c r="D6" s="109"/>
      <c r="E6" s="108"/>
      <c r="F6" s="110" t="s">
        <v>2262</v>
      </c>
      <c r="G6" s="111"/>
      <c r="H6" s="111"/>
      <c r="I6" s="112">
        <v>6</v>
      </c>
      <c r="J6" s="113"/>
      <c r="K6" s="48">
        <v>14</v>
      </c>
      <c r="L6" s="48">
        <v>6</v>
      </c>
      <c r="M6" s="48">
        <v>22</v>
      </c>
      <c r="N6" s="48">
        <v>28</v>
      </c>
      <c r="O6" s="48">
        <v>0</v>
      </c>
      <c r="P6" s="49">
        <v>0.0625</v>
      </c>
      <c r="Q6" s="49">
        <v>0.11764705882352941</v>
      </c>
      <c r="R6" s="48">
        <v>1</v>
      </c>
      <c r="S6" s="48">
        <v>0</v>
      </c>
      <c r="T6" s="48">
        <v>14</v>
      </c>
      <c r="U6" s="48">
        <v>28</v>
      </c>
      <c r="V6" s="48">
        <v>3</v>
      </c>
      <c r="W6" s="49">
        <v>1.785714</v>
      </c>
      <c r="X6" s="49">
        <v>0.09340659340659341</v>
      </c>
      <c r="Y6" s="78" t="s">
        <v>1635</v>
      </c>
      <c r="Z6" s="78" t="s">
        <v>434</v>
      </c>
      <c r="AA6" s="78" t="s">
        <v>443</v>
      </c>
      <c r="AB6" s="84" t="s">
        <v>1734</v>
      </c>
      <c r="AC6" s="84" t="s">
        <v>1823</v>
      </c>
      <c r="AD6" s="84"/>
      <c r="AE6" s="84" t="s">
        <v>1855</v>
      </c>
      <c r="AF6" s="84" t="s">
        <v>1874</v>
      </c>
      <c r="AG6" s="116">
        <v>4</v>
      </c>
      <c r="AH6" s="120">
        <v>3.8461538461538463</v>
      </c>
      <c r="AI6" s="116">
        <v>0</v>
      </c>
      <c r="AJ6" s="120">
        <v>0</v>
      </c>
      <c r="AK6" s="116">
        <v>0</v>
      </c>
      <c r="AL6" s="120">
        <v>0</v>
      </c>
      <c r="AM6" s="116">
        <v>100</v>
      </c>
      <c r="AN6" s="120">
        <v>96.15384615384616</v>
      </c>
      <c r="AO6" s="116">
        <v>104</v>
      </c>
    </row>
    <row r="7" spans="1:41" ht="15">
      <c r="A7" s="87" t="s">
        <v>1592</v>
      </c>
      <c r="B7" s="65" t="s">
        <v>1601</v>
      </c>
      <c r="C7" s="65" t="s">
        <v>56</v>
      </c>
      <c r="D7" s="109"/>
      <c r="E7" s="108"/>
      <c r="F7" s="110" t="s">
        <v>2263</v>
      </c>
      <c r="G7" s="111"/>
      <c r="H7" s="111"/>
      <c r="I7" s="112">
        <v>7</v>
      </c>
      <c r="J7" s="113"/>
      <c r="K7" s="48">
        <v>12</v>
      </c>
      <c r="L7" s="48">
        <v>18</v>
      </c>
      <c r="M7" s="48">
        <v>0</v>
      </c>
      <c r="N7" s="48">
        <v>18</v>
      </c>
      <c r="O7" s="48">
        <v>0</v>
      </c>
      <c r="P7" s="49">
        <v>0</v>
      </c>
      <c r="Q7" s="49">
        <v>0</v>
      </c>
      <c r="R7" s="48">
        <v>1</v>
      </c>
      <c r="S7" s="48">
        <v>0</v>
      </c>
      <c r="T7" s="48">
        <v>12</v>
      </c>
      <c r="U7" s="48">
        <v>18</v>
      </c>
      <c r="V7" s="48">
        <v>3</v>
      </c>
      <c r="W7" s="49">
        <v>1.611111</v>
      </c>
      <c r="X7" s="49">
        <v>0.13636363636363635</v>
      </c>
      <c r="Y7" s="78"/>
      <c r="Z7" s="78"/>
      <c r="AA7" s="78" t="s">
        <v>446</v>
      </c>
      <c r="AB7" s="84" t="s">
        <v>1735</v>
      </c>
      <c r="AC7" s="84" t="s">
        <v>1824</v>
      </c>
      <c r="AD7" s="84"/>
      <c r="AE7" s="84" t="s">
        <v>1856</v>
      </c>
      <c r="AF7" s="84" t="s">
        <v>1875</v>
      </c>
      <c r="AG7" s="116">
        <v>0</v>
      </c>
      <c r="AH7" s="120">
        <v>0</v>
      </c>
      <c r="AI7" s="116">
        <v>0</v>
      </c>
      <c r="AJ7" s="120">
        <v>0</v>
      </c>
      <c r="AK7" s="116">
        <v>0</v>
      </c>
      <c r="AL7" s="120">
        <v>0</v>
      </c>
      <c r="AM7" s="116">
        <v>29</v>
      </c>
      <c r="AN7" s="120">
        <v>100</v>
      </c>
      <c r="AO7" s="116">
        <v>29</v>
      </c>
    </row>
    <row r="8" spans="1:41" ht="15">
      <c r="A8" s="87" t="s">
        <v>1593</v>
      </c>
      <c r="B8" s="65" t="s">
        <v>1602</v>
      </c>
      <c r="C8" s="65" t="s">
        <v>56</v>
      </c>
      <c r="D8" s="109"/>
      <c r="E8" s="108"/>
      <c r="F8" s="110" t="s">
        <v>2264</v>
      </c>
      <c r="G8" s="111"/>
      <c r="H8" s="111"/>
      <c r="I8" s="112">
        <v>8</v>
      </c>
      <c r="J8" s="113"/>
      <c r="K8" s="48">
        <v>7</v>
      </c>
      <c r="L8" s="48">
        <v>13</v>
      </c>
      <c r="M8" s="48">
        <v>0</v>
      </c>
      <c r="N8" s="48">
        <v>13</v>
      </c>
      <c r="O8" s="48">
        <v>0</v>
      </c>
      <c r="P8" s="49">
        <v>0</v>
      </c>
      <c r="Q8" s="49">
        <v>0</v>
      </c>
      <c r="R8" s="48">
        <v>1</v>
      </c>
      <c r="S8" s="48">
        <v>0</v>
      </c>
      <c r="T8" s="48">
        <v>7</v>
      </c>
      <c r="U8" s="48">
        <v>13</v>
      </c>
      <c r="V8" s="48">
        <v>2</v>
      </c>
      <c r="W8" s="49">
        <v>1.183673</v>
      </c>
      <c r="X8" s="49">
        <v>0.30952380952380953</v>
      </c>
      <c r="Y8" s="78" t="s">
        <v>426</v>
      </c>
      <c r="Z8" s="78" t="s">
        <v>440</v>
      </c>
      <c r="AA8" s="78" t="s">
        <v>1670</v>
      </c>
      <c r="AB8" s="84" t="s">
        <v>1736</v>
      </c>
      <c r="AC8" s="84" t="s">
        <v>1825</v>
      </c>
      <c r="AD8" s="84" t="s">
        <v>254</v>
      </c>
      <c r="AE8" s="84" t="s">
        <v>1857</v>
      </c>
      <c r="AF8" s="84" t="s">
        <v>1876</v>
      </c>
      <c r="AG8" s="116">
        <v>7</v>
      </c>
      <c r="AH8" s="120">
        <v>6.542056074766355</v>
      </c>
      <c r="AI8" s="116">
        <v>0</v>
      </c>
      <c r="AJ8" s="120">
        <v>0</v>
      </c>
      <c r="AK8" s="116">
        <v>0</v>
      </c>
      <c r="AL8" s="120">
        <v>0</v>
      </c>
      <c r="AM8" s="116">
        <v>100</v>
      </c>
      <c r="AN8" s="120">
        <v>93.45794392523365</v>
      </c>
      <c r="AO8" s="116">
        <v>107</v>
      </c>
    </row>
    <row r="9" spans="1:41" ht="15">
      <c r="A9" s="87" t="s">
        <v>1594</v>
      </c>
      <c r="B9" s="65" t="s">
        <v>1603</v>
      </c>
      <c r="C9" s="65" t="s">
        <v>56</v>
      </c>
      <c r="D9" s="109"/>
      <c r="E9" s="108"/>
      <c r="F9" s="110" t="s">
        <v>2265</v>
      </c>
      <c r="G9" s="111"/>
      <c r="H9" s="111"/>
      <c r="I9" s="112">
        <v>9</v>
      </c>
      <c r="J9" s="113"/>
      <c r="K9" s="48">
        <v>6</v>
      </c>
      <c r="L9" s="48">
        <v>1</v>
      </c>
      <c r="M9" s="48">
        <v>18</v>
      </c>
      <c r="N9" s="48">
        <v>19</v>
      </c>
      <c r="O9" s="48">
        <v>0</v>
      </c>
      <c r="P9" s="49">
        <v>0.1111111111111111</v>
      </c>
      <c r="Q9" s="49">
        <v>0.2</v>
      </c>
      <c r="R9" s="48">
        <v>1</v>
      </c>
      <c r="S9" s="48">
        <v>0</v>
      </c>
      <c r="T9" s="48">
        <v>6</v>
      </c>
      <c r="U9" s="48">
        <v>19</v>
      </c>
      <c r="V9" s="48">
        <v>2</v>
      </c>
      <c r="W9" s="49">
        <v>1.166667</v>
      </c>
      <c r="X9" s="49">
        <v>0.3333333333333333</v>
      </c>
      <c r="Y9" s="78" t="s">
        <v>1636</v>
      </c>
      <c r="Z9" s="78" t="s">
        <v>1650</v>
      </c>
      <c r="AA9" s="78"/>
      <c r="AB9" s="84" t="s">
        <v>1737</v>
      </c>
      <c r="AC9" s="84" t="s">
        <v>1826</v>
      </c>
      <c r="AD9" s="84" t="s">
        <v>1850</v>
      </c>
      <c r="AE9" s="84" t="s">
        <v>1858</v>
      </c>
      <c r="AF9" s="84" t="s">
        <v>1877</v>
      </c>
      <c r="AG9" s="116">
        <v>1</v>
      </c>
      <c r="AH9" s="120">
        <v>1.0309278350515463</v>
      </c>
      <c r="AI9" s="116">
        <v>1</v>
      </c>
      <c r="AJ9" s="120">
        <v>1.0309278350515463</v>
      </c>
      <c r="AK9" s="116">
        <v>0</v>
      </c>
      <c r="AL9" s="120">
        <v>0</v>
      </c>
      <c r="AM9" s="116">
        <v>95</v>
      </c>
      <c r="AN9" s="120">
        <v>97.9381443298969</v>
      </c>
      <c r="AO9" s="116">
        <v>97</v>
      </c>
    </row>
    <row r="10" spans="1:41" ht="14.25" customHeight="1">
      <c r="A10" s="87" t="s">
        <v>1595</v>
      </c>
      <c r="B10" s="65" t="s">
        <v>1604</v>
      </c>
      <c r="C10" s="65" t="s">
        <v>56</v>
      </c>
      <c r="D10" s="109"/>
      <c r="E10" s="108"/>
      <c r="F10" s="110" t="s">
        <v>2266</v>
      </c>
      <c r="G10" s="111"/>
      <c r="H10" s="111"/>
      <c r="I10" s="112">
        <v>10</v>
      </c>
      <c r="J10" s="113"/>
      <c r="K10" s="48">
        <v>5</v>
      </c>
      <c r="L10" s="48">
        <v>4</v>
      </c>
      <c r="M10" s="48">
        <v>0</v>
      </c>
      <c r="N10" s="48">
        <v>4</v>
      </c>
      <c r="O10" s="48">
        <v>0</v>
      </c>
      <c r="P10" s="49">
        <v>0</v>
      </c>
      <c r="Q10" s="49">
        <v>0</v>
      </c>
      <c r="R10" s="48">
        <v>1</v>
      </c>
      <c r="S10" s="48">
        <v>0</v>
      </c>
      <c r="T10" s="48">
        <v>5</v>
      </c>
      <c r="U10" s="48">
        <v>4</v>
      </c>
      <c r="V10" s="48">
        <v>2</v>
      </c>
      <c r="W10" s="49">
        <v>1.28</v>
      </c>
      <c r="X10" s="49">
        <v>0.2</v>
      </c>
      <c r="Y10" s="78"/>
      <c r="Z10" s="78"/>
      <c r="AA10" s="78"/>
      <c r="AB10" s="84" t="s">
        <v>1738</v>
      </c>
      <c r="AC10" s="84" t="s">
        <v>1758</v>
      </c>
      <c r="AD10" s="84" t="s">
        <v>239</v>
      </c>
      <c r="AE10" s="84" t="s">
        <v>1859</v>
      </c>
      <c r="AF10" s="84" t="s">
        <v>1878</v>
      </c>
      <c r="AG10" s="116">
        <v>3</v>
      </c>
      <c r="AH10" s="120">
        <v>9.67741935483871</v>
      </c>
      <c r="AI10" s="116">
        <v>0</v>
      </c>
      <c r="AJ10" s="120">
        <v>0</v>
      </c>
      <c r="AK10" s="116">
        <v>0</v>
      </c>
      <c r="AL10" s="120">
        <v>0</v>
      </c>
      <c r="AM10" s="116">
        <v>28</v>
      </c>
      <c r="AN10" s="120">
        <v>90.3225806451613</v>
      </c>
      <c r="AO10" s="116">
        <v>31</v>
      </c>
    </row>
    <row r="11" spans="1:41" ht="15">
      <c r="A11" s="87" t="s">
        <v>1596</v>
      </c>
      <c r="B11" s="65" t="s">
        <v>1605</v>
      </c>
      <c r="C11" s="65" t="s">
        <v>56</v>
      </c>
      <c r="D11" s="109"/>
      <c r="E11" s="108"/>
      <c r="F11" s="110" t="s">
        <v>1596</v>
      </c>
      <c r="G11" s="111"/>
      <c r="H11" s="111"/>
      <c r="I11" s="112">
        <v>11</v>
      </c>
      <c r="J11" s="113"/>
      <c r="K11" s="48">
        <v>1</v>
      </c>
      <c r="L11" s="48">
        <v>1</v>
      </c>
      <c r="M11" s="48">
        <v>0</v>
      </c>
      <c r="N11" s="48">
        <v>1</v>
      </c>
      <c r="O11" s="48">
        <v>1</v>
      </c>
      <c r="P11" s="49" t="s">
        <v>1609</v>
      </c>
      <c r="Q11" s="49" t="s">
        <v>1609</v>
      </c>
      <c r="R11" s="48">
        <v>1</v>
      </c>
      <c r="S11" s="48">
        <v>1</v>
      </c>
      <c r="T11" s="48">
        <v>1</v>
      </c>
      <c r="U11" s="48">
        <v>1</v>
      </c>
      <c r="V11" s="48">
        <v>0</v>
      </c>
      <c r="W11" s="49">
        <v>0</v>
      </c>
      <c r="X11" s="49" t="s">
        <v>1609</v>
      </c>
      <c r="Y11" s="78" t="s">
        <v>408</v>
      </c>
      <c r="Z11" s="78" t="s">
        <v>432</v>
      </c>
      <c r="AA11" s="78"/>
      <c r="AB11" s="84" t="s">
        <v>722</v>
      </c>
      <c r="AC11" s="84" t="s">
        <v>722</v>
      </c>
      <c r="AD11" s="84"/>
      <c r="AE11" s="84"/>
      <c r="AF11" s="84" t="s">
        <v>222</v>
      </c>
      <c r="AG11" s="116">
        <v>0</v>
      </c>
      <c r="AH11" s="120">
        <v>0</v>
      </c>
      <c r="AI11" s="116">
        <v>0</v>
      </c>
      <c r="AJ11" s="120">
        <v>0</v>
      </c>
      <c r="AK11" s="116">
        <v>0</v>
      </c>
      <c r="AL11" s="120">
        <v>0</v>
      </c>
      <c r="AM11" s="116">
        <v>7</v>
      </c>
      <c r="AN11" s="120">
        <v>100</v>
      </c>
      <c r="AO11" s="116">
        <v>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1588</v>
      </c>
      <c r="B2" s="84" t="s">
        <v>239</v>
      </c>
      <c r="C2" s="78">
        <f>VLOOKUP(GroupVertices[[#This Row],[Vertex]],Vertices[],MATCH("ID",Vertices[[#Headers],[Vertex]:[Vertex Content Word Count]],0),FALSE)</f>
        <v>20</v>
      </c>
    </row>
    <row r="3" spans="1:3" ht="15">
      <c r="A3" s="78" t="s">
        <v>1588</v>
      </c>
      <c r="B3" s="84" t="s">
        <v>312</v>
      </c>
      <c r="C3" s="78">
        <f>VLOOKUP(GroupVertices[[#This Row],[Vertex]],Vertices[],MATCH("ID",Vertices[[#Headers],[Vertex]:[Vertex Content Word Count]],0),FALSE)</f>
        <v>96</v>
      </c>
    </row>
    <row r="4" spans="1:3" ht="15">
      <c r="A4" s="78" t="s">
        <v>1588</v>
      </c>
      <c r="B4" s="84" t="s">
        <v>247</v>
      </c>
      <c r="C4" s="78">
        <f>VLOOKUP(GroupVertices[[#This Row],[Vertex]],Vertices[],MATCH("ID",Vertices[[#Headers],[Vertex]:[Vertex Content Word Count]],0),FALSE)</f>
        <v>94</v>
      </c>
    </row>
    <row r="5" spans="1:3" ht="15">
      <c r="A5" s="78" t="s">
        <v>1588</v>
      </c>
      <c r="B5" s="84" t="s">
        <v>311</v>
      </c>
      <c r="C5" s="78">
        <f>VLOOKUP(GroupVertices[[#This Row],[Vertex]],Vertices[],MATCH("ID",Vertices[[#Headers],[Vertex]:[Vertex Content Word Count]],0),FALSE)</f>
        <v>95</v>
      </c>
    </row>
    <row r="6" spans="1:3" ht="15">
      <c r="A6" s="78" t="s">
        <v>1588</v>
      </c>
      <c r="B6" s="84" t="s">
        <v>246</v>
      </c>
      <c r="C6" s="78">
        <f>VLOOKUP(GroupVertices[[#This Row],[Vertex]],Vertices[],MATCH("ID",Vertices[[#Headers],[Vertex]:[Vertex Content Word Count]],0),FALSE)</f>
        <v>93</v>
      </c>
    </row>
    <row r="7" spans="1:3" ht="15">
      <c r="A7" s="78" t="s">
        <v>1588</v>
      </c>
      <c r="B7" s="84" t="s">
        <v>243</v>
      </c>
      <c r="C7" s="78">
        <f>VLOOKUP(GroupVertices[[#This Row],[Vertex]],Vertices[],MATCH("ID",Vertices[[#Headers],[Vertex]:[Vertex Content Word Count]],0),FALSE)</f>
        <v>91</v>
      </c>
    </row>
    <row r="8" spans="1:3" ht="15">
      <c r="A8" s="78" t="s">
        <v>1588</v>
      </c>
      <c r="B8" s="84" t="s">
        <v>244</v>
      </c>
      <c r="C8" s="78">
        <f>VLOOKUP(GroupVertices[[#This Row],[Vertex]],Vertices[],MATCH("ID",Vertices[[#Headers],[Vertex]:[Vertex Content Word Count]],0),FALSE)</f>
        <v>49</v>
      </c>
    </row>
    <row r="9" spans="1:3" ht="15">
      <c r="A9" s="78" t="s">
        <v>1588</v>
      </c>
      <c r="B9" s="84" t="s">
        <v>310</v>
      </c>
      <c r="C9" s="78">
        <f>VLOOKUP(GroupVertices[[#This Row],[Vertex]],Vertices[],MATCH("ID",Vertices[[#Headers],[Vertex]:[Vertex Content Word Count]],0),FALSE)</f>
        <v>90</v>
      </c>
    </row>
    <row r="10" spans="1:3" ht="15">
      <c r="A10" s="78" t="s">
        <v>1588</v>
      </c>
      <c r="B10" s="84" t="s">
        <v>242</v>
      </c>
      <c r="C10" s="78">
        <f>VLOOKUP(GroupVertices[[#This Row],[Vertex]],Vertices[],MATCH("ID",Vertices[[#Headers],[Vertex]:[Vertex Content Word Count]],0),FALSE)</f>
        <v>87</v>
      </c>
    </row>
    <row r="11" spans="1:3" ht="15">
      <c r="A11" s="78" t="s">
        <v>1588</v>
      </c>
      <c r="B11" s="84" t="s">
        <v>309</v>
      </c>
      <c r="C11" s="78">
        <f>VLOOKUP(GroupVertices[[#This Row],[Vertex]],Vertices[],MATCH("ID",Vertices[[#Headers],[Vertex]:[Vertex Content Word Count]],0),FALSE)</f>
        <v>89</v>
      </c>
    </row>
    <row r="12" spans="1:3" ht="15">
      <c r="A12" s="78" t="s">
        <v>1588</v>
      </c>
      <c r="B12" s="84" t="s">
        <v>308</v>
      </c>
      <c r="C12" s="78">
        <f>VLOOKUP(GroupVertices[[#This Row],[Vertex]],Vertices[],MATCH("ID",Vertices[[#Headers],[Vertex]:[Vertex Content Word Count]],0),FALSE)</f>
        <v>88</v>
      </c>
    </row>
    <row r="13" spans="1:3" ht="15">
      <c r="A13" s="78" t="s">
        <v>1588</v>
      </c>
      <c r="B13" s="84" t="s">
        <v>212</v>
      </c>
      <c r="C13" s="78">
        <f>VLOOKUP(GroupVertices[[#This Row],[Vertex]],Vertices[],MATCH("ID",Vertices[[#Headers],[Vertex]:[Vertex Content Word Count]],0),FALSE)</f>
        <v>3</v>
      </c>
    </row>
    <row r="14" spans="1:3" ht="15">
      <c r="A14" s="78" t="s">
        <v>1588</v>
      </c>
      <c r="B14" s="84" t="s">
        <v>231</v>
      </c>
      <c r="C14" s="78">
        <f>VLOOKUP(GroupVertices[[#This Row],[Vertex]],Vertices[],MATCH("ID",Vertices[[#Headers],[Vertex]:[Vertex Content Word Count]],0),FALSE)</f>
        <v>55</v>
      </c>
    </row>
    <row r="15" spans="1:3" ht="15">
      <c r="A15" s="78" t="s">
        <v>1588</v>
      </c>
      <c r="B15" s="84" t="s">
        <v>229</v>
      </c>
      <c r="C15" s="78">
        <f>VLOOKUP(GroupVertices[[#This Row],[Vertex]],Vertices[],MATCH("ID",Vertices[[#Headers],[Vertex]:[Vertex Content Word Count]],0),FALSE)</f>
        <v>51</v>
      </c>
    </row>
    <row r="16" spans="1:3" ht="15">
      <c r="A16" s="78" t="s">
        <v>1588</v>
      </c>
      <c r="B16" s="84" t="s">
        <v>228</v>
      </c>
      <c r="C16" s="78">
        <f>VLOOKUP(GroupVertices[[#This Row],[Vertex]],Vertices[],MATCH("ID",Vertices[[#Headers],[Vertex]:[Vertex Content Word Count]],0),FALSE)</f>
        <v>50</v>
      </c>
    </row>
    <row r="17" spans="1:3" ht="15">
      <c r="A17" s="78" t="s">
        <v>1588</v>
      </c>
      <c r="B17" s="84" t="s">
        <v>227</v>
      </c>
      <c r="C17" s="78">
        <f>VLOOKUP(GroupVertices[[#This Row],[Vertex]],Vertices[],MATCH("ID",Vertices[[#Headers],[Vertex]:[Vertex Content Word Count]],0),FALSE)</f>
        <v>48</v>
      </c>
    </row>
    <row r="18" spans="1:3" ht="15">
      <c r="A18" s="78" t="s">
        <v>1588</v>
      </c>
      <c r="B18" s="84" t="s">
        <v>226</v>
      </c>
      <c r="C18" s="78">
        <f>VLOOKUP(GroupVertices[[#This Row],[Vertex]],Vertices[],MATCH("ID",Vertices[[#Headers],[Vertex]:[Vertex Content Word Count]],0),FALSE)</f>
        <v>47</v>
      </c>
    </row>
    <row r="19" spans="1:3" ht="15">
      <c r="A19" s="78" t="s">
        <v>1588</v>
      </c>
      <c r="B19" s="84" t="s">
        <v>220</v>
      </c>
      <c r="C19" s="78">
        <f>VLOOKUP(GroupVertices[[#This Row],[Vertex]],Vertices[],MATCH("ID",Vertices[[#Headers],[Vertex]:[Vertex Content Word Count]],0),FALSE)</f>
        <v>26</v>
      </c>
    </row>
    <row r="20" spans="1:3" ht="15">
      <c r="A20" s="78" t="s">
        <v>1588</v>
      </c>
      <c r="B20" s="84" t="s">
        <v>219</v>
      </c>
      <c r="C20" s="78">
        <f>VLOOKUP(GroupVertices[[#This Row],[Vertex]],Vertices[],MATCH("ID",Vertices[[#Headers],[Vertex]:[Vertex Content Word Count]],0),FALSE)</f>
        <v>25</v>
      </c>
    </row>
    <row r="21" spans="1:3" ht="15">
      <c r="A21" s="78" t="s">
        <v>1588</v>
      </c>
      <c r="B21" s="84" t="s">
        <v>218</v>
      </c>
      <c r="C21" s="78">
        <f>VLOOKUP(GroupVertices[[#This Row],[Vertex]],Vertices[],MATCH("ID",Vertices[[#Headers],[Vertex]:[Vertex Content Word Count]],0),FALSE)</f>
        <v>24</v>
      </c>
    </row>
    <row r="22" spans="1:3" ht="15">
      <c r="A22" s="78" t="s">
        <v>1588</v>
      </c>
      <c r="B22" s="84" t="s">
        <v>217</v>
      </c>
      <c r="C22" s="78">
        <f>VLOOKUP(GroupVertices[[#This Row],[Vertex]],Vertices[],MATCH("ID",Vertices[[#Headers],[Vertex]:[Vertex Content Word Count]],0),FALSE)</f>
        <v>23</v>
      </c>
    </row>
    <row r="23" spans="1:3" ht="15">
      <c r="A23" s="78" t="s">
        <v>1588</v>
      </c>
      <c r="B23" s="84" t="s">
        <v>216</v>
      </c>
      <c r="C23" s="78">
        <f>VLOOKUP(GroupVertices[[#This Row],[Vertex]],Vertices[],MATCH("ID",Vertices[[#Headers],[Vertex]:[Vertex Content Word Count]],0),FALSE)</f>
        <v>22</v>
      </c>
    </row>
    <row r="24" spans="1:3" ht="15">
      <c r="A24" s="78" t="s">
        <v>1588</v>
      </c>
      <c r="B24" s="84" t="s">
        <v>215</v>
      </c>
      <c r="C24" s="78">
        <f>VLOOKUP(GroupVertices[[#This Row],[Vertex]],Vertices[],MATCH("ID",Vertices[[#Headers],[Vertex]:[Vertex Content Word Count]],0),FALSE)</f>
        <v>21</v>
      </c>
    </row>
    <row r="25" spans="1:3" ht="15">
      <c r="A25" s="78" t="s">
        <v>1588</v>
      </c>
      <c r="B25" s="84" t="s">
        <v>214</v>
      </c>
      <c r="C25" s="78">
        <f>VLOOKUP(GroupVertices[[#This Row],[Vertex]],Vertices[],MATCH("ID",Vertices[[#Headers],[Vertex]:[Vertex Content Word Count]],0),FALSE)</f>
        <v>19</v>
      </c>
    </row>
    <row r="26" spans="1:3" ht="15">
      <c r="A26" s="78" t="s">
        <v>1588</v>
      </c>
      <c r="B26" s="84" t="s">
        <v>259</v>
      </c>
      <c r="C26" s="78">
        <f>VLOOKUP(GroupVertices[[#This Row],[Vertex]],Vertices[],MATCH("ID",Vertices[[#Headers],[Vertex]:[Vertex Content Word Count]],0),FALSE)</f>
        <v>7</v>
      </c>
    </row>
    <row r="27" spans="1:3" ht="15">
      <c r="A27" s="78" t="s">
        <v>1588</v>
      </c>
      <c r="B27" s="84" t="s">
        <v>258</v>
      </c>
      <c r="C27" s="78">
        <f>VLOOKUP(GroupVertices[[#This Row],[Vertex]],Vertices[],MATCH("ID",Vertices[[#Headers],[Vertex]:[Vertex Content Word Count]],0),FALSE)</f>
        <v>6</v>
      </c>
    </row>
    <row r="28" spans="1:3" ht="15">
      <c r="A28" s="78" t="s">
        <v>1588</v>
      </c>
      <c r="B28" s="84" t="s">
        <v>257</v>
      </c>
      <c r="C28" s="78">
        <f>VLOOKUP(GroupVertices[[#This Row],[Vertex]],Vertices[],MATCH("ID",Vertices[[#Headers],[Vertex]:[Vertex Content Word Count]],0),FALSE)</f>
        <v>5</v>
      </c>
    </row>
    <row r="29" spans="1:3" ht="15">
      <c r="A29" s="78" t="s">
        <v>1588</v>
      </c>
      <c r="B29" s="84" t="s">
        <v>256</v>
      </c>
      <c r="C29" s="78">
        <f>VLOOKUP(GroupVertices[[#This Row],[Vertex]],Vertices[],MATCH("ID",Vertices[[#Headers],[Vertex]:[Vertex Content Word Count]],0),FALSE)</f>
        <v>4</v>
      </c>
    </row>
    <row r="30" spans="1:3" ht="15">
      <c r="A30" s="78" t="s">
        <v>1589</v>
      </c>
      <c r="B30" s="84" t="s">
        <v>249</v>
      </c>
      <c r="C30" s="78">
        <f>VLOOKUP(GroupVertices[[#This Row],[Vertex]],Vertices[],MATCH("ID",Vertices[[#Headers],[Vertex]:[Vertex Content Word Count]],0),FALSE)</f>
        <v>97</v>
      </c>
    </row>
    <row r="31" spans="1:3" ht="15">
      <c r="A31" s="78" t="s">
        <v>1589</v>
      </c>
      <c r="B31" s="84" t="s">
        <v>237</v>
      </c>
      <c r="C31" s="78">
        <f>VLOOKUP(GroupVertices[[#This Row],[Vertex]],Vertices[],MATCH("ID",Vertices[[#Headers],[Vertex]:[Vertex Content Word Count]],0),FALSE)</f>
        <v>73</v>
      </c>
    </row>
    <row r="32" spans="1:3" ht="15">
      <c r="A32" s="78" t="s">
        <v>1589</v>
      </c>
      <c r="B32" s="84" t="s">
        <v>238</v>
      </c>
      <c r="C32" s="78">
        <f>VLOOKUP(GroupVertices[[#This Row],[Vertex]],Vertices[],MATCH("ID",Vertices[[#Headers],[Vertex]:[Vertex Content Word Count]],0),FALSE)</f>
        <v>70</v>
      </c>
    </row>
    <row r="33" spans="1:3" ht="15">
      <c r="A33" s="78" t="s">
        <v>1589</v>
      </c>
      <c r="B33" s="84" t="s">
        <v>248</v>
      </c>
      <c r="C33" s="78">
        <f>VLOOKUP(GroupVertices[[#This Row],[Vertex]],Vertices[],MATCH("ID",Vertices[[#Headers],[Vertex]:[Vertex Content Word Count]],0),FALSE)</f>
        <v>71</v>
      </c>
    </row>
    <row r="34" spans="1:3" ht="15">
      <c r="A34" s="78" t="s">
        <v>1589</v>
      </c>
      <c r="B34" s="84" t="s">
        <v>245</v>
      </c>
      <c r="C34" s="78">
        <f>VLOOKUP(GroupVertices[[#This Row],[Vertex]],Vertices[],MATCH("ID",Vertices[[#Headers],[Vertex]:[Vertex Content Word Count]],0),FALSE)</f>
        <v>92</v>
      </c>
    </row>
    <row r="35" spans="1:3" ht="15">
      <c r="A35" s="78" t="s">
        <v>1589</v>
      </c>
      <c r="B35" s="84" t="s">
        <v>241</v>
      </c>
      <c r="C35" s="78">
        <f>VLOOKUP(GroupVertices[[#This Row],[Vertex]],Vertices[],MATCH("ID",Vertices[[#Headers],[Vertex]:[Vertex Content Word Count]],0),FALSE)</f>
        <v>86</v>
      </c>
    </row>
    <row r="36" spans="1:3" ht="15">
      <c r="A36" s="78" t="s">
        <v>1589</v>
      </c>
      <c r="B36" s="84" t="s">
        <v>240</v>
      </c>
      <c r="C36" s="78">
        <f>VLOOKUP(GroupVertices[[#This Row],[Vertex]],Vertices[],MATCH("ID",Vertices[[#Headers],[Vertex]:[Vertex Content Word Count]],0),FALSE)</f>
        <v>85</v>
      </c>
    </row>
    <row r="37" spans="1:3" ht="15">
      <c r="A37" s="78" t="s">
        <v>1589</v>
      </c>
      <c r="B37" s="84" t="s">
        <v>307</v>
      </c>
      <c r="C37" s="78">
        <f>VLOOKUP(GroupVertices[[#This Row],[Vertex]],Vertices[],MATCH("ID",Vertices[[#Headers],[Vertex]:[Vertex Content Word Count]],0),FALSE)</f>
        <v>84</v>
      </c>
    </row>
    <row r="38" spans="1:3" ht="15">
      <c r="A38" s="78" t="s">
        <v>1589</v>
      </c>
      <c r="B38" s="84" t="s">
        <v>306</v>
      </c>
      <c r="C38" s="78">
        <f>VLOOKUP(GroupVertices[[#This Row],[Vertex]],Vertices[],MATCH("ID",Vertices[[#Headers],[Vertex]:[Vertex Content Word Count]],0),FALSE)</f>
        <v>83</v>
      </c>
    </row>
    <row r="39" spans="1:3" ht="15">
      <c r="A39" s="78" t="s">
        <v>1589</v>
      </c>
      <c r="B39" s="84" t="s">
        <v>305</v>
      </c>
      <c r="C39" s="78">
        <f>VLOOKUP(GroupVertices[[#This Row],[Vertex]],Vertices[],MATCH("ID",Vertices[[#Headers],[Vertex]:[Vertex Content Word Count]],0),FALSE)</f>
        <v>82</v>
      </c>
    </row>
    <row r="40" spans="1:3" ht="15">
      <c r="A40" s="78" t="s">
        <v>1589</v>
      </c>
      <c r="B40" s="84" t="s">
        <v>304</v>
      </c>
      <c r="C40" s="78">
        <f>VLOOKUP(GroupVertices[[#This Row],[Vertex]],Vertices[],MATCH("ID",Vertices[[#Headers],[Vertex]:[Vertex Content Word Count]],0),FALSE)</f>
        <v>81</v>
      </c>
    </row>
    <row r="41" spans="1:3" ht="15">
      <c r="A41" s="78" t="s">
        <v>1589</v>
      </c>
      <c r="B41" s="84" t="s">
        <v>303</v>
      </c>
      <c r="C41" s="78">
        <f>VLOOKUP(GroupVertices[[#This Row],[Vertex]],Vertices[],MATCH("ID",Vertices[[#Headers],[Vertex]:[Vertex Content Word Count]],0),FALSE)</f>
        <v>80</v>
      </c>
    </row>
    <row r="42" spans="1:3" ht="15">
      <c r="A42" s="78" t="s">
        <v>1589</v>
      </c>
      <c r="B42" s="84" t="s">
        <v>302</v>
      </c>
      <c r="C42" s="78">
        <f>VLOOKUP(GroupVertices[[#This Row],[Vertex]],Vertices[],MATCH("ID",Vertices[[#Headers],[Vertex]:[Vertex Content Word Count]],0),FALSE)</f>
        <v>79</v>
      </c>
    </row>
    <row r="43" spans="1:3" ht="15">
      <c r="A43" s="78" t="s">
        <v>1589</v>
      </c>
      <c r="B43" s="84" t="s">
        <v>301</v>
      </c>
      <c r="C43" s="78">
        <f>VLOOKUP(GroupVertices[[#This Row],[Vertex]],Vertices[],MATCH("ID",Vertices[[#Headers],[Vertex]:[Vertex Content Word Count]],0),FALSE)</f>
        <v>78</v>
      </c>
    </row>
    <row r="44" spans="1:3" ht="15">
      <c r="A44" s="78" t="s">
        <v>1589</v>
      </c>
      <c r="B44" s="84" t="s">
        <v>300</v>
      </c>
      <c r="C44" s="78">
        <f>VLOOKUP(GroupVertices[[#This Row],[Vertex]],Vertices[],MATCH("ID",Vertices[[#Headers],[Vertex]:[Vertex Content Word Count]],0),FALSE)</f>
        <v>77</v>
      </c>
    </row>
    <row r="45" spans="1:3" ht="15">
      <c r="A45" s="78" t="s">
        <v>1589</v>
      </c>
      <c r="B45" s="84" t="s">
        <v>299</v>
      </c>
      <c r="C45" s="78">
        <f>VLOOKUP(GroupVertices[[#This Row],[Vertex]],Vertices[],MATCH("ID",Vertices[[#Headers],[Vertex]:[Vertex Content Word Count]],0),FALSE)</f>
        <v>76</v>
      </c>
    </row>
    <row r="46" spans="1:3" ht="15">
      <c r="A46" s="78" t="s">
        <v>1589</v>
      </c>
      <c r="B46" s="84" t="s">
        <v>298</v>
      </c>
      <c r="C46" s="78">
        <f>VLOOKUP(GroupVertices[[#This Row],[Vertex]],Vertices[],MATCH("ID",Vertices[[#Headers],[Vertex]:[Vertex Content Word Count]],0),FALSE)</f>
        <v>75</v>
      </c>
    </row>
    <row r="47" spans="1:3" ht="15">
      <c r="A47" s="78" t="s">
        <v>1589</v>
      </c>
      <c r="B47" s="84" t="s">
        <v>297</v>
      </c>
      <c r="C47" s="78">
        <f>VLOOKUP(GroupVertices[[#This Row],[Vertex]],Vertices[],MATCH("ID",Vertices[[#Headers],[Vertex]:[Vertex Content Word Count]],0),FALSE)</f>
        <v>74</v>
      </c>
    </row>
    <row r="48" spans="1:3" ht="15">
      <c r="A48" s="78" t="s">
        <v>1589</v>
      </c>
      <c r="B48" s="84" t="s">
        <v>236</v>
      </c>
      <c r="C48" s="78">
        <f>VLOOKUP(GroupVertices[[#This Row],[Vertex]],Vertices[],MATCH("ID",Vertices[[#Headers],[Vertex]:[Vertex Content Word Count]],0),FALSE)</f>
        <v>72</v>
      </c>
    </row>
    <row r="49" spans="1:3" ht="15">
      <c r="A49" s="78" t="s">
        <v>1589</v>
      </c>
      <c r="B49" s="84" t="s">
        <v>235</v>
      </c>
      <c r="C49" s="78">
        <f>VLOOKUP(GroupVertices[[#This Row],[Vertex]],Vertices[],MATCH("ID",Vertices[[#Headers],[Vertex]:[Vertex Content Word Count]],0),FALSE)</f>
        <v>69</v>
      </c>
    </row>
    <row r="50" spans="1:3" ht="15">
      <c r="A50" s="78" t="s">
        <v>1590</v>
      </c>
      <c r="B50" s="84" t="s">
        <v>234</v>
      </c>
      <c r="C50" s="78">
        <f>VLOOKUP(GroupVertices[[#This Row],[Vertex]],Vertices[],MATCH("ID",Vertices[[#Headers],[Vertex]:[Vertex Content Word Count]],0),FALSE)</f>
        <v>68</v>
      </c>
    </row>
    <row r="51" spans="1:3" ht="15">
      <c r="A51" s="78" t="s">
        <v>1590</v>
      </c>
      <c r="B51" s="84" t="s">
        <v>213</v>
      </c>
      <c r="C51" s="78">
        <f>VLOOKUP(GroupVertices[[#This Row],[Vertex]],Vertices[],MATCH("ID",Vertices[[#Headers],[Vertex]:[Vertex Content Word Count]],0),FALSE)</f>
        <v>8</v>
      </c>
    </row>
    <row r="52" spans="1:3" ht="15">
      <c r="A52" s="78" t="s">
        <v>1590</v>
      </c>
      <c r="B52" s="84" t="s">
        <v>286</v>
      </c>
      <c r="C52" s="78">
        <f>VLOOKUP(GroupVertices[[#This Row],[Vertex]],Vertices[],MATCH("ID",Vertices[[#Headers],[Vertex]:[Vertex Content Word Count]],0),FALSE)</f>
        <v>54</v>
      </c>
    </row>
    <row r="53" spans="1:3" ht="15">
      <c r="A53" s="78" t="s">
        <v>1590</v>
      </c>
      <c r="B53" s="84" t="s">
        <v>285</v>
      </c>
      <c r="C53" s="78">
        <f>VLOOKUP(GroupVertices[[#This Row],[Vertex]],Vertices[],MATCH("ID",Vertices[[#Headers],[Vertex]:[Vertex Content Word Count]],0),FALSE)</f>
        <v>53</v>
      </c>
    </row>
    <row r="54" spans="1:3" ht="15">
      <c r="A54" s="78" t="s">
        <v>1590</v>
      </c>
      <c r="B54" s="84" t="s">
        <v>230</v>
      </c>
      <c r="C54" s="78">
        <f>VLOOKUP(GroupVertices[[#This Row],[Vertex]],Vertices[],MATCH("ID",Vertices[[#Headers],[Vertex]:[Vertex Content Word Count]],0),FALSE)</f>
        <v>52</v>
      </c>
    </row>
    <row r="55" spans="1:3" ht="15">
      <c r="A55" s="78" t="s">
        <v>1590</v>
      </c>
      <c r="B55" s="84" t="s">
        <v>269</v>
      </c>
      <c r="C55" s="78">
        <f>VLOOKUP(GroupVertices[[#This Row],[Vertex]],Vertices[],MATCH("ID",Vertices[[#Headers],[Vertex]:[Vertex Content Word Count]],0),FALSE)</f>
        <v>18</v>
      </c>
    </row>
    <row r="56" spans="1:3" ht="15">
      <c r="A56" s="78" t="s">
        <v>1590</v>
      </c>
      <c r="B56" s="84" t="s">
        <v>268</v>
      </c>
      <c r="C56" s="78">
        <f>VLOOKUP(GroupVertices[[#This Row],[Vertex]],Vertices[],MATCH("ID",Vertices[[#Headers],[Vertex]:[Vertex Content Word Count]],0),FALSE)</f>
        <v>17</v>
      </c>
    </row>
    <row r="57" spans="1:3" ht="15">
      <c r="A57" s="78" t="s">
        <v>1590</v>
      </c>
      <c r="B57" s="84" t="s">
        <v>267</v>
      </c>
      <c r="C57" s="78">
        <f>VLOOKUP(GroupVertices[[#This Row],[Vertex]],Vertices[],MATCH("ID",Vertices[[#Headers],[Vertex]:[Vertex Content Word Count]],0),FALSE)</f>
        <v>16</v>
      </c>
    </row>
    <row r="58" spans="1:3" ht="15">
      <c r="A58" s="78" t="s">
        <v>1590</v>
      </c>
      <c r="B58" s="84" t="s">
        <v>266</v>
      </c>
      <c r="C58" s="78">
        <f>VLOOKUP(GroupVertices[[#This Row],[Vertex]],Vertices[],MATCH("ID",Vertices[[#Headers],[Vertex]:[Vertex Content Word Count]],0),FALSE)</f>
        <v>15</v>
      </c>
    </row>
    <row r="59" spans="1:3" ht="15">
      <c r="A59" s="78" t="s">
        <v>1590</v>
      </c>
      <c r="B59" s="84" t="s">
        <v>265</v>
      </c>
      <c r="C59" s="78">
        <f>VLOOKUP(GroupVertices[[#This Row],[Vertex]],Vertices[],MATCH("ID",Vertices[[#Headers],[Vertex]:[Vertex Content Word Count]],0),FALSE)</f>
        <v>14</v>
      </c>
    </row>
    <row r="60" spans="1:3" ht="15">
      <c r="A60" s="78" t="s">
        <v>1590</v>
      </c>
      <c r="B60" s="84" t="s">
        <v>264</v>
      </c>
      <c r="C60" s="78">
        <f>VLOOKUP(GroupVertices[[#This Row],[Vertex]],Vertices[],MATCH("ID",Vertices[[#Headers],[Vertex]:[Vertex Content Word Count]],0),FALSE)</f>
        <v>13</v>
      </c>
    </row>
    <row r="61" spans="1:3" ht="15">
      <c r="A61" s="78" t="s">
        <v>1590</v>
      </c>
      <c r="B61" s="84" t="s">
        <v>263</v>
      </c>
      <c r="C61" s="78">
        <f>VLOOKUP(GroupVertices[[#This Row],[Vertex]],Vertices[],MATCH("ID",Vertices[[#Headers],[Vertex]:[Vertex Content Word Count]],0),FALSE)</f>
        <v>12</v>
      </c>
    </row>
    <row r="62" spans="1:3" ht="15">
      <c r="A62" s="78" t="s">
        <v>1590</v>
      </c>
      <c r="B62" s="84" t="s">
        <v>262</v>
      </c>
      <c r="C62" s="78">
        <f>VLOOKUP(GroupVertices[[#This Row],[Vertex]],Vertices[],MATCH("ID",Vertices[[#Headers],[Vertex]:[Vertex Content Word Count]],0),FALSE)</f>
        <v>11</v>
      </c>
    </row>
    <row r="63" spans="1:3" ht="15">
      <c r="A63" s="78" t="s">
        <v>1590</v>
      </c>
      <c r="B63" s="84" t="s">
        <v>261</v>
      </c>
      <c r="C63" s="78">
        <f>VLOOKUP(GroupVertices[[#This Row],[Vertex]],Vertices[],MATCH("ID",Vertices[[#Headers],[Vertex]:[Vertex Content Word Count]],0),FALSE)</f>
        <v>10</v>
      </c>
    </row>
    <row r="64" spans="1:3" ht="15">
      <c r="A64" s="78" t="s">
        <v>1590</v>
      </c>
      <c r="B64" s="84" t="s">
        <v>260</v>
      </c>
      <c r="C64" s="78">
        <f>VLOOKUP(GroupVertices[[#This Row],[Vertex]],Vertices[],MATCH("ID",Vertices[[#Headers],[Vertex]:[Vertex Content Word Count]],0),FALSE)</f>
        <v>9</v>
      </c>
    </row>
    <row r="65" spans="1:3" ht="15">
      <c r="A65" s="78" t="s">
        <v>1591</v>
      </c>
      <c r="B65" s="84" t="s">
        <v>225</v>
      </c>
      <c r="C65" s="78">
        <f>VLOOKUP(GroupVertices[[#This Row],[Vertex]],Vertices[],MATCH("ID",Vertices[[#Headers],[Vertex]:[Vertex Content Word Count]],0),FALSE)</f>
        <v>46</v>
      </c>
    </row>
    <row r="66" spans="1:3" ht="15">
      <c r="A66" s="78" t="s">
        <v>1591</v>
      </c>
      <c r="B66" s="84" t="s">
        <v>221</v>
      </c>
      <c r="C66" s="78">
        <f>VLOOKUP(GroupVertices[[#This Row],[Vertex]],Vertices[],MATCH("ID",Vertices[[#Headers],[Vertex]:[Vertex Content Word Count]],0),FALSE)</f>
        <v>27</v>
      </c>
    </row>
    <row r="67" spans="1:3" ht="15">
      <c r="A67" s="78" t="s">
        <v>1591</v>
      </c>
      <c r="B67" s="84" t="s">
        <v>280</v>
      </c>
      <c r="C67" s="78">
        <f>VLOOKUP(GroupVertices[[#This Row],[Vertex]],Vertices[],MATCH("ID",Vertices[[#Headers],[Vertex]:[Vertex Content Word Count]],0),FALSE)</f>
        <v>40</v>
      </c>
    </row>
    <row r="68" spans="1:3" ht="15">
      <c r="A68" s="78" t="s">
        <v>1591</v>
      </c>
      <c r="B68" s="84" t="s">
        <v>279</v>
      </c>
      <c r="C68" s="78">
        <f>VLOOKUP(GroupVertices[[#This Row],[Vertex]],Vertices[],MATCH("ID",Vertices[[#Headers],[Vertex]:[Vertex Content Word Count]],0),FALSE)</f>
        <v>39</v>
      </c>
    </row>
    <row r="69" spans="1:3" ht="15">
      <c r="A69" s="78" t="s">
        <v>1591</v>
      </c>
      <c r="B69" s="84" t="s">
        <v>223</v>
      </c>
      <c r="C69" s="78">
        <f>VLOOKUP(GroupVertices[[#This Row],[Vertex]],Vertices[],MATCH("ID",Vertices[[#Headers],[Vertex]:[Vertex Content Word Count]],0),FALSE)</f>
        <v>38</v>
      </c>
    </row>
    <row r="70" spans="1:3" ht="15">
      <c r="A70" s="78" t="s">
        <v>1591</v>
      </c>
      <c r="B70" s="84" t="s">
        <v>278</v>
      </c>
      <c r="C70" s="78">
        <f>VLOOKUP(GroupVertices[[#This Row],[Vertex]],Vertices[],MATCH("ID",Vertices[[#Headers],[Vertex]:[Vertex Content Word Count]],0),FALSE)</f>
        <v>36</v>
      </c>
    </row>
    <row r="71" spans="1:3" ht="15">
      <c r="A71" s="78" t="s">
        <v>1591</v>
      </c>
      <c r="B71" s="84" t="s">
        <v>277</v>
      </c>
      <c r="C71" s="78">
        <f>VLOOKUP(GroupVertices[[#This Row],[Vertex]],Vertices[],MATCH("ID",Vertices[[#Headers],[Vertex]:[Vertex Content Word Count]],0),FALSE)</f>
        <v>35</v>
      </c>
    </row>
    <row r="72" spans="1:3" ht="15">
      <c r="A72" s="78" t="s">
        <v>1591</v>
      </c>
      <c r="B72" s="84" t="s">
        <v>276</v>
      </c>
      <c r="C72" s="78">
        <f>VLOOKUP(GroupVertices[[#This Row],[Vertex]],Vertices[],MATCH("ID",Vertices[[#Headers],[Vertex]:[Vertex Content Word Count]],0),FALSE)</f>
        <v>34</v>
      </c>
    </row>
    <row r="73" spans="1:3" ht="15">
      <c r="A73" s="78" t="s">
        <v>1591</v>
      </c>
      <c r="B73" s="84" t="s">
        <v>275</v>
      </c>
      <c r="C73" s="78">
        <f>VLOOKUP(GroupVertices[[#This Row],[Vertex]],Vertices[],MATCH("ID",Vertices[[#Headers],[Vertex]:[Vertex Content Word Count]],0),FALSE)</f>
        <v>33</v>
      </c>
    </row>
    <row r="74" spans="1:3" ht="15">
      <c r="A74" s="78" t="s">
        <v>1591</v>
      </c>
      <c r="B74" s="84" t="s">
        <v>274</v>
      </c>
      <c r="C74" s="78">
        <f>VLOOKUP(GroupVertices[[#This Row],[Vertex]],Vertices[],MATCH("ID",Vertices[[#Headers],[Vertex]:[Vertex Content Word Count]],0),FALSE)</f>
        <v>32</v>
      </c>
    </row>
    <row r="75" spans="1:3" ht="15">
      <c r="A75" s="78" t="s">
        <v>1591</v>
      </c>
      <c r="B75" s="84" t="s">
        <v>273</v>
      </c>
      <c r="C75" s="78">
        <f>VLOOKUP(GroupVertices[[#This Row],[Vertex]],Vertices[],MATCH("ID",Vertices[[#Headers],[Vertex]:[Vertex Content Word Count]],0),FALSE)</f>
        <v>31</v>
      </c>
    </row>
    <row r="76" spans="1:3" ht="15">
      <c r="A76" s="78" t="s">
        <v>1591</v>
      </c>
      <c r="B76" s="84" t="s">
        <v>272</v>
      </c>
      <c r="C76" s="78">
        <f>VLOOKUP(GroupVertices[[#This Row],[Vertex]],Vertices[],MATCH("ID",Vertices[[#Headers],[Vertex]:[Vertex Content Word Count]],0),FALSE)</f>
        <v>30</v>
      </c>
    </row>
    <row r="77" spans="1:3" ht="15">
      <c r="A77" s="78" t="s">
        <v>1591</v>
      </c>
      <c r="B77" s="84" t="s">
        <v>271</v>
      </c>
      <c r="C77" s="78">
        <f>VLOOKUP(GroupVertices[[#This Row],[Vertex]],Vertices[],MATCH("ID",Vertices[[#Headers],[Vertex]:[Vertex Content Word Count]],0),FALSE)</f>
        <v>29</v>
      </c>
    </row>
    <row r="78" spans="1:3" ht="15">
      <c r="A78" s="78" t="s">
        <v>1591</v>
      </c>
      <c r="B78" s="84" t="s">
        <v>270</v>
      </c>
      <c r="C78" s="78">
        <f>VLOOKUP(GroupVertices[[#This Row],[Vertex]],Vertices[],MATCH("ID",Vertices[[#Headers],[Vertex]:[Vertex Content Word Count]],0),FALSE)</f>
        <v>28</v>
      </c>
    </row>
    <row r="79" spans="1:3" ht="15">
      <c r="A79" s="78" t="s">
        <v>1592</v>
      </c>
      <c r="B79" s="84" t="s">
        <v>233</v>
      </c>
      <c r="C79" s="78">
        <f>VLOOKUP(GroupVertices[[#This Row],[Vertex]],Vertices[],MATCH("ID",Vertices[[#Headers],[Vertex]:[Vertex Content Word Count]],0),FALSE)</f>
        <v>65</v>
      </c>
    </row>
    <row r="80" spans="1:3" ht="15">
      <c r="A80" s="78" t="s">
        <v>1592</v>
      </c>
      <c r="B80" s="84" t="s">
        <v>296</v>
      </c>
      <c r="C80" s="78">
        <f>VLOOKUP(GroupVertices[[#This Row],[Vertex]],Vertices[],MATCH("ID",Vertices[[#Headers],[Vertex]:[Vertex Content Word Count]],0),FALSE)</f>
        <v>67</v>
      </c>
    </row>
    <row r="81" spans="1:3" ht="15">
      <c r="A81" s="78" t="s">
        <v>1592</v>
      </c>
      <c r="B81" s="84" t="s">
        <v>295</v>
      </c>
      <c r="C81" s="78">
        <f>VLOOKUP(GroupVertices[[#This Row],[Vertex]],Vertices[],MATCH("ID",Vertices[[#Headers],[Vertex]:[Vertex Content Word Count]],0),FALSE)</f>
        <v>66</v>
      </c>
    </row>
    <row r="82" spans="1:3" ht="15">
      <c r="A82" s="78" t="s">
        <v>1592</v>
      </c>
      <c r="B82" s="84" t="s">
        <v>294</v>
      </c>
      <c r="C82" s="78">
        <f>VLOOKUP(GroupVertices[[#This Row],[Vertex]],Vertices[],MATCH("ID",Vertices[[#Headers],[Vertex]:[Vertex Content Word Count]],0),FALSE)</f>
        <v>64</v>
      </c>
    </row>
    <row r="83" spans="1:3" ht="15">
      <c r="A83" s="78" t="s">
        <v>1592</v>
      </c>
      <c r="B83" s="84" t="s">
        <v>293</v>
      </c>
      <c r="C83" s="78">
        <f>VLOOKUP(GroupVertices[[#This Row],[Vertex]],Vertices[],MATCH("ID",Vertices[[#Headers],[Vertex]:[Vertex Content Word Count]],0),FALSE)</f>
        <v>63</v>
      </c>
    </row>
    <row r="84" spans="1:3" ht="15">
      <c r="A84" s="78" t="s">
        <v>1592</v>
      </c>
      <c r="B84" s="84" t="s">
        <v>292</v>
      </c>
      <c r="C84" s="78">
        <f>VLOOKUP(GroupVertices[[#This Row],[Vertex]],Vertices[],MATCH("ID",Vertices[[#Headers],[Vertex]:[Vertex Content Word Count]],0),FALSE)</f>
        <v>62</v>
      </c>
    </row>
    <row r="85" spans="1:3" ht="15">
      <c r="A85" s="78" t="s">
        <v>1592</v>
      </c>
      <c r="B85" s="84" t="s">
        <v>291</v>
      </c>
      <c r="C85" s="78">
        <f>VLOOKUP(GroupVertices[[#This Row],[Vertex]],Vertices[],MATCH("ID",Vertices[[#Headers],[Vertex]:[Vertex Content Word Count]],0),FALSE)</f>
        <v>61</v>
      </c>
    </row>
    <row r="86" spans="1:3" ht="15">
      <c r="A86" s="78" t="s">
        <v>1592</v>
      </c>
      <c r="B86" s="84" t="s">
        <v>290</v>
      </c>
      <c r="C86" s="78">
        <f>VLOOKUP(GroupVertices[[#This Row],[Vertex]],Vertices[],MATCH("ID",Vertices[[#Headers],[Vertex]:[Vertex Content Word Count]],0),FALSE)</f>
        <v>60</v>
      </c>
    </row>
    <row r="87" spans="1:3" ht="15">
      <c r="A87" s="78" t="s">
        <v>1592</v>
      </c>
      <c r="B87" s="84" t="s">
        <v>289</v>
      </c>
      <c r="C87" s="78">
        <f>VLOOKUP(GroupVertices[[#This Row],[Vertex]],Vertices[],MATCH("ID",Vertices[[#Headers],[Vertex]:[Vertex Content Word Count]],0),FALSE)</f>
        <v>59</v>
      </c>
    </row>
    <row r="88" spans="1:3" ht="15">
      <c r="A88" s="78" t="s">
        <v>1592</v>
      </c>
      <c r="B88" s="84" t="s">
        <v>288</v>
      </c>
      <c r="C88" s="78">
        <f>VLOOKUP(GroupVertices[[#This Row],[Vertex]],Vertices[],MATCH("ID",Vertices[[#Headers],[Vertex]:[Vertex Content Word Count]],0),FALSE)</f>
        <v>58</v>
      </c>
    </row>
    <row r="89" spans="1:3" ht="15">
      <c r="A89" s="78" t="s">
        <v>1592</v>
      </c>
      <c r="B89" s="84" t="s">
        <v>287</v>
      </c>
      <c r="C89" s="78">
        <f>VLOOKUP(GroupVertices[[#This Row],[Vertex]],Vertices[],MATCH("ID",Vertices[[#Headers],[Vertex]:[Vertex Content Word Count]],0),FALSE)</f>
        <v>57</v>
      </c>
    </row>
    <row r="90" spans="1:3" ht="15">
      <c r="A90" s="78" t="s">
        <v>1592</v>
      </c>
      <c r="B90" s="84" t="s">
        <v>232</v>
      </c>
      <c r="C90" s="78">
        <f>VLOOKUP(GroupVertices[[#This Row],[Vertex]],Vertices[],MATCH("ID",Vertices[[#Headers],[Vertex]:[Vertex Content Word Count]],0),FALSE)</f>
        <v>56</v>
      </c>
    </row>
    <row r="91" spans="1:3" ht="15">
      <c r="A91" s="78" t="s">
        <v>1593</v>
      </c>
      <c r="B91" s="84" t="s">
        <v>255</v>
      </c>
      <c r="C91" s="78">
        <f>VLOOKUP(GroupVertices[[#This Row],[Vertex]],Vertices[],MATCH("ID",Vertices[[#Headers],[Vertex]:[Vertex Content Word Count]],0),FALSE)</f>
        <v>110</v>
      </c>
    </row>
    <row r="92" spans="1:3" ht="15">
      <c r="A92" s="78" t="s">
        <v>1593</v>
      </c>
      <c r="B92" s="84" t="s">
        <v>254</v>
      </c>
      <c r="C92" s="78">
        <f>VLOOKUP(GroupVertices[[#This Row],[Vertex]],Vertices[],MATCH("ID",Vertices[[#Headers],[Vertex]:[Vertex Content Word Count]],0),FALSE)</f>
        <v>109</v>
      </c>
    </row>
    <row r="93" spans="1:3" ht="15">
      <c r="A93" s="78" t="s">
        <v>1593</v>
      </c>
      <c r="B93" s="84" t="s">
        <v>319</v>
      </c>
      <c r="C93" s="78">
        <f>VLOOKUP(GroupVertices[[#This Row],[Vertex]],Vertices[],MATCH("ID",Vertices[[#Headers],[Vertex]:[Vertex Content Word Count]],0),FALSE)</f>
        <v>107</v>
      </c>
    </row>
    <row r="94" spans="1:3" ht="15">
      <c r="A94" s="78" t="s">
        <v>1593</v>
      </c>
      <c r="B94" s="84" t="s">
        <v>317</v>
      </c>
      <c r="C94" s="78">
        <f>VLOOKUP(GroupVertices[[#This Row],[Vertex]],Vertices[],MATCH("ID",Vertices[[#Headers],[Vertex]:[Vertex Content Word Count]],0),FALSE)</f>
        <v>105</v>
      </c>
    </row>
    <row r="95" spans="1:3" ht="15">
      <c r="A95" s="78" t="s">
        <v>1593</v>
      </c>
      <c r="B95" s="84" t="s">
        <v>318</v>
      </c>
      <c r="C95" s="78">
        <f>VLOOKUP(GroupVertices[[#This Row],[Vertex]],Vertices[],MATCH("ID",Vertices[[#Headers],[Vertex]:[Vertex Content Word Count]],0),FALSE)</f>
        <v>106</v>
      </c>
    </row>
    <row r="96" spans="1:3" ht="15">
      <c r="A96" s="78" t="s">
        <v>1593</v>
      </c>
      <c r="B96" s="84" t="s">
        <v>253</v>
      </c>
      <c r="C96" s="78">
        <f>VLOOKUP(GroupVertices[[#This Row],[Vertex]],Vertices[],MATCH("ID",Vertices[[#Headers],[Vertex]:[Vertex Content Word Count]],0),FALSE)</f>
        <v>108</v>
      </c>
    </row>
    <row r="97" spans="1:3" ht="15">
      <c r="A97" s="78" t="s">
        <v>1593</v>
      </c>
      <c r="B97" s="84" t="s">
        <v>252</v>
      </c>
      <c r="C97" s="78">
        <f>VLOOKUP(GroupVertices[[#This Row],[Vertex]],Vertices[],MATCH("ID",Vertices[[#Headers],[Vertex]:[Vertex Content Word Count]],0),FALSE)</f>
        <v>104</v>
      </c>
    </row>
    <row r="98" spans="1:3" ht="15">
      <c r="A98" s="78" t="s">
        <v>1594</v>
      </c>
      <c r="B98" s="84" t="s">
        <v>251</v>
      </c>
      <c r="C98" s="78">
        <f>VLOOKUP(GroupVertices[[#This Row],[Vertex]],Vertices[],MATCH("ID",Vertices[[#Headers],[Vertex]:[Vertex Content Word Count]],0),FALSE)</f>
        <v>100</v>
      </c>
    </row>
    <row r="99" spans="1:3" ht="15">
      <c r="A99" s="78" t="s">
        <v>1594</v>
      </c>
      <c r="B99" s="84" t="s">
        <v>316</v>
      </c>
      <c r="C99" s="78">
        <f>VLOOKUP(GroupVertices[[#This Row],[Vertex]],Vertices[],MATCH("ID",Vertices[[#Headers],[Vertex]:[Vertex Content Word Count]],0),FALSE)</f>
        <v>103</v>
      </c>
    </row>
    <row r="100" spans="1:3" ht="15">
      <c r="A100" s="78" t="s">
        <v>1594</v>
      </c>
      <c r="B100" s="84" t="s">
        <v>250</v>
      </c>
      <c r="C100" s="78">
        <f>VLOOKUP(GroupVertices[[#This Row],[Vertex]],Vertices[],MATCH("ID",Vertices[[#Headers],[Vertex]:[Vertex Content Word Count]],0),FALSE)</f>
        <v>98</v>
      </c>
    </row>
    <row r="101" spans="1:3" ht="15">
      <c r="A101" s="78" t="s">
        <v>1594</v>
      </c>
      <c r="B101" s="84" t="s">
        <v>315</v>
      </c>
      <c r="C101" s="78">
        <f>VLOOKUP(GroupVertices[[#This Row],[Vertex]],Vertices[],MATCH("ID",Vertices[[#Headers],[Vertex]:[Vertex Content Word Count]],0),FALSE)</f>
        <v>102</v>
      </c>
    </row>
    <row r="102" spans="1:3" ht="15">
      <c r="A102" s="78" t="s">
        <v>1594</v>
      </c>
      <c r="B102" s="84" t="s">
        <v>314</v>
      </c>
      <c r="C102" s="78">
        <f>VLOOKUP(GroupVertices[[#This Row],[Vertex]],Vertices[],MATCH("ID",Vertices[[#Headers],[Vertex]:[Vertex Content Word Count]],0),FALSE)</f>
        <v>101</v>
      </c>
    </row>
    <row r="103" spans="1:3" ht="15">
      <c r="A103" s="78" t="s">
        <v>1594</v>
      </c>
      <c r="B103" s="84" t="s">
        <v>313</v>
      </c>
      <c r="C103" s="78">
        <f>VLOOKUP(GroupVertices[[#This Row],[Vertex]],Vertices[],MATCH("ID",Vertices[[#Headers],[Vertex]:[Vertex Content Word Count]],0),FALSE)</f>
        <v>99</v>
      </c>
    </row>
    <row r="104" spans="1:3" ht="15">
      <c r="A104" s="78" t="s">
        <v>1595</v>
      </c>
      <c r="B104" s="84" t="s">
        <v>224</v>
      </c>
      <c r="C104" s="78">
        <f>VLOOKUP(GroupVertices[[#This Row],[Vertex]],Vertices[],MATCH("ID",Vertices[[#Headers],[Vertex]:[Vertex Content Word Count]],0),FALSE)</f>
        <v>41</v>
      </c>
    </row>
    <row r="105" spans="1:3" ht="15">
      <c r="A105" s="78" t="s">
        <v>1595</v>
      </c>
      <c r="B105" s="84" t="s">
        <v>284</v>
      </c>
      <c r="C105" s="78">
        <f>VLOOKUP(GroupVertices[[#This Row],[Vertex]],Vertices[],MATCH("ID",Vertices[[#Headers],[Vertex]:[Vertex Content Word Count]],0),FALSE)</f>
        <v>45</v>
      </c>
    </row>
    <row r="106" spans="1:3" ht="15">
      <c r="A106" s="78" t="s">
        <v>1595</v>
      </c>
      <c r="B106" s="84" t="s">
        <v>283</v>
      </c>
      <c r="C106" s="78">
        <f>VLOOKUP(GroupVertices[[#This Row],[Vertex]],Vertices[],MATCH("ID",Vertices[[#Headers],[Vertex]:[Vertex Content Word Count]],0),FALSE)</f>
        <v>44</v>
      </c>
    </row>
    <row r="107" spans="1:3" ht="15">
      <c r="A107" s="78" t="s">
        <v>1595</v>
      </c>
      <c r="B107" s="84" t="s">
        <v>282</v>
      </c>
      <c r="C107" s="78">
        <f>VLOOKUP(GroupVertices[[#This Row],[Vertex]],Vertices[],MATCH("ID",Vertices[[#Headers],[Vertex]:[Vertex Content Word Count]],0),FALSE)</f>
        <v>43</v>
      </c>
    </row>
    <row r="108" spans="1:3" ht="15">
      <c r="A108" s="78" t="s">
        <v>1595</v>
      </c>
      <c r="B108" s="84" t="s">
        <v>281</v>
      </c>
      <c r="C108" s="78">
        <f>VLOOKUP(GroupVertices[[#This Row],[Vertex]],Vertices[],MATCH("ID",Vertices[[#Headers],[Vertex]:[Vertex Content Word Count]],0),FALSE)</f>
        <v>42</v>
      </c>
    </row>
    <row r="109" spans="1:3" ht="15">
      <c r="A109" s="78" t="s">
        <v>1596</v>
      </c>
      <c r="B109" s="84" t="s">
        <v>222</v>
      </c>
      <c r="C109" s="78">
        <f>VLOOKUP(GroupVertices[[#This Row],[Vertex]],Vertices[],MATCH("ID",Vertices[[#Headers],[Vertex]:[Vertex Content Word Count]],0),FALSE)</f>
        <v>37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2195</v>
      </c>
      <c r="B2" s="34" t="s">
        <v>1549</v>
      </c>
      <c r="D2" s="31">
        <f>MIN(Vertices[Degree])</f>
        <v>0</v>
      </c>
      <c r="E2" s="3">
        <f>COUNTIF(Vertices[Degree],"&gt;= "&amp;D2)-COUNTIF(Vertices[Degree],"&gt;="&amp;D3)</f>
        <v>0</v>
      </c>
      <c r="F2" s="37">
        <f>MIN(Vertices[In-Degree])</f>
        <v>0</v>
      </c>
      <c r="G2" s="38">
        <f>COUNTIF(Vertices[In-Degree],"&gt;= "&amp;F2)-COUNTIF(Vertices[In-Degree],"&gt;="&amp;F3)</f>
        <v>22</v>
      </c>
      <c r="H2" s="37">
        <f>MIN(Vertices[Out-Degree])</f>
        <v>0</v>
      </c>
      <c r="I2" s="38">
        <f>COUNTIF(Vertices[Out-Degree],"&gt;= "&amp;H2)-COUNTIF(Vertices[Out-Degree],"&gt;="&amp;H3)</f>
        <v>64</v>
      </c>
      <c r="J2" s="37">
        <f>MIN(Vertices[Betweenness Centrality])</f>
        <v>0</v>
      </c>
      <c r="K2" s="38">
        <f>COUNTIF(Vertices[Betweenness Centrality],"&gt;= "&amp;J2)-COUNTIF(Vertices[Betweenness Centrality],"&gt;="&amp;J3)</f>
        <v>97</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25</v>
      </c>
      <c r="P2" s="37">
        <f>MIN(Vertices[PageRank])</f>
        <v>0.365139</v>
      </c>
      <c r="Q2" s="38">
        <f>COUNTIF(Vertices[PageRank],"&gt;= "&amp;P2)-COUNTIF(Vertices[PageRank],"&gt;="&amp;P3)</f>
        <v>39</v>
      </c>
      <c r="R2" s="37">
        <f>MIN(Vertices[Clustering Coefficient])</f>
        <v>0</v>
      </c>
      <c r="S2" s="43">
        <f>COUNTIF(Vertices[Clustering Coefficient],"&gt;= "&amp;R2)-COUNTIF(Vertices[Clustering Coefficient],"&gt;="&amp;R3)</f>
        <v>55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0.6181818181818182</v>
      </c>
      <c r="G3" s="40">
        <f>COUNTIF(Vertices[In-Degree],"&gt;= "&amp;F3)-COUNTIF(Vertices[In-Degree],"&gt;="&amp;F4)</f>
        <v>47</v>
      </c>
      <c r="H3" s="39">
        <f aca="true" t="shared" si="3" ref="H3:H26">H2+($H$57-$H$2)/BinDivisor</f>
        <v>0.38181818181818183</v>
      </c>
      <c r="I3" s="40">
        <f>COUNTIF(Vertices[Out-Degree],"&gt;= "&amp;H3)-COUNTIF(Vertices[Out-Degree],"&gt;="&amp;H4)</f>
        <v>0</v>
      </c>
      <c r="J3" s="39">
        <f aca="true" t="shared" si="4" ref="J3:J26">J2+($J$57-$J$2)/BinDivisor</f>
        <v>175.8030303090909</v>
      </c>
      <c r="K3" s="40">
        <f>COUNTIF(Vertices[Betweenness Centrality],"&gt;= "&amp;J3)-COUNTIF(Vertices[Betweenness Centrality],"&gt;="&amp;J4)</f>
        <v>0</v>
      </c>
      <c r="L3" s="39">
        <f aca="true" t="shared" si="5" ref="L3:L26">L2+($L$57-$L$2)/BinDivisor</f>
        <v>0.00010887272727272728</v>
      </c>
      <c r="M3" s="40">
        <f>COUNTIF(Vertices[Closeness Centrality],"&gt;= "&amp;L3)-COUNTIF(Vertices[Closeness Centrality],"&gt;="&amp;L4)</f>
        <v>0</v>
      </c>
      <c r="N3" s="39">
        <f aca="true" t="shared" si="6" ref="N3:N26">N2+($N$57-$N$2)/BinDivisor</f>
        <v>0.0017293999999999999</v>
      </c>
      <c r="O3" s="40">
        <f>COUNTIF(Vertices[Eigenvector Centrality],"&gt;= "&amp;N3)-COUNTIF(Vertices[Eigenvector Centrality],"&gt;="&amp;N4)</f>
        <v>27</v>
      </c>
      <c r="P3" s="39">
        <f aca="true" t="shared" si="7" ref="P3:P26">P2+($P$57-$P$2)/BinDivisor</f>
        <v>0.5747902727272727</v>
      </c>
      <c r="Q3" s="40">
        <f>COUNTIF(Vertices[PageRank],"&gt;= "&amp;P3)-COUNTIF(Vertices[PageRank],"&gt;="&amp;P4)</f>
        <v>33</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108</v>
      </c>
      <c r="D4" s="32">
        <f t="shared" si="1"/>
        <v>0</v>
      </c>
      <c r="E4" s="3">
        <f>COUNTIF(Vertices[Degree],"&gt;= "&amp;D4)-COUNTIF(Vertices[Degree],"&gt;="&amp;D5)</f>
        <v>0</v>
      </c>
      <c r="F4" s="37">
        <f t="shared" si="2"/>
        <v>1.2363636363636363</v>
      </c>
      <c r="G4" s="38">
        <f>COUNTIF(Vertices[In-Degree],"&gt;= "&amp;F4)-COUNTIF(Vertices[In-Degree],"&gt;="&amp;F5)</f>
        <v>0</v>
      </c>
      <c r="H4" s="37">
        <f t="shared" si="3"/>
        <v>0.7636363636363637</v>
      </c>
      <c r="I4" s="38">
        <f>COUNTIF(Vertices[Out-Degree],"&gt;= "&amp;H4)-COUNTIF(Vertices[Out-Degree],"&gt;="&amp;H5)</f>
        <v>7</v>
      </c>
      <c r="J4" s="37">
        <f t="shared" si="4"/>
        <v>351.6060606181818</v>
      </c>
      <c r="K4" s="38">
        <f>COUNTIF(Vertices[Betweenness Centrality],"&gt;= "&amp;J4)-COUNTIF(Vertices[Betweenness Centrality],"&gt;="&amp;J5)</f>
        <v>3</v>
      </c>
      <c r="L4" s="37">
        <f t="shared" si="5"/>
        <v>0.00021774545454545456</v>
      </c>
      <c r="M4" s="38">
        <f>COUNTIF(Vertices[Closeness Centrality],"&gt;= "&amp;L4)-COUNTIF(Vertices[Closeness Centrality],"&gt;="&amp;L5)</f>
        <v>0</v>
      </c>
      <c r="N4" s="37">
        <f t="shared" si="6"/>
        <v>0.0034587999999999997</v>
      </c>
      <c r="O4" s="38">
        <f>COUNTIF(Vertices[Eigenvector Centrality],"&gt;= "&amp;N4)-COUNTIF(Vertices[Eigenvector Centrality],"&gt;="&amp;N5)</f>
        <v>0</v>
      </c>
      <c r="P4" s="37">
        <f t="shared" si="7"/>
        <v>0.7844415454545455</v>
      </c>
      <c r="Q4" s="38">
        <f>COUNTIF(Vertices[PageRank],"&gt;= "&amp;P4)-COUNTIF(Vertices[PageRank],"&gt;="&amp;P5)</f>
        <v>10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1.8545454545454545</v>
      </c>
      <c r="G5" s="40">
        <f>COUNTIF(Vertices[In-Degree],"&gt;= "&amp;F5)-COUNTIF(Vertices[In-Degree],"&gt;="&amp;F6)</f>
        <v>27</v>
      </c>
      <c r="H5" s="39">
        <f t="shared" si="3"/>
        <v>1.1454545454545455</v>
      </c>
      <c r="I5" s="40">
        <f>COUNTIF(Vertices[Out-Degree],"&gt;= "&amp;H5)-COUNTIF(Vertices[Out-Degree],"&gt;="&amp;H6)</f>
        <v>0</v>
      </c>
      <c r="J5" s="39">
        <f t="shared" si="4"/>
        <v>527.4090909272727</v>
      </c>
      <c r="K5" s="40">
        <f>COUNTIF(Vertices[Betweenness Centrality],"&gt;= "&amp;J5)-COUNTIF(Vertices[Betweenness Centrality],"&gt;="&amp;J6)</f>
        <v>0</v>
      </c>
      <c r="L5" s="39">
        <f t="shared" si="5"/>
        <v>0.00032661818181818186</v>
      </c>
      <c r="M5" s="40">
        <f>COUNTIF(Vertices[Closeness Centrality],"&gt;= "&amp;L5)-COUNTIF(Vertices[Closeness Centrality],"&gt;="&amp;L6)</f>
        <v>0</v>
      </c>
      <c r="N5" s="39">
        <f t="shared" si="6"/>
        <v>0.0051882</v>
      </c>
      <c r="O5" s="40">
        <f>COUNTIF(Vertices[Eigenvector Centrality],"&gt;= "&amp;N5)-COUNTIF(Vertices[Eigenvector Centrality],"&gt;="&amp;N6)</f>
        <v>9</v>
      </c>
      <c r="P5" s="39">
        <f t="shared" si="7"/>
        <v>0.9940928181818183</v>
      </c>
      <c r="Q5" s="40">
        <f>COUNTIF(Vertices[PageRank],"&gt;= "&amp;P5)-COUNTIF(Vertices[PageRank],"&gt;="&amp;P6)</f>
        <v>13</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149</v>
      </c>
      <c r="D6" s="32">
        <f t="shared" si="1"/>
        <v>0</v>
      </c>
      <c r="E6" s="3">
        <f>COUNTIF(Vertices[Degree],"&gt;= "&amp;D6)-COUNTIF(Vertices[Degree],"&gt;="&amp;D7)</f>
        <v>0</v>
      </c>
      <c r="F6" s="37">
        <f t="shared" si="2"/>
        <v>2.4727272727272727</v>
      </c>
      <c r="G6" s="38">
        <f>COUNTIF(Vertices[In-Degree],"&gt;= "&amp;F6)-COUNTIF(Vertices[In-Degree],"&gt;="&amp;F7)</f>
        <v>5</v>
      </c>
      <c r="H6" s="37">
        <f t="shared" si="3"/>
        <v>1.5272727272727273</v>
      </c>
      <c r="I6" s="38">
        <f>COUNTIF(Vertices[Out-Degree],"&gt;= "&amp;H6)-COUNTIF(Vertices[Out-Degree],"&gt;="&amp;H7)</f>
        <v>0</v>
      </c>
      <c r="J6" s="37">
        <f t="shared" si="4"/>
        <v>703.2121212363636</v>
      </c>
      <c r="K6" s="38">
        <f>COUNTIF(Vertices[Betweenness Centrality],"&gt;= "&amp;J6)-COUNTIF(Vertices[Betweenness Centrality],"&gt;="&amp;J7)</f>
        <v>2</v>
      </c>
      <c r="L6" s="37">
        <f t="shared" si="5"/>
        <v>0.0004354909090909091</v>
      </c>
      <c r="M6" s="38">
        <f>COUNTIF(Vertices[Closeness Centrality],"&gt;= "&amp;L6)-COUNTIF(Vertices[Closeness Centrality],"&gt;="&amp;L7)</f>
        <v>0</v>
      </c>
      <c r="N6" s="37">
        <f t="shared" si="6"/>
        <v>0.0069175999999999994</v>
      </c>
      <c r="O6" s="38">
        <f>COUNTIF(Vertices[Eigenvector Centrality],"&gt;= "&amp;N6)-COUNTIF(Vertices[Eigenvector Centrality],"&gt;="&amp;N7)</f>
        <v>0</v>
      </c>
      <c r="P6" s="37">
        <f t="shared" si="7"/>
        <v>1.203744090909091</v>
      </c>
      <c r="Q6" s="38">
        <f>COUNTIF(Vertices[PageRank],"&gt;= "&amp;P6)-COUNTIF(Vertices[PageRank],"&gt;="&amp;P7)</f>
        <v>2</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107</v>
      </c>
      <c r="D7" s="32">
        <f t="shared" si="1"/>
        <v>0</v>
      </c>
      <c r="E7" s="3">
        <f>COUNTIF(Vertices[Degree],"&gt;= "&amp;D7)-COUNTIF(Vertices[Degree],"&gt;="&amp;D8)</f>
        <v>0</v>
      </c>
      <c r="F7" s="39">
        <f t="shared" si="2"/>
        <v>3.090909090909091</v>
      </c>
      <c r="G7" s="40">
        <f>COUNTIF(Vertices[In-Degree],"&gt;= "&amp;F7)-COUNTIF(Vertices[In-Degree],"&gt;="&amp;F8)</f>
        <v>0</v>
      </c>
      <c r="H7" s="39">
        <f t="shared" si="3"/>
        <v>1.9090909090909092</v>
      </c>
      <c r="I7" s="40">
        <f>COUNTIF(Vertices[Out-Degree],"&gt;= "&amp;H7)-COUNTIF(Vertices[Out-Degree],"&gt;="&amp;H8)</f>
        <v>11</v>
      </c>
      <c r="J7" s="39">
        <f t="shared" si="4"/>
        <v>879.0151515454545</v>
      </c>
      <c r="K7" s="40">
        <f>COUNTIF(Vertices[Betweenness Centrality],"&gt;= "&amp;J7)-COUNTIF(Vertices[Betweenness Centrality],"&gt;="&amp;J8)</f>
        <v>1</v>
      </c>
      <c r="L7" s="39">
        <f t="shared" si="5"/>
        <v>0.0005443636363636364</v>
      </c>
      <c r="M7" s="40">
        <f>COUNTIF(Vertices[Closeness Centrality],"&gt;= "&amp;L7)-COUNTIF(Vertices[Closeness Centrality],"&gt;="&amp;L8)</f>
        <v>0</v>
      </c>
      <c r="N7" s="39">
        <f t="shared" si="6"/>
        <v>0.008646999999999998</v>
      </c>
      <c r="O7" s="40">
        <f>COUNTIF(Vertices[Eigenvector Centrality],"&gt;= "&amp;N7)-COUNTIF(Vertices[Eigenvector Centrality],"&gt;="&amp;N8)</f>
        <v>0</v>
      </c>
      <c r="P7" s="39">
        <f t="shared" si="7"/>
        <v>1.4133953636363639</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256</v>
      </c>
      <c r="D8" s="32">
        <f t="shared" si="1"/>
        <v>0</v>
      </c>
      <c r="E8" s="3">
        <f>COUNTIF(Vertices[Degree],"&gt;= "&amp;D8)-COUNTIF(Vertices[Degree],"&gt;="&amp;D9)</f>
        <v>0</v>
      </c>
      <c r="F8" s="37">
        <f t="shared" si="2"/>
        <v>3.709090909090909</v>
      </c>
      <c r="G8" s="38">
        <f>COUNTIF(Vertices[In-Degree],"&gt;= "&amp;F8)-COUNTIF(Vertices[In-Degree],"&gt;="&amp;F9)</f>
        <v>3</v>
      </c>
      <c r="H8" s="37">
        <f t="shared" si="3"/>
        <v>2.290909090909091</v>
      </c>
      <c r="I8" s="38">
        <f>COUNTIF(Vertices[Out-Degree],"&gt;= "&amp;H8)-COUNTIF(Vertices[Out-Degree],"&gt;="&amp;H9)</f>
        <v>0</v>
      </c>
      <c r="J8" s="37">
        <f t="shared" si="4"/>
        <v>1054.8181818545454</v>
      </c>
      <c r="K8" s="38">
        <f>COUNTIF(Vertices[Betweenness Centrality],"&gt;= "&amp;J8)-COUNTIF(Vertices[Betweenness Centrality],"&gt;="&amp;J9)</f>
        <v>1</v>
      </c>
      <c r="L8" s="37">
        <f t="shared" si="5"/>
        <v>0.0006532363636363637</v>
      </c>
      <c r="M8" s="38">
        <f>COUNTIF(Vertices[Closeness Centrality],"&gt;= "&amp;L8)-COUNTIF(Vertices[Closeness Centrality],"&gt;="&amp;L9)</f>
        <v>0</v>
      </c>
      <c r="N8" s="37">
        <f t="shared" si="6"/>
        <v>0.010376399999999997</v>
      </c>
      <c r="O8" s="38">
        <f>COUNTIF(Vertices[Eigenvector Centrality],"&gt;= "&amp;N8)-COUNTIF(Vertices[Eigenvector Centrality],"&gt;="&amp;N9)</f>
        <v>2</v>
      </c>
      <c r="P8" s="37">
        <f t="shared" si="7"/>
        <v>1.6230466363636367</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4.327272727272727</v>
      </c>
      <c r="G9" s="40">
        <f>COUNTIF(Vertices[In-Degree],"&gt;= "&amp;F9)-COUNTIF(Vertices[In-Degree],"&gt;="&amp;F10)</f>
        <v>0</v>
      </c>
      <c r="H9" s="39">
        <f t="shared" si="3"/>
        <v>2.672727272727273</v>
      </c>
      <c r="I9" s="40">
        <f>COUNTIF(Vertices[Out-Degree],"&gt;= "&amp;H9)-COUNTIF(Vertices[Out-Degree],"&gt;="&amp;H10)</f>
        <v>10</v>
      </c>
      <c r="J9" s="39">
        <f t="shared" si="4"/>
        <v>1230.6212121636363</v>
      </c>
      <c r="K9" s="40">
        <f>COUNTIF(Vertices[Betweenness Centrality],"&gt;= "&amp;J9)-COUNTIF(Vertices[Betweenness Centrality],"&gt;="&amp;J10)</f>
        <v>0</v>
      </c>
      <c r="L9" s="39">
        <f t="shared" si="5"/>
        <v>0.000762109090909091</v>
      </c>
      <c r="M9" s="40">
        <f>COUNTIF(Vertices[Closeness Centrality],"&gt;= "&amp;L9)-COUNTIF(Vertices[Closeness Centrality],"&gt;="&amp;L10)</f>
        <v>0</v>
      </c>
      <c r="N9" s="39">
        <f t="shared" si="6"/>
        <v>0.012105799999999996</v>
      </c>
      <c r="O9" s="40">
        <f>COUNTIF(Vertices[Eigenvector Centrality],"&gt;= "&amp;N9)-COUNTIF(Vertices[Eigenvector Centrality],"&gt;="&amp;N10)</f>
        <v>16</v>
      </c>
      <c r="P9" s="39">
        <f t="shared" si="7"/>
        <v>1.8326979090909095</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2196</v>
      </c>
      <c r="B10" s="34">
        <v>3</v>
      </c>
      <c r="D10" s="32">
        <f t="shared" si="1"/>
        <v>0</v>
      </c>
      <c r="E10" s="3">
        <f>COUNTIF(Vertices[Degree],"&gt;= "&amp;D10)-COUNTIF(Vertices[Degree],"&gt;="&amp;D11)</f>
        <v>0</v>
      </c>
      <c r="F10" s="37">
        <f t="shared" si="2"/>
        <v>4.945454545454545</v>
      </c>
      <c r="G10" s="38">
        <f>COUNTIF(Vertices[In-Degree],"&gt;= "&amp;F10)-COUNTIF(Vertices[In-Degree],"&gt;="&amp;F11)</f>
        <v>1</v>
      </c>
      <c r="H10" s="37">
        <f t="shared" si="3"/>
        <v>3.0545454545454547</v>
      </c>
      <c r="I10" s="38">
        <f>COUNTIF(Vertices[Out-Degree],"&gt;= "&amp;H10)-COUNTIF(Vertices[Out-Degree],"&gt;="&amp;H11)</f>
        <v>0</v>
      </c>
      <c r="J10" s="37">
        <f t="shared" si="4"/>
        <v>1406.4242424727272</v>
      </c>
      <c r="K10" s="38">
        <f>COUNTIF(Vertices[Betweenness Centrality],"&gt;= "&amp;J10)-COUNTIF(Vertices[Betweenness Centrality],"&gt;="&amp;J11)</f>
        <v>1</v>
      </c>
      <c r="L10" s="37">
        <f t="shared" si="5"/>
        <v>0.0008709818181818183</v>
      </c>
      <c r="M10" s="38">
        <f>COUNTIF(Vertices[Closeness Centrality],"&gt;= "&amp;L10)-COUNTIF(Vertices[Closeness Centrality],"&gt;="&amp;L11)</f>
        <v>0</v>
      </c>
      <c r="N10" s="37">
        <f t="shared" si="6"/>
        <v>0.013835199999999995</v>
      </c>
      <c r="O10" s="38">
        <f>COUNTIF(Vertices[Eigenvector Centrality],"&gt;= "&amp;N10)-COUNTIF(Vertices[Eigenvector Centrality],"&gt;="&amp;N11)</f>
        <v>10</v>
      </c>
      <c r="P10" s="37">
        <f t="shared" si="7"/>
        <v>2.042349181818182</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5.5636363636363635</v>
      </c>
      <c r="G11" s="40">
        <f>COUNTIF(Vertices[In-Degree],"&gt;= "&amp;F11)-COUNTIF(Vertices[In-Degree],"&gt;="&amp;F12)</f>
        <v>0</v>
      </c>
      <c r="H11" s="39">
        <f t="shared" si="3"/>
        <v>3.4363636363636365</v>
      </c>
      <c r="I11" s="40">
        <f>COUNTIF(Vertices[Out-Degree],"&gt;= "&amp;H11)-COUNTIF(Vertices[Out-Degree],"&gt;="&amp;H12)</f>
        <v>0</v>
      </c>
      <c r="J11" s="39">
        <f t="shared" si="4"/>
        <v>1582.227272781818</v>
      </c>
      <c r="K11" s="40">
        <f>COUNTIF(Vertices[Betweenness Centrality],"&gt;= "&amp;J11)-COUNTIF(Vertices[Betweenness Centrality],"&gt;="&amp;J12)</f>
        <v>0</v>
      </c>
      <c r="L11" s="39">
        <f t="shared" si="5"/>
        <v>0.0009798545454545455</v>
      </c>
      <c r="M11" s="40">
        <f>COUNTIF(Vertices[Closeness Centrality],"&gt;= "&amp;L11)-COUNTIF(Vertices[Closeness Centrality],"&gt;="&amp;L12)</f>
        <v>0</v>
      </c>
      <c r="N11" s="39">
        <f t="shared" si="6"/>
        <v>0.015564599999999994</v>
      </c>
      <c r="O11" s="40">
        <f>COUNTIF(Vertices[Eigenvector Centrality],"&gt;= "&amp;N11)-COUNTIF(Vertices[Eigenvector Centrality],"&gt;="&amp;N12)</f>
        <v>9</v>
      </c>
      <c r="P11" s="39">
        <f t="shared" si="7"/>
        <v>2.252000454545455</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321</v>
      </c>
      <c r="B12" s="34">
        <v>8</v>
      </c>
      <c r="D12" s="32">
        <f t="shared" si="1"/>
        <v>0</v>
      </c>
      <c r="E12" s="3">
        <f>COUNTIF(Vertices[Degree],"&gt;= "&amp;D12)-COUNTIF(Vertices[Degree],"&gt;="&amp;D13)</f>
        <v>0</v>
      </c>
      <c r="F12" s="37">
        <f t="shared" si="2"/>
        <v>6.181818181818182</v>
      </c>
      <c r="G12" s="38">
        <f>COUNTIF(Vertices[In-Degree],"&gt;= "&amp;F12)-COUNTIF(Vertices[In-Degree],"&gt;="&amp;F13)</f>
        <v>0</v>
      </c>
      <c r="H12" s="37">
        <f t="shared" si="3"/>
        <v>3.8181818181818183</v>
      </c>
      <c r="I12" s="38">
        <f>COUNTIF(Vertices[Out-Degree],"&gt;= "&amp;H12)-COUNTIF(Vertices[Out-Degree],"&gt;="&amp;H13)</f>
        <v>5</v>
      </c>
      <c r="J12" s="37">
        <f t="shared" si="4"/>
        <v>1758.030303090909</v>
      </c>
      <c r="K12" s="38">
        <f>COUNTIF(Vertices[Betweenness Centrality],"&gt;= "&amp;J12)-COUNTIF(Vertices[Betweenness Centrality],"&gt;="&amp;J13)</f>
        <v>0</v>
      </c>
      <c r="L12" s="37">
        <f t="shared" si="5"/>
        <v>0.001088727272727273</v>
      </c>
      <c r="M12" s="38">
        <f>COUNTIF(Vertices[Closeness Centrality],"&gt;= "&amp;L12)-COUNTIF(Vertices[Closeness Centrality],"&gt;="&amp;L13)</f>
        <v>0</v>
      </c>
      <c r="N12" s="37">
        <f t="shared" si="6"/>
        <v>0.017293999999999993</v>
      </c>
      <c r="O12" s="38">
        <f>COUNTIF(Vertices[Eigenvector Centrality],"&gt;= "&amp;N12)-COUNTIF(Vertices[Eigenvector Centrality],"&gt;="&amp;N13)</f>
        <v>1</v>
      </c>
      <c r="P12" s="37">
        <f t="shared" si="7"/>
        <v>2.4616517272727276</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320</v>
      </c>
      <c r="B13" s="34">
        <v>226</v>
      </c>
      <c r="D13" s="32">
        <f t="shared" si="1"/>
        <v>0</v>
      </c>
      <c r="E13" s="3">
        <f>COUNTIF(Vertices[Degree],"&gt;= "&amp;D13)-COUNTIF(Vertices[Degree],"&gt;="&amp;D14)</f>
        <v>0</v>
      </c>
      <c r="F13" s="39">
        <f t="shared" si="2"/>
        <v>6.8</v>
      </c>
      <c r="G13" s="40">
        <f>COUNTIF(Vertices[In-Degree],"&gt;= "&amp;F13)-COUNTIF(Vertices[In-Degree],"&gt;="&amp;F14)</f>
        <v>0</v>
      </c>
      <c r="H13" s="39">
        <f t="shared" si="3"/>
        <v>4.2</v>
      </c>
      <c r="I13" s="40">
        <f>COUNTIF(Vertices[Out-Degree],"&gt;= "&amp;H13)-COUNTIF(Vertices[Out-Degree],"&gt;="&amp;H14)</f>
        <v>0</v>
      </c>
      <c r="J13" s="39">
        <f t="shared" si="4"/>
        <v>1933.8333334</v>
      </c>
      <c r="K13" s="40">
        <f>COUNTIF(Vertices[Betweenness Centrality],"&gt;= "&amp;J13)-COUNTIF(Vertices[Betweenness Centrality],"&gt;="&amp;J14)</f>
        <v>0</v>
      </c>
      <c r="L13" s="39">
        <f t="shared" si="5"/>
        <v>0.0011976000000000003</v>
      </c>
      <c r="M13" s="40">
        <f>COUNTIF(Vertices[Closeness Centrality],"&gt;= "&amp;L13)-COUNTIF(Vertices[Closeness Centrality],"&gt;="&amp;L14)</f>
        <v>0</v>
      </c>
      <c r="N13" s="39">
        <f t="shared" si="6"/>
        <v>0.019023399999999992</v>
      </c>
      <c r="O13" s="40">
        <f>COUNTIF(Vertices[Eigenvector Centrality],"&gt;= "&amp;N13)-COUNTIF(Vertices[Eigenvector Centrality],"&gt;="&amp;N14)</f>
        <v>4</v>
      </c>
      <c r="P13" s="39">
        <f t="shared" si="7"/>
        <v>2.6713030000000004</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176</v>
      </c>
      <c r="B14" s="34">
        <v>22</v>
      </c>
      <c r="D14" s="32">
        <f t="shared" si="1"/>
        <v>0</v>
      </c>
      <c r="E14" s="3">
        <f>COUNTIF(Vertices[Degree],"&gt;= "&amp;D14)-COUNTIF(Vertices[Degree],"&gt;="&amp;D15)</f>
        <v>0</v>
      </c>
      <c r="F14" s="37">
        <f t="shared" si="2"/>
        <v>7.418181818181818</v>
      </c>
      <c r="G14" s="38">
        <f>COUNTIF(Vertices[In-Degree],"&gt;= "&amp;F14)-COUNTIF(Vertices[In-Degree],"&gt;="&amp;F15)</f>
        <v>0</v>
      </c>
      <c r="H14" s="37">
        <f t="shared" si="3"/>
        <v>4.581818181818182</v>
      </c>
      <c r="I14" s="38">
        <f>COUNTIF(Vertices[Out-Degree],"&gt;= "&amp;H14)-COUNTIF(Vertices[Out-Degree],"&gt;="&amp;H15)</f>
        <v>0</v>
      </c>
      <c r="J14" s="37">
        <f t="shared" si="4"/>
        <v>2109.636363709091</v>
      </c>
      <c r="K14" s="38">
        <f>COUNTIF(Vertices[Betweenness Centrality],"&gt;= "&amp;J14)-COUNTIF(Vertices[Betweenness Centrality],"&gt;="&amp;J15)</f>
        <v>0</v>
      </c>
      <c r="L14" s="37">
        <f t="shared" si="5"/>
        <v>0.0013064727272727276</v>
      </c>
      <c r="M14" s="38">
        <f>COUNTIF(Vertices[Closeness Centrality],"&gt;= "&amp;L14)-COUNTIF(Vertices[Closeness Centrality],"&gt;="&amp;L15)</f>
        <v>0</v>
      </c>
      <c r="N14" s="37">
        <f t="shared" si="6"/>
        <v>0.02075279999999999</v>
      </c>
      <c r="O14" s="38">
        <f>COUNTIF(Vertices[Eigenvector Centrality],"&gt;= "&amp;N14)-COUNTIF(Vertices[Eigenvector Centrality],"&gt;="&amp;N15)</f>
        <v>1</v>
      </c>
      <c r="P14" s="37">
        <f t="shared" si="7"/>
        <v>2.8809542727272732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8.036363636363635</v>
      </c>
      <c r="G15" s="40">
        <f>COUNTIF(Vertices[In-Degree],"&gt;= "&amp;F15)-COUNTIF(Vertices[In-Degree],"&gt;="&amp;F16)</f>
        <v>0</v>
      </c>
      <c r="H15" s="39">
        <f t="shared" si="3"/>
        <v>4.963636363636364</v>
      </c>
      <c r="I15" s="40">
        <f>COUNTIF(Vertices[Out-Degree],"&gt;= "&amp;H15)-COUNTIF(Vertices[Out-Degree],"&gt;="&amp;H16)</f>
        <v>1</v>
      </c>
      <c r="J15" s="39">
        <f t="shared" si="4"/>
        <v>2285.4393940181817</v>
      </c>
      <c r="K15" s="40">
        <f>COUNTIF(Vertices[Betweenness Centrality],"&gt;= "&amp;J15)-COUNTIF(Vertices[Betweenness Centrality],"&gt;="&amp;J16)</f>
        <v>0</v>
      </c>
      <c r="L15" s="39">
        <f t="shared" si="5"/>
        <v>0.001415345454545455</v>
      </c>
      <c r="M15" s="40">
        <f>COUNTIF(Vertices[Closeness Centrality],"&gt;= "&amp;L15)-COUNTIF(Vertices[Closeness Centrality],"&gt;="&amp;L16)</f>
        <v>0</v>
      </c>
      <c r="N15" s="39">
        <f t="shared" si="6"/>
        <v>0.02248219999999999</v>
      </c>
      <c r="O15" s="40">
        <f>COUNTIF(Vertices[Eigenvector Centrality],"&gt;= "&amp;N15)-COUNTIF(Vertices[Eigenvector Centrality],"&gt;="&amp;N16)</f>
        <v>1</v>
      </c>
      <c r="P15" s="39">
        <f t="shared" si="7"/>
        <v>3.090605545454546</v>
      </c>
      <c r="Q15" s="40">
        <f>COUNTIF(Vertices[PageRank],"&gt;= "&amp;P15)-COUNTIF(Vertices[PageRank],"&gt;="&amp;P16)</f>
        <v>1</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22</v>
      </c>
      <c r="D16" s="32">
        <f t="shared" si="1"/>
        <v>0</v>
      </c>
      <c r="E16" s="3">
        <f>COUNTIF(Vertices[Degree],"&gt;= "&amp;D16)-COUNTIF(Vertices[Degree],"&gt;="&amp;D17)</f>
        <v>0</v>
      </c>
      <c r="F16" s="37">
        <f t="shared" si="2"/>
        <v>8.654545454545453</v>
      </c>
      <c r="G16" s="38">
        <f>COUNTIF(Vertices[In-Degree],"&gt;= "&amp;F16)-COUNTIF(Vertices[In-Degree],"&gt;="&amp;F17)</f>
        <v>1</v>
      </c>
      <c r="H16" s="37">
        <f t="shared" si="3"/>
        <v>5.345454545454546</v>
      </c>
      <c r="I16" s="38">
        <f>COUNTIF(Vertices[Out-Degree],"&gt;= "&amp;H16)-COUNTIF(Vertices[Out-Degree],"&gt;="&amp;H17)</f>
        <v>0</v>
      </c>
      <c r="J16" s="37">
        <f t="shared" si="4"/>
        <v>2461.2424243272726</v>
      </c>
      <c r="K16" s="38">
        <f>COUNTIF(Vertices[Betweenness Centrality],"&gt;= "&amp;J16)-COUNTIF(Vertices[Betweenness Centrality],"&gt;="&amp;J17)</f>
        <v>1</v>
      </c>
      <c r="L16" s="37">
        <f t="shared" si="5"/>
        <v>0.0015242181818181824</v>
      </c>
      <c r="M16" s="38">
        <f>COUNTIF(Vertices[Closeness Centrality],"&gt;= "&amp;L16)-COUNTIF(Vertices[Closeness Centrality],"&gt;="&amp;L17)</f>
        <v>0</v>
      </c>
      <c r="N16" s="37">
        <f t="shared" si="6"/>
        <v>0.02421159999999999</v>
      </c>
      <c r="O16" s="38">
        <f>COUNTIF(Vertices[Eigenvector Centrality],"&gt;= "&amp;N16)-COUNTIF(Vertices[Eigenvector Centrality],"&gt;="&amp;N17)</f>
        <v>0</v>
      </c>
      <c r="P16" s="37">
        <f t="shared" si="7"/>
        <v>3.300256818181819</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9.27272727272727</v>
      </c>
      <c r="G17" s="40">
        <f>COUNTIF(Vertices[In-Degree],"&gt;= "&amp;F17)-COUNTIF(Vertices[In-Degree],"&gt;="&amp;F18)</f>
        <v>0</v>
      </c>
      <c r="H17" s="39">
        <f t="shared" si="3"/>
        <v>5.7272727272727275</v>
      </c>
      <c r="I17" s="40">
        <f>COUNTIF(Vertices[Out-Degree],"&gt;= "&amp;H17)-COUNTIF(Vertices[Out-Degree],"&gt;="&amp;H18)</f>
        <v>4</v>
      </c>
      <c r="J17" s="39">
        <f t="shared" si="4"/>
        <v>2637.0454546363635</v>
      </c>
      <c r="K17" s="40">
        <f>COUNTIF(Vertices[Betweenness Centrality],"&gt;= "&amp;J17)-COUNTIF(Vertices[Betweenness Centrality],"&gt;="&amp;J18)</f>
        <v>1</v>
      </c>
      <c r="L17" s="39">
        <f t="shared" si="5"/>
        <v>0.0016330909090909098</v>
      </c>
      <c r="M17" s="40">
        <f>COUNTIF(Vertices[Closeness Centrality],"&gt;= "&amp;L17)-COUNTIF(Vertices[Closeness Centrality],"&gt;="&amp;L18)</f>
        <v>0</v>
      </c>
      <c r="N17" s="39">
        <f t="shared" si="6"/>
        <v>0.02594099999999999</v>
      </c>
      <c r="O17" s="40">
        <f>COUNTIF(Vertices[Eigenvector Centrality],"&gt;= "&amp;N17)-COUNTIF(Vertices[Eigenvector Centrality],"&gt;="&amp;N18)</f>
        <v>0</v>
      </c>
      <c r="P17" s="39">
        <f t="shared" si="7"/>
        <v>3.5099080909090916</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0.07017543859649122</v>
      </c>
      <c r="D18" s="32">
        <f t="shared" si="1"/>
        <v>0</v>
      </c>
      <c r="E18" s="3">
        <f>COUNTIF(Vertices[Degree],"&gt;= "&amp;D18)-COUNTIF(Vertices[Degree],"&gt;="&amp;D19)</f>
        <v>0</v>
      </c>
      <c r="F18" s="37">
        <f t="shared" si="2"/>
        <v>9.890909090909087</v>
      </c>
      <c r="G18" s="38">
        <f>COUNTIF(Vertices[In-Degree],"&gt;= "&amp;F18)-COUNTIF(Vertices[In-Degree],"&gt;="&amp;F19)</f>
        <v>0</v>
      </c>
      <c r="H18" s="37">
        <f t="shared" si="3"/>
        <v>6.109090909090909</v>
      </c>
      <c r="I18" s="38">
        <f>COUNTIF(Vertices[Out-Degree],"&gt;= "&amp;H18)-COUNTIF(Vertices[Out-Degree],"&gt;="&amp;H19)</f>
        <v>0</v>
      </c>
      <c r="J18" s="37">
        <f t="shared" si="4"/>
        <v>2812.8484849454544</v>
      </c>
      <c r="K18" s="38">
        <f>COUNTIF(Vertices[Betweenness Centrality],"&gt;= "&amp;J18)-COUNTIF(Vertices[Betweenness Centrality],"&gt;="&amp;J19)</f>
        <v>0</v>
      </c>
      <c r="L18" s="37">
        <f t="shared" si="5"/>
        <v>0.0017419636363636372</v>
      </c>
      <c r="M18" s="38">
        <f>COUNTIF(Vertices[Closeness Centrality],"&gt;= "&amp;L18)-COUNTIF(Vertices[Closeness Centrality],"&gt;="&amp;L19)</f>
        <v>0</v>
      </c>
      <c r="N18" s="37">
        <f t="shared" si="6"/>
        <v>0.027670399999999987</v>
      </c>
      <c r="O18" s="38">
        <f>COUNTIF(Vertices[Eigenvector Centrality],"&gt;= "&amp;N18)-COUNTIF(Vertices[Eigenvector Centrality],"&gt;="&amp;N19)</f>
        <v>0</v>
      </c>
      <c r="P18" s="37">
        <f t="shared" si="7"/>
        <v>3.7195593636363644</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0.13114754098360656</v>
      </c>
      <c r="D19" s="32">
        <f t="shared" si="1"/>
        <v>0</v>
      </c>
      <c r="E19" s="3">
        <f>COUNTIF(Vertices[Degree],"&gt;= "&amp;D19)-COUNTIF(Vertices[Degree],"&gt;="&amp;D20)</f>
        <v>0</v>
      </c>
      <c r="F19" s="39">
        <f t="shared" si="2"/>
        <v>10.509090909090904</v>
      </c>
      <c r="G19" s="40">
        <f>COUNTIF(Vertices[In-Degree],"&gt;= "&amp;F19)-COUNTIF(Vertices[In-Degree],"&gt;="&amp;F20)</f>
        <v>0</v>
      </c>
      <c r="H19" s="39">
        <f t="shared" si="3"/>
        <v>6.490909090909091</v>
      </c>
      <c r="I19" s="40">
        <f>COUNTIF(Vertices[Out-Degree],"&gt;= "&amp;H19)-COUNTIF(Vertices[Out-Degree],"&gt;="&amp;H20)</f>
        <v>0</v>
      </c>
      <c r="J19" s="39">
        <f t="shared" si="4"/>
        <v>2988.6515152545453</v>
      </c>
      <c r="K19" s="40">
        <f>COUNTIF(Vertices[Betweenness Centrality],"&gt;= "&amp;J19)-COUNTIF(Vertices[Betweenness Centrality],"&gt;="&amp;J20)</f>
        <v>0</v>
      </c>
      <c r="L19" s="39">
        <f t="shared" si="5"/>
        <v>0.0018508363636363645</v>
      </c>
      <c r="M19" s="40">
        <f>COUNTIF(Vertices[Closeness Centrality],"&gt;= "&amp;L19)-COUNTIF(Vertices[Closeness Centrality],"&gt;="&amp;L20)</f>
        <v>0</v>
      </c>
      <c r="N19" s="39">
        <f t="shared" si="6"/>
        <v>0.029399799999999986</v>
      </c>
      <c r="O19" s="40">
        <f>COUNTIF(Vertices[Eigenvector Centrality],"&gt;= "&amp;N19)-COUNTIF(Vertices[Eigenvector Centrality],"&gt;="&amp;N20)</f>
        <v>1</v>
      </c>
      <c r="P19" s="39">
        <f t="shared" si="7"/>
        <v>3.929210636363637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11.127272727272722</v>
      </c>
      <c r="G20" s="38">
        <f>COUNTIF(Vertices[In-Degree],"&gt;= "&amp;F20)-COUNTIF(Vertices[In-Degree],"&gt;="&amp;F21)</f>
        <v>0</v>
      </c>
      <c r="H20" s="37">
        <f t="shared" si="3"/>
        <v>6.872727272727273</v>
      </c>
      <c r="I20" s="38">
        <f>COUNTIF(Vertices[Out-Degree],"&gt;= "&amp;H20)-COUNTIF(Vertices[Out-Degree],"&gt;="&amp;H21)</f>
        <v>0</v>
      </c>
      <c r="J20" s="37">
        <f t="shared" si="4"/>
        <v>3164.454545563636</v>
      </c>
      <c r="K20" s="38">
        <f>COUNTIF(Vertices[Betweenness Centrality],"&gt;= "&amp;J20)-COUNTIF(Vertices[Betweenness Centrality],"&gt;="&amp;J21)</f>
        <v>0</v>
      </c>
      <c r="L20" s="37">
        <f t="shared" si="5"/>
        <v>0.001959709090909092</v>
      </c>
      <c r="M20" s="38">
        <f>COUNTIF(Vertices[Closeness Centrality],"&gt;= "&amp;L20)-COUNTIF(Vertices[Closeness Centrality],"&gt;="&amp;L21)</f>
        <v>0</v>
      </c>
      <c r="N20" s="37">
        <f t="shared" si="6"/>
        <v>0.031129199999999985</v>
      </c>
      <c r="O20" s="38">
        <f>COUNTIF(Vertices[Eigenvector Centrality],"&gt;= "&amp;N20)-COUNTIF(Vertices[Eigenvector Centrality],"&gt;="&amp;N21)</f>
        <v>0</v>
      </c>
      <c r="P20" s="37">
        <f t="shared" si="7"/>
        <v>4.13886190909091</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11.745454545454539</v>
      </c>
      <c r="G21" s="40">
        <f>COUNTIF(Vertices[In-Degree],"&gt;= "&amp;F21)-COUNTIF(Vertices[In-Degree],"&gt;="&amp;F22)</f>
        <v>1</v>
      </c>
      <c r="H21" s="39">
        <f t="shared" si="3"/>
        <v>7.254545454545455</v>
      </c>
      <c r="I21" s="40">
        <f>COUNTIF(Vertices[Out-Degree],"&gt;= "&amp;H21)-COUNTIF(Vertices[Out-Degree],"&gt;="&amp;H22)</f>
        <v>0</v>
      </c>
      <c r="J21" s="39">
        <f t="shared" si="4"/>
        <v>3340.257575872727</v>
      </c>
      <c r="K21" s="40">
        <f>COUNTIF(Vertices[Betweenness Centrality],"&gt;= "&amp;J21)-COUNTIF(Vertices[Betweenness Centrality],"&gt;="&amp;J22)</f>
        <v>0</v>
      </c>
      <c r="L21" s="39">
        <f t="shared" si="5"/>
        <v>0.002068581818181819</v>
      </c>
      <c r="M21" s="40">
        <f>COUNTIF(Vertices[Closeness Centrality],"&gt;= "&amp;L21)-COUNTIF(Vertices[Closeness Centrality],"&gt;="&amp;L22)</f>
        <v>0</v>
      </c>
      <c r="N21" s="39">
        <f t="shared" si="6"/>
        <v>0.03285859999999999</v>
      </c>
      <c r="O21" s="40">
        <f>COUNTIF(Vertices[Eigenvector Centrality],"&gt;= "&amp;N21)-COUNTIF(Vertices[Eigenvector Centrality],"&gt;="&amp;N22)</f>
        <v>0</v>
      </c>
      <c r="P21" s="39">
        <f t="shared" si="7"/>
        <v>4.348513181818182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12.363636363636356</v>
      </c>
      <c r="G22" s="38">
        <f>COUNTIF(Vertices[In-Degree],"&gt;= "&amp;F22)-COUNTIF(Vertices[In-Degree],"&gt;="&amp;F23)</f>
        <v>0</v>
      </c>
      <c r="H22" s="37">
        <f t="shared" si="3"/>
        <v>7.636363636363637</v>
      </c>
      <c r="I22" s="38">
        <f>COUNTIF(Vertices[Out-Degree],"&gt;= "&amp;H22)-COUNTIF(Vertices[Out-Degree],"&gt;="&amp;H23)</f>
        <v>0</v>
      </c>
      <c r="J22" s="37">
        <f t="shared" si="4"/>
        <v>3516.060606181818</v>
      </c>
      <c r="K22" s="38">
        <f>COUNTIF(Vertices[Betweenness Centrality],"&gt;= "&amp;J22)-COUNTIF(Vertices[Betweenness Centrality],"&gt;="&amp;J23)</f>
        <v>0</v>
      </c>
      <c r="L22" s="37">
        <f t="shared" si="5"/>
        <v>0.0021774545454545462</v>
      </c>
      <c r="M22" s="38">
        <f>COUNTIF(Vertices[Closeness Centrality],"&gt;= "&amp;L22)-COUNTIF(Vertices[Closeness Centrality],"&gt;="&amp;L23)</f>
        <v>1</v>
      </c>
      <c r="N22" s="37">
        <f t="shared" si="6"/>
        <v>0.03458799999999999</v>
      </c>
      <c r="O22" s="38">
        <f>COUNTIF(Vertices[Eigenvector Centrality],"&gt;= "&amp;N22)-COUNTIF(Vertices[Eigenvector Centrality],"&gt;="&amp;N23)</f>
        <v>0</v>
      </c>
      <c r="P22" s="37">
        <f t="shared" si="7"/>
        <v>4.558164454545455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107</v>
      </c>
      <c r="D23" s="32">
        <f t="shared" si="1"/>
        <v>0</v>
      </c>
      <c r="E23" s="3">
        <f>COUNTIF(Vertices[Degree],"&gt;= "&amp;D23)-COUNTIF(Vertices[Degree],"&gt;="&amp;D24)</f>
        <v>0</v>
      </c>
      <c r="F23" s="39">
        <f t="shared" si="2"/>
        <v>12.981818181818173</v>
      </c>
      <c r="G23" s="40">
        <f>COUNTIF(Vertices[In-Degree],"&gt;= "&amp;F23)-COUNTIF(Vertices[In-Degree],"&gt;="&amp;F24)</f>
        <v>0</v>
      </c>
      <c r="H23" s="39">
        <f t="shared" si="3"/>
        <v>8.01818181818182</v>
      </c>
      <c r="I23" s="40">
        <f>COUNTIF(Vertices[Out-Degree],"&gt;= "&amp;H23)-COUNTIF(Vertices[Out-Degree],"&gt;="&amp;H24)</f>
        <v>0</v>
      </c>
      <c r="J23" s="39">
        <f t="shared" si="4"/>
        <v>3691.863636490909</v>
      </c>
      <c r="K23" s="40">
        <f>COUNTIF(Vertices[Betweenness Centrality],"&gt;= "&amp;J23)-COUNTIF(Vertices[Betweenness Centrality],"&gt;="&amp;J24)</f>
        <v>0</v>
      </c>
      <c r="L23" s="39">
        <f t="shared" si="5"/>
        <v>0.0022863272727272734</v>
      </c>
      <c r="M23" s="40">
        <f>COUNTIF(Vertices[Closeness Centrality],"&gt;= "&amp;L23)-COUNTIF(Vertices[Closeness Centrality],"&gt;="&amp;L24)</f>
        <v>0</v>
      </c>
      <c r="N23" s="39">
        <f t="shared" si="6"/>
        <v>0.036317399999999986</v>
      </c>
      <c r="O23" s="40">
        <f>COUNTIF(Vertices[Eigenvector Centrality],"&gt;= "&amp;N23)-COUNTIF(Vertices[Eigenvector Centrality],"&gt;="&amp;N24)</f>
        <v>0</v>
      </c>
      <c r="P23" s="39">
        <f t="shared" si="7"/>
        <v>4.767815727272728</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255</v>
      </c>
      <c r="D24" s="32">
        <f t="shared" si="1"/>
        <v>0</v>
      </c>
      <c r="E24" s="3">
        <f>COUNTIF(Vertices[Degree],"&gt;= "&amp;D24)-COUNTIF(Vertices[Degree],"&gt;="&amp;D25)</f>
        <v>0</v>
      </c>
      <c r="F24" s="37">
        <f t="shared" si="2"/>
        <v>13.59999999999999</v>
      </c>
      <c r="G24" s="38">
        <f>COUNTIF(Vertices[In-Degree],"&gt;= "&amp;F24)-COUNTIF(Vertices[In-Degree],"&gt;="&amp;F25)</f>
        <v>0</v>
      </c>
      <c r="H24" s="37">
        <f t="shared" si="3"/>
        <v>8.400000000000002</v>
      </c>
      <c r="I24" s="38">
        <f>COUNTIF(Vertices[Out-Degree],"&gt;= "&amp;H24)-COUNTIF(Vertices[Out-Degree],"&gt;="&amp;H25)</f>
        <v>0</v>
      </c>
      <c r="J24" s="37">
        <f t="shared" si="4"/>
        <v>3867.6666668</v>
      </c>
      <c r="K24" s="38">
        <f>COUNTIF(Vertices[Betweenness Centrality],"&gt;= "&amp;J24)-COUNTIF(Vertices[Betweenness Centrality],"&gt;="&amp;J25)</f>
        <v>0</v>
      </c>
      <c r="L24" s="37">
        <f t="shared" si="5"/>
        <v>0.0023952000000000005</v>
      </c>
      <c r="M24" s="38">
        <f>COUNTIF(Vertices[Closeness Centrality],"&gt;= "&amp;L24)-COUNTIF(Vertices[Closeness Centrality],"&gt;="&amp;L25)</f>
        <v>0</v>
      </c>
      <c r="N24" s="37">
        <f t="shared" si="6"/>
        <v>0.038046799999999985</v>
      </c>
      <c r="O24" s="38">
        <f>COUNTIF(Vertices[Eigenvector Centrality],"&gt;= "&amp;N24)-COUNTIF(Vertices[Eigenvector Centrality],"&gt;="&amp;N25)</f>
        <v>0</v>
      </c>
      <c r="P24" s="37">
        <f t="shared" si="7"/>
        <v>4.977467000000001</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14.218181818181808</v>
      </c>
      <c r="G25" s="40">
        <f>COUNTIF(Vertices[In-Degree],"&gt;= "&amp;F25)-COUNTIF(Vertices[In-Degree],"&gt;="&amp;F26)</f>
        <v>0</v>
      </c>
      <c r="H25" s="39">
        <f t="shared" si="3"/>
        <v>8.781818181818185</v>
      </c>
      <c r="I25" s="40">
        <f>COUNTIF(Vertices[Out-Degree],"&gt;= "&amp;H25)-COUNTIF(Vertices[Out-Degree],"&gt;="&amp;H26)</f>
        <v>1</v>
      </c>
      <c r="J25" s="39">
        <f t="shared" si="4"/>
        <v>4043.4696971090907</v>
      </c>
      <c r="K25" s="40">
        <f>COUNTIF(Vertices[Betweenness Centrality],"&gt;= "&amp;J25)-COUNTIF(Vertices[Betweenness Centrality],"&gt;="&amp;J26)</f>
        <v>0</v>
      </c>
      <c r="L25" s="39">
        <f t="shared" si="5"/>
        <v>0.0025040727272727277</v>
      </c>
      <c r="M25" s="40">
        <f>COUNTIF(Vertices[Closeness Centrality],"&gt;= "&amp;L25)-COUNTIF(Vertices[Closeness Centrality],"&gt;="&amp;L26)</f>
        <v>0</v>
      </c>
      <c r="N25" s="39">
        <f t="shared" si="6"/>
        <v>0.039776199999999984</v>
      </c>
      <c r="O25" s="40">
        <f>COUNTIF(Vertices[Eigenvector Centrality],"&gt;= "&amp;N25)-COUNTIF(Vertices[Eigenvector Centrality],"&gt;="&amp;N26)</f>
        <v>0</v>
      </c>
      <c r="P25" s="39">
        <f t="shared" si="7"/>
        <v>5.1871182727272735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14.836363636363625</v>
      </c>
      <c r="G26" s="38">
        <f>COUNTIF(Vertices[In-Degree],"&gt;= "&amp;F26)-COUNTIF(Vertices[In-Degree],"&gt;="&amp;F28)</f>
        <v>0</v>
      </c>
      <c r="H26" s="37">
        <f t="shared" si="3"/>
        <v>9.163636363636368</v>
      </c>
      <c r="I26" s="38">
        <f>COUNTIF(Vertices[Out-Degree],"&gt;= "&amp;H26)-COUNTIF(Vertices[Out-Degree],"&gt;="&amp;H28)</f>
        <v>0</v>
      </c>
      <c r="J26" s="37">
        <f t="shared" si="4"/>
        <v>4219.272727418182</v>
      </c>
      <c r="K26" s="38">
        <f>COUNTIF(Vertices[Betweenness Centrality],"&gt;= "&amp;J26)-COUNTIF(Vertices[Betweenness Centrality],"&gt;="&amp;J28)</f>
        <v>0</v>
      </c>
      <c r="L26" s="37">
        <f t="shared" si="5"/>
        <v>0.002612945454545455</v>
      </c>
      <c r="M26" s="38">
        <f>COUNTIF(Vertices[Closeness Centrality],"&gt;= "&amp;L26)-COUNTIF(Vertices[Closeness Centrality],"&gt;="&amp;L28)</f>
        <v>0</v>
      </c>
      <c r="N26" s="37">
        <f t="shared" si="6"/>
        <v>0.04150559999999998</v>
      </c>
      <c r="O26" s="38">
        <f>COUNTIF(Vertices[Eigenvector Centrality],"&gt;= "&amp;N26)-COUNTIF(Vertices[Eigenvector Centrality],"&gt;="&amp;N28)</f>
        <v>0</v>
      </c>
      <c r="P26" s="37">
        <f t="shared" si="7"/>
        <v>5.396769545454546</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2.935546</v>
      </c>
      <c r="D27" s="32"/>
      <c r="E27" s="3">
        <f>COUNTIF(Vertices[Degree],"&gt;= "&amp;D27)-COUNTIF(Vertices[Degree],"&gt;="&amp;D28)</f>
        <v>0</v>
      </c>
      <c r="F27" s="61"/>
      <c r="G27" s="62">
        <f>COUNTIF(Vertices[In-Degree],"&gt;= "&amp;F27)-COUNTIF(Vertices[In-Degree],"&gt;="&amp;F28)</f>
        <v>-1</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-106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-30</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15.454545454545443</v>
      </c>
      <c r="G28" s="40">
        <f>COUNTIF(Vertices[In-Degree],"&gt;= "&amp;F28)-COUNTIF(Vertices[In-Degree],"&gt;="&amp;F40)</f>
        <v>0</v>
      </c>
      <c r="H28" s="39">
        <f>H26+($H$57-$H$2)/BinDivisor</f>
        <v>9.54545454545455</v>
      </c>
      <c r="I28" s="40">
        <f>COUNTIF(Vertices[Out-Degree],"&gt;= "&amp;H28)-COUNTIF(Vertices[Out-Degree],"&gt;="&amp;H40)</f>
        <v>0</v>
      </c>
      <c r="J28" s="39">
        <f>J26+($J$57-$J$2)/BinDivisor</f>
        <v>4395.0757577272725</v>
      </c>
      <c r="K28" s="40">
        <f>COUNTIF(Vertices[Betweenness Centrality],"&gt;= "&amp;J28)-COUNTIF(Vertices[Betweenness Centrality],"&gt;="&amp;J40)</f>
        <v>0</v>
      </c>
      <c r="L28" s="39">
        <f>L26+($L$57-$L$2)/BinDivisor</f>
        <v>0.002721818181818182</v>
      </c>
      <c r="M28" s="40">
        <f>COUNTIF(Vertices[Closeness Centrality],"&gt;= "&amp;L28)-COUNTIF(Vertices[Closeness Centrality],"&gt;="&amp;L40)</f>
        <v>27</v>
      </c>
      <c r="N28" s="39">
        <f>N26+($N$57-$N$2)/BinDivisor</f>
        <v>0.04323499999999998</v>
      </c>
      <c r="O28" s="40">
        <f>COUNTIF(Vertices[Eigenvector Centrality],"&gt;= "&amp;N28)-COUNTIF(Vertices[Eigenvector Centrality],"&gt;="&amp;N40)</f>
        <v>0</v>
      </c>
      <c r="P28" s="39">
        <f>P26+($P$57-$P$2)/BinDivisor</f>
        <v>5.606420818181819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0.015835929387331256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2197</v>
      </c>
      <c r="B30" s="34">
        <v>0.489948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2198</v>
      </c>
      <c r="B32" s="34" t="s">
        <v>2199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-79</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-79</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16.07272727272726</v>
      </c>
      <c r="G40" s="38">
        <f>COUNTIF(Vertices[In-Degree],"&gt;= "&amp;F40)-COUNTIF(Vertices[In-Degree],"&gt;="&amp;F41)</f>
        <v>0</v>
      </c>
      <c r="H40" s="37">
        <f>H28+($H$57-$H$2)/BinDivisor</f>
        <v>9.927272727272733</v>
      </c>
      <c r="I40" s="38">
        <f>COUNTIF(Vertices[Out-Degree],"&gt;= "&amp;H40)-COUNTIF(Vertices[Out-Degree],"&gt;="&amp;H41)</f>
        <v>0</v>
      </c>
      <c r="J40" s="37">
        <f>J28+($J$57-$J$2)/BinDivisor</f>
        <v>4570.878788036363</v>
      </c>
      <c r="K40" s="38">
        <f>COUNTIF(Vertices[Betweenness Centrality],"&gt;= "&amp;J40)-COUNTIF(Vertices[Betweenness Centrality],"&gt;="&amp;J41)</f>
        <v>0</v>
      </c>
      <c r="L40" s="37">
        <f>L28+($L$57-$L$2)/BinDivisor</f>
        <v>0.002830690909090909</v>
      </c>
      <c r="M40" s="38">
        <f>COUNTIF(Vertices[Closeness Centrality],"&gt;= "&amp;L40)-COUNTIF(Vertices[Closeness Centrality],"&gt;="&amp;L41)</f>
        <v>32</v>
      </c>
      <c r="N40" s="37">
        <f>N28+($N$57-$N$2)/BinDivisor</f>
        <v>0.04496439999999998</v>
      </c>
      <c r="O40" s="38">
        <f>COUNTIF(Vertices[Eigenvector Centrality],"&gt;= "&amp;N40)-COUNTIF(Vertices[Eigenvector Centrality],"&gt;="&amp;N41)</f>
        <v>0</v>
      </c>
      <c r="P40" s="37">
        <f>P28+($P$57-$P$2)/BinDivisor</f>
        <v>5.816072090909092</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16.690909090909077</v>
      </c>
      <c r="G41" s="40">
        <f>COUNTIF(Vertices[In-Degree],"&gt;= "&amp;F41)-COUNTIF(Vertices[In-Degree],"&gt;="&amp;F42)</f>
        <v>0</v>
      </c>
      <c r="H41" s="39">
        <f aca="true" t="shared" si="12" ref="H41:H56">H40+($H$57-$H$2)/BinDivisor</f>
        <v>10.309090909090916</v>
      </c>
      <c r="I41" s="40">
        <f>COUNTIF(Vertices[Out-Degree],"&gt;= "&amp;H41)-COUNTIF(Vertices[Out-Degree],"&gt;="&amp;H42)</f>
        <v>0</v>
      </c>
      <c r="J41" s="39">
        <f aca="true" t="shared" si="13" ref="J41:J56">J40+($J$57-$J$2)/BinDivisor</f>
        <v>4746.681818345454</v>
      </c>
      <c r="K41" s="40">
        <f>COUNTIF(Vertices[Betweenness Centrality],"&gt;= "&amp;J41)-COUNTIF(Vertices[Betweenness Centrality],"&gt;="&amp;J42)</f>
        <v>0</v>
      </c>
      <c r="L41" s="39">
        <f aca="true" t="shared" si="14" ref="L41:L56">L40+($L$57-$L$2)/BinDivisor</f>
        <v>0.0029395636363636363</v>
      </c>
      <c r="M41" s="40">
        <f>COUNTIF(Vertices[Closeness Centrality],"&gt;= "&amp;L41)-COUNTIF(Vertices[Closeness Centrality],"&gt;="&amp;L42)</f>
        <v>0</v>
      </c>
      <c r="N41" s="39">
        <f aca="true" t="shared" si="15" ref="N41:N56">N40+($N$57-$N$2)/BinDivisor</f>
        <v>0.04669379999999998</v>
      </c>
      <c r="O41" s="40">
        <f>COUNTIF(Vertices[Eigenvector Centrality],"&gt;= "&amp;N41)-COUNTIF(Vertices[Eigenvector Centrality],"&gt;="&amp;N42)</f>
        <v>0</v>
      </c>
      <c r="P41" s="39">
        <f aca="true" t="shared" si="16" ref="P41:P56">P40+($P$57-$P$2)/BinDivisor</f>
        <v>6.025723363636365</v>
      </c>
      <c r="Q41" s="40">
        <f>COUNTIF(Vertices[PageRank],"&gt;= "&amp;P41)-COUNTIF(Vertices[PageRank],"&gt;="&amp;P42)</f>
        <v>0</v>
      </c>
      <c r="R41" s="39">
        <f aca="true" t="shared" si="17" ref="R41:R56">R40+($R$57-$R$2)/BinDivisor</f>
        <v>0.490909090909091</v>
      </c>
      <c r="S41" s="44">
        <f>COUNTIF(Vertices[Clustering Coefficient],"&gt;= "&amp;R41)-COUNTIF(Vertices[Clustering Coefficient],"&gt;="&amp;R42)</f>
        <v>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17.309090909090894</v>
      </c>
      <c r="G42" s="38">
        <f>COUNTIF(Vertices[In-Degree],"&gt;= "&amp;F42)-COUNTIF(Vertices[In-Degree],"&gt;="&amp;F43)</f>
        <v>0</v>
      </c>
      <c r="H42" s="37">
        <f t="shared" si="12"/>
        <v>10.690909090909098</v>
      </c>
      <c r="I42" s="38">
        <f>COUNTIF(Vertices[Out-Degree],"&gt;= "&amp;H42)-COUNTIF(Vertices[Out-Degree],"&gt;="&amp;H43)</f>
        <v>1</v>
      </c>
      <c r="J42" s="37">
        <f t="shared" si="13"/>
        <v>4922.484848654545</v>
      </c>
      <c r="K42" s="38">
        <f>COUNTIF(Vertices[Betweenness Centrality],"&gt;= "&amp;J42)-COUNTIF(Vertices[Betweenness Centrality],"&gt;="&amp;J43)</f>
        <v>0</v>
      </c>
      <c r="L42" s="37">
        <f t="shared" si="14"/>
        <v>0.0030484363636363635</v>
      </c>
      <c r="M42" s="38">
        <f>COUNTIF(Vertices[Closeness Centrality],"&gt;= "&amp;L42)-COUNTIF(Vertices[Closeness Centrality],"&gt;="&amp;L43)</f>
        <v>0</v>
      </c>
      <c r="N42" s="37">
        <f t="shared" si="15"/>
        <v>0.04842319999999998</v>
      </c>
      <c r="O42" s="38">
        <f>COUNTIF(Vertices[Eigenvector Centrality],"&gt;= "&amp;N42)-COUNTIF(Vertices[Eigenvector Centrality],"&gt;="&amp;N43)</f>
        <v>0</v>
      </c>
      <c r="P42" s="37">
        <f t="shared" si="16"/>
        <v>6.2353746363636375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17.92727272727271</v>
      </c>
      <c r="G43" s="40">
        <f>COUNTIF(Vertices[In-Degree],"&gt;= "&amp;F43)-COUNTIF(Vertices[In-Degree],"&gt;="&amp;F44)</f>
        <v>0</v>
      </c>
      <c r="H43" s="39">
        <f t="shared" si="12"/>
        <v>11.072727272727281</v>
      </c>
      <c r="I43" s="40">
        <f>COUNTIF(Vertices[Out-Degree],"&gt;= "&amp;H43)-COUNTIF(Vertices[Out-Degree],"&gt;="&amp;H44)</f>
        <v>0</v>
      </c>
      <c r="J43" s="39">
        <f t="shared" si="13"/>
        <v>5098.287878963636</v>
      </c>
      <c r="K43" s="40">
        <f>COUNTIF(Vertices[Betweenness Centrality],"&gt;= "&amp;J43)-COUNTIF(Vertices[Betweenness Centrality],"&gt;="&amp;J44)</f>
        <v>0</v>
      </c>
      <c r="L43" s="39">
        <f t="shared" si="14"/>
        <v>0.0031573090909090907</v>
      </c>
      <c r="M43" s="40">
        <f>COUNTIF(Vertices[Closeness Centrality],"&gt;= "&amp;L43)-COUNTIF(Vertices[Closeness Centrality],"&gt;="&amp;L44)</f>
        <v>0</v>
      </c>
      <c r="N43" s="39">
        <f t="shared" si="15"/>
        <v>0.05015259999999998</v>
      </c>
      <c r="O43" s="40">
        <f>COUNTIF(Vertices[Eigenvector Centrality],"&gt;= "&amp;N43)-COUNTIF(Vertices[Eigenvector Centrality],"&gt;="&amp;N44)</f>
        <v>1</v>
      </c>
      <c r="P43" s="39">
        <f t="shared" si="16"/>
        <v>6.44502590909091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18.54545454545453</v>
      </c>
      <c r="G44" s="38">
        <f>COUNTIF(Vertices[In-Degree],"&gt;= "&amp;F44)-COUNTIF(Vertices[In-Degree],"&gt;="&amp;F45)</f>
        <v>0</v>
      </c>
      <c r="H44" s="37">
        <f t="shared" si="12"/>
        <v>11.454545454545464</v>
      </c>
      <c r="I44" s="38">
        <f>COUNTIF(Vertices[Out-Degree],"&gt;= "&amp;H44)-COUNTIF(Vertices[Out-Degree],"&gt;="&amp;H45)</f>
        <v>0</v>
      </c>
      <c r="J44" s="37">
        <f t="shared" si="13"/>
        <v>5274.090909272727</v>
      </c>
      <c r="K44" s="38">
        <f>COUNTIF(Vertices[Betweenness Centrality],"&gt;= "&amp;J44)-COUNTIF(Vertices[Betweenness Centrality],"&gt;="&amp;J45)</f>
        <v>0</v>
      </c>
      <c r="L44" s="37">
        <f t="shared" si="14"/>
        <v>0.003266181818181818</v>
      </c>
      <c r="M44" s="38">
        <f>COUNTIF(Vertices[Closeness Centrality],"&gt;= "&amp;L44)-COUNTIF(Vertices[Closeness Centrality],"&gt;="&amp;L45)</f>
        <v>0</v>
      </c>
      <c r="N44" s="37">
        <f t="shared" si="15"/>
        <v>0.05188199999999998</v>
      </c>
      <c r="O44" s="38">
        <f>COUNTIF(Vertices[Eigenvector Centrality],"&gt;= "&amp;N44)-COUNTIF(Vertices[Eigenvector Centrality],"&gt;="&amp;N45)</f>
        <v>0</v>
      </c>
      <c r="P44" s="37">
        <f t="shared" si="16"/>
        <v>6.654677181818183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19.163636363636346</v>
      </c>
      <c r="G45" s="40">
        <f>COUNTIF(Vertices[In-Degree],"&gt;= "&amp;F45)-COUNTIF(Vertices[In-Degree],"&gt;="&amp;F46)</f>
        <v>0</v>
      </c>
      <c r="H45" s="39">
        <f t="shared" si="12"/>
        <v>11.836363636363647</v>
      </c>
      <c r="I45" s="40">
        <f>COUNTIF(Vertices[Out-Degree],"&gt;= "&amp;H45)-COUNTIF(Vertices[Out-Degree],"&gt;="&amp;H46)</f>
        <v>1</v>
      </c>
      <c r="J45" s="39">
        <f t="shared" si="13"/>
        <v>5449.893939581818</v>
      </c>
      <c r="K45" s="40">
        <f>COUNTIF(Vertices[Betweenness Centrality],"&gt;= "&amp;J45)-COUNTIF(Vertices[Betweenness Centrality],"&gt;="&amp;J46)</f>
        <v>0</v>
      </c>
      <c r="L45" s="39">
        <f t="shared" si="14"/>
        <v>0.003375054545454545</v>
      </c>
      <c r="M45" s="40">
        <f>COUNTIF(Vertices[Closeness Centrality],"&gt;= "&amp;L45)-COUNTIF(Vertices[Closeness Centrality],"&gt;="&amp;L46)</f>
        <v>0</v>
      </c>
      <c r="N45" s="39">
        <f t="shared" si="15"/>
        <v>0.053611399999999976</v>
      </c>
      <c r="O45" s="40">
        <f>COUNTIF(Vertices[Eigenvector Centrality],"&gt;= "&amp;N45)-COUNTIF(Vertices[Eigenvector Centrality],"&gt;="&amp;N46)</f>
        <v>0</v>
      </c>
      <c r="P45" s="39">
        <f t="shared" si="16"/>
        <v>6.864328454545456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19.781818181818164</v>
      </c>
      <c r="G46" s="38">
        <f>COUNTIF(Vertices[In-Degree],"&gt;= "&amp;F46)-COUNTIF(Vertices[In-Degree],"&gt;="&amp;F47)</f>
        <v>0</v>
      </c>
      <c r="H46" s="37">
        <f t="shared" si="12"/>
        <v>12.21818181818183</v>
      </c>
      <c r="I46" s="38">
        <f>COUNTIF(Vertices[Out-Degree],"&gt;= "&amp;H46)-COUNTIF(Vertices[Out-Degree],"&gt;="&amp;H47)</f>
        <v>0</v>
      </c>
      <c r="J46" s="37">
        <f t="shared" si="13"/>
        <v>5625.696969890909</v>
      </c>
      <c r="K46" s="38">
        <f>COUNTIF(Vertices[Betweenness Centrality],"&gt;= "&amp;J46)-COUNTIF(Vertices[Betweenness Centrality],"&gt;="&amp;J47)</f>
        <v>0</v>
      </c>
      <c r="L46" s="37">
        <f t="shared" si="14"/>
        <v>0.003483927272727272</v>
      </c>
      <c r="M46" s="38">
        <f>COUNTIF(Vertices[Closeness Centrality],"&gt;= "&amp;L46)-COUNTIF(Vertices[Closeness Centrality],"&gt;="&amp;L47)</f>
        <v>0</v>
      </c>
      <c r="N46" s="37">
        <f t="shared" si="15"/>
        <v>0.055340799999999975</v>
      </c>
      <c r="O46" s="38">
        <f>COUNTIF(Vertices[Eigenvector Centrality],"&gt;= "&amp;N46)-COUNTIF(Vertices[Eigenvector Centrality],"&gt;="&amp;N47)</f>
        <v>0</v>
      </c>
      <c r="P46" s="37">
        <f t="shared" si="16"/>
        <v>7.073979727272729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20.39999999999998</v>
      </c>
      <c r="G47" s="40">
        <f>COUNTIF(Vertices[In-Degree],"&gt;= "&amp;F47)-COUNTIF(Vertices[In-Degree],"&gt;="&amp;F48)</f>
        <v>0</v>
      </c>
      <c r="H47" s="39">
        <f t="shared" si="12"/>
        <v>12.600000000000012</v>
      </c>
      <c r="I47" s="40">
        <f>COUNTIF(Vertices[Out-Degree],"&gt;= "&amp;H47)-COUNTIF(Vertices[Out-Degree],"&gt;="&amp;H48)</f>
        <v>0</v>
      </c>
      <c r="J47" s="39">
        <f t="shared" si="13"/>
        <v>5801.5000002</v>
      </c>
      <c r="K47" s="40">
        <f>COUNTIF(Vertices[Betweenness Centrality],"&gt;= "&amp;J47)-COUNTIF(Vertices[Betweenness Centrality],"&gt;="&amp;J48)</f>
        <v>0</v>
      </c>
      <c r="L47" s="39">
        <f t="shared" si="14"/>
        <v>0.0035927999999999993</v>
      </c>
      <c r="M47" s="40">
        <f>COUNTIF(Vertices[Closeness Centrality],"&gt;= "&amp;L47)-COUNTIF(Vertices[Closeness Centrality],"&gt;="&amp;L48)</f>
        <v>12</v>
      </c>
      <c r="N47" s="39">
        <f t="shared" si="15"/>
        <v>0.057070199999999974</v>
      </c>
      <c r="O47" s="40">
        <f>COUNTIF(Vertices[Eigenvector Centrality],"&gt;= "&amp;N47)-COUNTIF(Vertices[Eigenvector Centrality],"&gt;="&amp;N48)</f>
        <v>0</v>
      </c>
      <c r="P47" s="39">
        <f t="shared" si="16"/>
        <v>7.2836310000000015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21.018181818181798</v>
      </c>
      <c r="G48" s="38">
        <f>COUNTIF(Vertices[In-Degree],"&gt;= "&amp;F48)-COUNTIF(Vertices[In-Degree],"&gt;="&amp;F49)</f>
        <v>0</v>
      </c>
      <c r="H48" s="37">
        <f t="shared" si="12"/>
        <v>12.981818181818195</v>
      </c>
      <c r="I48" s="38">
        <f>COUNTIF(Vertices[Out-Degree],"&gt;= "&amp;H48)-COUNTIF(Vertices[Out-Degree],"&gt;="&amp;H49)</f>
        <v>1</v>
      </c>
      <c r="J48" s="37">
        <f t="shared" si="13"/>
        <v>5977.303030509091</v>
      </c>
      <c r="K48" s="38">
        <f>COUNTIF(Vertices[Betweenness Centrality],"&gt;= "&amp;J48)-COUNTIF(Vertices[Betweenness Centrality],"&gt;="&amp;J49)</f>
        <v>0</v>
      </c>
      <c r="L48" s="37">
        <f t="shared" si="14"/>
        <v>0.0037016727272727265</v>
      </c>
      <c r="M48" s="38">
        <f>COUNTIF(Vertices[Closeness Centrality],"&gt;= "&amp;L48)-COUNTIF(Vertices[Closeness Centrality],"&gt;="&amp;L49)</f>
        <v>24</v>
      </c>
      <c r="N48" s="37">
        <f t="shared" si="15"/>
        <v>0.05879959999999997</v>
      </c>
      <c r="O48" s="38">
        <f>COUNTIF(Vertices[Eigenvector Centrality],"&gt;= "&amp;N48)-COUNTIF(Vertices[Eigenvector Centrality],"&gt;="&amp;N49)</f>
        <v>0</v>
      </c>
      <c r="P48" s="37">
        <f t="shared" si="16"/>
        <v>7.493282272727274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21.636363636363615</v>
      </c>
      <c r="G49" s="40">
        <f>COUNTIF(Vertices[In-Degree],"&gt;= "&amp;F49)-COUNTIF(Vertices[In-Degree],"&gt;="&amp;F50)</f>
        <v>0</v>
      </c>
      <c r="H49" s="39">
        <f t="shared" si="12"/>
        <v>13.363636363636378</v>
      </c>
      <c r="I49" s="40">
        <f>COUNTIF(Vertices[Out-Degree],"&gt;= "&amp;H49)-COUNTIF(Vertices[Out-Degree],"&gt;="&amp;H50)</f>
        <v>0</v>
      </c>
      <c r="J49" s="39">
        <f t="shared" si="13"/>
        <v>6153.1060608181815</v>
      </c>
      <c r="K49" s="40">
        <f>COUNTIF(Vertices[Betweenness Centrality],"&gt;= "&amp;J49)-COUNTIF(Vertices[Betweenness Centrality],"&gt;="&amp;J50)</f>
        <v>0</v>
      </c>
      <c r="L49" s="39">
        <f t="shared" si="14"/>
        <v>0.0038105454545454536</v>
      </c>
      <c r="M49" s="40">
        <f>COUNTIF(Vertices[Closeness Centrality],"&gt;= "&amp;L49)-COUNTIF(Vertices[Closeness Centrality],"&gt;="&amp;L50)</f>
        <v>5</v>
      </c>
      <c r="N49" s="39">
        <f t="shared" si="15"/>
        <v>0.06052899999999997</v>
      </c>
      <c r="O49" s="40">
        <f>COUNTIF(Vertices[Eigenvector Centrality],"&gt;= "&amp;N49)-COUNTIF(Vertices[Eigenvector Centrality],"&gt;="&amp;N50)</f>
        <v>0</v>
      </c>
      <c r="P49" s="39">
        <f t="shared" si="16"/>
        <v>7.702933545454547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22.254545454545433</v>
      </c>
      <c r="G50" s="38">
        <f>COUNTIF(Vertices[In-Degree],"&gt;= "&amp;F50)-COUNTIF(Vertices[In-Degree],"&gt;="&amp;F51)</f>
        <v>0</v>
      </c>
      <c r="H50" s="37">
        <f t="shared" si="12"/>
        <v>13.74545454545456</v>
      </c>
      <c r="I50" s="38">
        <f>COUNTIF(Vertices[Out-Degree],"&gt;= "&amp;H50)-COUNTIF(Vertices[Out-Degree],"&gt;="&amp;H51)</f>
        <v>1</v>
      </c>
      <c r="J50" s="37">
        <f t="shared" si="13"/>
        <v>6328.909091127272</v>
      </c>
      <c r="K50" s="38">
        <f>COUNTIF(Vertices[Betweenness Centrality],"&gt;= "&amp;J50)-COUNTIF(Vertices[Betweenness Centrality],"&gt;="&amp;J51)</f>
        <v>0</v>
      </c>
      <c r="L50" s="37">
        <f t="shared" si="14"/>
        <v>0.003919418181818181</v>
      </c>
      <c r="M50" s="38">
        <f>COUNTIF(Vertices[Closeness Centrality],"&gt;= "&amp;L50)-COUNTIF(Vertices[Closeness Centrality],"&gt;="&amp;L51)</f>
        <v>2</v>
      </c>
      <c r="N50" s="37">
        <f t="shared" si="15"/>
        <v>0.06225839999999997</v>
      </c>
      <c r="O50" s="38">
        <f>COUNTIF(Vertices[Eigenvector Centrality],"&gt;= "&amp;N50)-COUNTIF(Vertices[Eigenvector Centrality],"&gt;="&amp;N51)</f>
        <v>0</v>
      </c>
      <c r="P50" s="37">
        <f t="shared" si="16"/>
        <v>7.91258481818182</v>
      </c>
      <c r="Q50" s="38">
        <f>COUNTIF(Vertices[PageRank],"&gt;= "&amp;P50)-COUNTIF(Vertices[PageRank],"&gt;="&amp;P51)</f>
        <v>0</v>
      </c>
      <c r="R50" s="37">
        <f t="shared" si="17"/>
        <v>0.6545454545454547</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22.87272727272725</v>
      </c>
      <c r="G51" s="40">
        <f>COUNTIF(Vertices[In-Degree],"&gt;= "&amp;F51)-COUNTIF(Vertices[In-Degree],"&gt;="&amp;F52)</f>
        <v>0</v>
      </c>
      <c r="H51" s="39">
        <f t="shared" si="12"/>
        <v>14.127272727272743</v>
      </c>
      <c r="I51" s="40">
        <f>COUNTIF(Vertices[Out-Degree],"&gt;= "&amp;H51)-COUNTIF(Vertices[Out-Degree],"&gt;="&amp;H52)</f>
        <v>0</v>
      </c>
      <c r="J51" s="39">
        <f t="shared" si="13"/>
        <v>6504.712121436363</v>
      </c>
      <c r="K51" s="40">
        <f>COUNTIF(Vertices[Betweenness Centrality],"&gt;= "&amp;J51)-COUNTIF(Vertices[Betweenness Centrality],"&gt;="&amp;J52)</f>
        <v>0</v>
      </c>
      <c r="L51" s="39">
        <f t="shared" si="14"/>
        <v>0.004028290909090909</v>
      </c>
      <c r="M51" s="40">
        <f>COUNTIF(Vertices[Closeness Centrality],"&gt;= "&amp;L51)-COUNTIF(Vertices[Closeness Centrality],"&gt;="&amp;L52)</f>
        <v>2</v>
      </c>
      <c r="N51" s="39">
        <f t="shared" si="15"/>
        <v>0.06398779999999997</v>
      </c>
      <c r="O51" s="40">
        <f>COUNTIF(Vertices[Eigenvector Centrality],"&gt;= "&amp;N51)-COUNTIF(Vertices[Eigenvector Centrality],"&gt;="&amp;N52)</f>
        <v>0</v>
      </c>
      <c r="P51" s="39">
        <f t="shared" si="16"/>
        <v>8.122236090909093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23.490909090909067</v>
      </c>
      <c r="G52" s="38">
        <f>COUNTIF(Vertices[In-Degree],"&gt;= "&amp;F52)-COUNTIF(Vertices[In-Degree],"&gt;="&amp;F53)</f>
        <v>0</v>
      </c>
      <c r="H52" s="37">
        <f t="shared" si="12"/>
        <v>14.509090909090926</v>
      </c>
      <c r="I52" s="38">
        <f>COUNTIF(Vertices[Out-Degree],"&gt;= "&amp;H52)-COUNTIF(Vertices[Out-Degree],"&gt;="&amp;H53)</f>
        <v>0</v>
      </c>
      <c r="J52" s="37">
        <f t="shared" si="13"/>
        <v>6680.515151745454</v>
      </c>
      <c r="K52" s="38">
        <f>COUNTIF(Vertices[Betweenness Centrality],"&gt;= "&amp;J52)-COUNTIF(Vertices[Betweenness Centrality],"&gt;="&amp;J53)</f>
        <v>0</v>
      </c>
      <c r="L52" s="37">
        <f t="shared" si="14"/>
        <v>0.004137163636363636</v>
      </c>
      <c r="M52" s="38">
        <f>COUNTIF(Vertices[Closeness Centrality],"&gt;= "&amp;L52)-COUNTIF(Vertices[Closeness Centrality],"&gt;="&amp;L53)</f>
        <v>1</v>
      </c>
      <c r="N52" s="37">
        <f t="shared" si="15"/>
        <v>0.06571719999999998</v>
      </c>
      <c r="O52" s="38">
        <f>COUNTIF(Vertices[Eigenvector Centrality],"&gt;= "&amp;N52)-COUNTIF(Vertices[Eigenvector Centrality],"&gt;="&amp;N53)</f>
        <v>0</v>
      </c>
      <c r="P52" s="37">
        <f t="shared" si="16"/>
        <v>8.331887363636366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24.109090909090884</v>
      </c>
      <c r="G53" s="40">
        <f>COUNTIF(Vertices[In-Degree],"&gt;= "&amp;F53)-COUNTIF(Vertices[In-Degree],"&gt;="&amp;F54)</f>
        <v>0</v>
      </c>
      <c r="H53" s="39">
        <f t="shared" si="12"/>
        <v>14.890909090909108</v>
      </c>
      <c r="I53" s="40">
        <f>COUNTIF(Vertices[Out-Degree],"&gt;= "&amp;H53)-COUNTIF(Vertices[Out-Degree],"&gt;="&amp;H54)</f>
        <v>0</v>
      </c>
      <c r="J53" s="39">
        <f t="shared" si="13"/>
        <v>6856.318182054545</v>
      </c>
      <c r="K53" s="40">
        <f>COUNTIF(Vertices[Betweenness Centrality],"&gt;= "&amp;J53)-COUNTIF(Vertices[Betweenness Centrality],"&gt;="&amp;J54)</f>
        <v>0</v>
      </c>
      <c r="L53" s="39">
        <f t="shared" si="14"/>
        <v>0.004246036363636364</v>
      </c>
      <c r="M53" s="40">
        <f>COUNTIF(Vertices[Closeness Centrality],"&gt;= "&amp;L53)-COUNTIF(Vertices[Closeness Centrality],"&gt;="&amp;L54)</f>
        <v>0</v>
      </c>
      <c r="N53" s="39">
        <f t="shared" si="15"/>
        <v>0.06744659999999998</v>
      </c>
      <c r="O53" s="40">
        <f>COUNTIF(Vertices[Eigenvector Centrality],"&gt;= "&amp;N53)-COUNTIF(Vertices[Eigenvector Centrality],"&gt;="&amp;N54)</f>
        <v>0</v>
      </c>
      <c r="P53" s="39">
        <f t="shared" si="16"/>
        <v>8.541538636363638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24.7272727272727</v>
      </c>
      <c r="G54" s="38">
        <f>COUNTIF(Vertices[In-Degree],"&gt;= "&amp;F54)-COUNTIF(Vertices[In-Degree],"&gt;="&amp;F55)</f>
        <v>0</v>
      </c>
      <c r="H54" s="37">
        <f t="shared" si="12"/>
        <v>15.272727272727291</v>
      </c>
      <c r="I54" s="38">
        <f>COUNTIF(Vertices[Out-Degree],"&gt;= "&amp;H54)-COUNTIF(Vertices[Out-Degree],"&gt;="&amp;H55)</f>
        <v>0</v>
      </c>
      <c r="J54" s="37">
        <f t="shared" si="13"/>
        <v>7032.121212363636</v>
      </c>
      <c r="K54" s="38">
        <f>COUNTIF(Vertices[Betweenness Centrality],"&gt;= "&amp;J54)-COUNTIF(Vertices[Betweenness Centrality],"&gt;="&amp;J55)</f>
        <v>0</v>
      </c>
      <c r="L54" s="37">
        <f t="shared" si="14"/>
        <v>0.004354909090909092</v>
      </c>
      <c r="M54" s="38">
        <f>COUNTIF(Vertices[Closeness Centrality],"&gt;= "&amp;L54)-COUNTIF(Vertices[Closeness Centrality],"&gt;="&amp;L55)</f>
        <v>0</v>
      </c>
      <c r="N54" s="37">
        <f t="shared" si="15"/>
        <v>0.06917599999999999</v>
      </c>
      <c r="O54" s="38">
        <f>COUNTIF(Vertices[Eigenvector Centrality],"&gt;= "&amp;N54)-COUNTIF(Vertices[Eigenvector Centrality],"&gt;="&amp;N55)</f>
        <v>0</v>
      </c>
      <c r="P54" s="37">
        <f t="shared" si="16"/>
        <v>8.751189909090911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25.34545454545452</v>
      </c>
      <c r="G55" s="40">
        <f>COUNTIF(Vertices[In-Degree],"&gt;= "&amp;F55)-COUNTIF(Vertices[In-Degree],"&gt;="&amp;F56)</f>
        <v>0</v>
      </c>
      <c r="H55" s="39">
        <f t="shared" si="12"/>
        <v>15.654545454545474</v>
      </c>
      <c r="I55" s="40">
        <f>COUNTIF(Vertices[Out-Degree],"&gt;= "&amp;H55)-COUNTIF(Vertices[Out-Degree],"&gt;="&amp;H56)</f>
        <v>0</v>
      </c>
      <c r="J55" s="39">
        <f t="shared" si="13"/>
        <v>7207.924242672727</v>
      </c>
      <c r="K55" s="40">
        <f>COUNTIF(Vertices[Betweenness Centrality],"&gt;= "&amp;J55)-COUNTIF(Vertices[Betweenness Centrality],"&gt;="&amp;J56)</f>
        <v>0</v>
      </c>
      <c r="L55" s="39">
        <f t="shared" si="14"/>
        <v>0.004463781818181819</v>
      </c>
      <c r="M55" s="40">
        <f>COUNTIF(Vertices[Closeness Centrality],"&gt;= "&amp;L55)-COUNTIF(Vertices[Closeness Centrality],"&gt;="&amp;L56)</f>
        <v>0</v>
      </c>
      <c r="N55" s="39">
        <f t="shared" si="15"/>
        <v>0.0709054</v>
      </c>
      <c r="O55" s="40">
        <f>COUNTIF(Vertices[Eigenvector Centrality],"&gt;= "&amp;N55)-COUNTIF(Vertices[Eigenvector Centrality],"&gt;="&amp;N56)</f>
        <v>0</v>
      </c>
      <c r="P55" s="39">
        <f t="shared" si="16"/>
        <v>8.960841181818184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25.963636363636336</v>
      </c>
      <c r="G56" s="38">
        <f>COUNTIF(Vertices[In-Degree],"&gt;= "&amp;F56)-COUNTIF(Vertices[In-Degree],"&gt;="&amp;F57)</f>
        <v>0</v>
      </c>
      <c r="H56" s="37">
        <f t="shared" si="12"/>
        <v>16.036363636363657</v>
      </c>
      <c r="I56" s="38">
        <f>COUNTIF(Vertices[Out-Degree],"&gt;= "&amp;H56)-COUNTIF(Vertices[Out-Degree],"&gt;="&amp;H57)</f>
        <v>0</v>
      </c>
      <c r="J56" s="37">
        <f t="shared" si="13"/>
        <v>7383.727272981818</v>
      </c>
      <c r="K56" s="38">
        <f>COUNTIF(Vertices[Betweenness Centrality],"&gt;= "&amp;J56)-COUNTIF(Vertices[Betweenness Centrality],"&gt;="&amp;J57)</f>
        <v>0</v>
      </c>
      <c r="L56" s="37">
        <f t="shared" si="14"/>
        <v>0.004572654545454547</v>
      </c>
      <c r="M56" s="38">
        <f>COUNTIF(Vertices[Closeness Centrality],"&gt;= "&amp;L56)-COUNTIF(Vertices[Closeness Centrality],"&gt;="&amp;L57)</f>
        <v>0</v>
      </c>
      <c r="N56" s="37">
        <f t="shared" si="15"/>
        <v>0.0726348</v>
      </c>
      <c r="O56" s="38">
        <f>COUNTIF(Vertices[Eigenvector Centrality],"&gt;= "&amp;N56)-COUNTIF(Vertices[Eigenvector Centrality],"&gt;="&amp;N57)</f>
        <v>0</v>
      </c>
      <c r="P56" s="37">
        <f t="shared" si="16"/>
        <v>9.170492454545457</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34</v>
      </c>
      <c r="G57" s="42">
        <f>COUNTIF(Vertices[In-Degree],"&gt;= "&amp;F57)-COUNTIF(Vertices[In-Degree],"&gt;="&amp;F58)</f>
        <v>1</v>
      </c>
      <c r="H57" s="41">
        <f>MAX(Vertices[Out-Degree])</f>
        <v>21</v>
      </c>
      <c r="I57" s="42">
        <f>COUNTIF(Vertices[Out-Degree],"&gt;= "&amp;H57)-COUNTIF(Vertices[Out-Degree],"&gt;="&amp;H58)</f>
        <v>1</v>
      </c>
      <c r="J57" s="41">
        <f>MAX(Vertices[Betweenness Centrality])</f>
        <v>9669.166667</v>
      </c>
      <c r="K57" s="42">
        <f>COUNTIF(Vertices[Betweenness Centrality],"&gt;= "&amp;J57)-COUNTIF(Vertices[Betweenness Centrality],"&gt;="&amp;J58)</f>
        <v>1</v>
      </c>
      <c r="L57" s="41">
        <f>MAX(Vertices[Closeness Centrality])</f>
        <v>0.005988</v>
      </c>
      <c r="M57" s="42">
        <f>COUNTIF(Vertices[Closeness Centrality],"&gt;= "&amp;L57)-COUNTIF(Vertices[Closeness Centrality],"&gt;="&amp;L58)</f>
        <v>1</v>
      </c>
      <c r="N57" s="41">
        <f>MAX(Vertices[Eigenvector Centrality])</f>
        <v>0.095117</v>
      </c>
      <c r="O57" s="42">
        <f>COUNTIF(Vertices[Eigenvector Centrality],"&gt;= "&amp;N57)-COUNTIF(Vertices[Eigenvector Centrality],"&gt;="&amp;N58)</f>
        <v>1</v>
      </c>
      <c r="P57" s="41">
        <f>MAX(Vertices[PageRank])</f>
        <v>11.895959</v>
      </c>
      <c r="Q57" s="42">
        <f>COUNTIF(Vertices[PageRank],"&gt;= "&amp;P57)-COUNTIF(Vertices[PageRank],"&gt;="&amp;P58)</f>
        <v>1</v>
      </c>
      <c r="R57" s="41">
        <f>MAX(Vertices[Clustering Coefficient])</f>
        <v>1</v>
      </c>
      <c r="S57" s="45">
        <f>COUNTIF(Vertices[Clustering Coefficient],"&gt;= "&amp;R57)-COUNTIF(Vertices[Clustering Coefficient],"&gt;="&amp;R58)</f>
        <v>19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34</v>
      </c>
    </row>
    <row r="71" spans="1:2" ht="15">
      <c r="A71" s="33" t="s">
        <v>90</v>
      </c>
      <c r="B71" s="47">
        <f>_xlfn.IFERROR(AVERAGE(Vertices[In-Degree]),NoMetricMessage)</f>
        <v>1.7407407407407407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21</v>
      </c>
    </row>
    <row r="85" spans="1:2" ht="15">
      <c r="A85" s="33" t="s">
        <v>96</v>
      </c>
      <c r="B85" s="47">
        <f>_xlfn.IFERROR(AVERAGE(Vertices[Out-Degree]),NoMetricMessage)</f>
        <v>1.7407407407407407</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9669.166667</v>
      </c>
    </row>
    <row r="99" spans="1:2" ht="15">
      <c r="A99" s="33" t="s">
        <v>102</v>
      </c>
      <c r="B99" s="47">
        <f>_xlfn.IFERROR(AVERAGE(Vertices[Betweenness Centrality]),NoMetricMessage)</f>
        <v>206.20370375000016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0.005988</v>
      </c>
    </row>
    <row r="113" spans="1:2" ht="15">
      <c r="A113" s="33" t="s">
        <v>108</v>
      </c>
      <c r="B113" s="47">
        <f>_xlfn.IFERROR(AVERAGE(Vertices[Closeness Centrality]),NoMetricMessage)</f>
        <v>0.0032368333333333355</v>
      </c>
    </row>
    <row r="114" spans="1:2" ht="15">
      <c r="A114" s="33" t="s">
        <v>109</v>
      </c>
      <c r="B114" s="47">
        <f>_xlfn.IFERROR(MEDIAN(Vertices[Closeness Centrality]),NoMetricMessage)</f>
        <v>0.002882</v>
      </c>
    </row>
    <row r="125" spans="1:2" ht="15">
      <c r="A125" s="33" t="s">
        <v>112</v>
      </c>
      <c r="B125" s="47">
        <f>IF(COUNT(Vertices[Eigenvector Centrality])&gt;0,N2,NoMetricMessage)</f>
        <v>0</v>
      </c>
    </row>
    <row r="126" spans="1:2" ht="15">
      <c r="A126" s="33" t="s">
        <v>113</v>
      </c>
      <c r="B126" s="47">
        <f>IF(COUNT(Vertices[Eigenvector Centrality])&gt;0,N57,NoMetricMessage)</f>
        <v>0.095117</v>
      </c>
    </row>
    <row r="127" spans="1:2" ht="15">
      <c r="A127" s="33" t="s">
        <v>114</v>
      </c>
      <c r="B127" s="47">
        <f>_xlfn.IFERROR(AVERAGE(Vertices[Eigenvector Centrality]),NoMetricMessage)</f>
        <v>0.009259277777777778</v>
      </c>
    </row>
    <row r="128" spans="1:2" ht="15">
      <c r="A128" s="33" t="s">
        <v>115</v>
      </c>
      <c r="B128" s="47">
        <f>_xlfn.IFERROR(MEDIAN(Vertices[Eigenvector Centrality]),NoMetricMessage)</f>
        <v>0.005818</v>
      </c>
    </row>
    <row r="139" spans="1:2" ht="15">
      <c r="A139" s="33" t="s">
        <v>140</v>
      </c>
      <c r="B139" s="47">
        <f>IF(COUNT(Vertices[PageRank])&gt;0,P2,NoMetricMessage)</f>
        <v>0.365139</v>
      </c>
    </row>
    <row r="140" spans="1:2" ht="15">
      <c r="A140" s="33" t="s">
        <v>141</v>
      </c>
      <c r="B140" s="47">
        <f>IF(COUNT(Vertices[PageRank])&gt;0,P57,NoMetricMessage)</f>
        <v>11.895959</v>
      </c>
    </row>
    <row r="141" spans="1:2" ht="15">
      <c r="A141" s="33" t="s">
        <v>142</v>
      </c>
      <c r="B141" s="47">
        <f>_xlfn.IFERROR(AVERAGE(Vertices[PageRank]),NoMetricMessage)</f>
        <v>0.999995027777777</v>
      </c>
    </row>
    <row r="142" spans="1:2" ht="15">
      <c r="A142" s="33" t="s">
        <v>143</v>
      </c>
      <c r="B142" s="47">
        <f>_xlfn.IFERROR(MEDIAN(Vertices[PageRank]),NoMetricMessage)</f>
        <v>0.607112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0.2760940593670062</v>
      </c>
    </row>
    <row r="156" spans="1:2" ht="15">
      <c r="A156" s="33" t="s">
        <v>121</v>
      </c>
      <c r="B156" s="47">
        <f>_xlfn.IFERROR(MEDIAN(Vertices[Clustering Coefficient]),NoMetricMessage)</f>
        <v>0.00641025641025641</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1551</v>
      </c>
      <c r="K7" s="13" t="s">
        <v>1552</v>
      </c>
    </row>
    <row r="8" spans="1:11" ht="409.5">
      <c r="A8"/>
      <c r="B8">
        <v>2</v>
      </c>
      <c r="C8">
        <v>2</v>
      </c>
      <c r="D8" t="s">
        <v>61</v>
      </c>
      <c r="E8" t="s">
        <v>61</v>
      </c>
      <c r="H8" t="s">
        <v>73</v>
      </c>
      <c r="J8" t="s">
        <v>1553</v>
      </c>
      <c r="K8" s="13" t="s">
        <v>1554</v>
      </c>
    </row>
    <row r="9" spans="1:11" ht="409.5">
      <c r="A9"/>
      <c r="B9">
        <v>3</v>
      </c>
      <c r="C9">
        <v>4</v>
      </c>
      <c r="D9" t="s">
        <v>62</v>
      </c>
      <c r="E9" t="s">
        <v>62</v>
      </c>
      <c r="H9" t="s">
        <v>74</v>
      </c>
      <c r="J9" t="s">
        <v>1555</v>
      </c>
      <c r="K9" s="13" t="s">
        <v>1556</v>
      </c>
    </row>
    <row r="10" spans="1:11" ht="409.5">
      <c r="A10"/>
      <c r="B10">
        <v>4</v>
      </c>
      <c r="D10" t="s">
        <v>63</v>
      </c>
      <c r="E10" t="s">
        <v>63</v>
      </c>
      <c r="H10" t="s">
        <v>75</v>
      </c>
      <c r="J10" t="s">
        <v>1557</v>
      </c>
      <c r="K10" s="13" t="s">
        <v>1558</v>
      </c>
    </row>
    <row r="11" spans="1:11" ht="15">
      <c r="A11"/>
      <c r="B11">
        <v>5</v>
      </c>
      <c r="D11" t="s">
        <v>46</v>
      </c>
      <c r="E11">
        <v>1</v>
      </c>
      <c r="H11" t="s">
        <v>76</v>
      </c>
      <c r="J11" t="s">
        <v>1559</v>
      </c>
      <c r="K11" t="s">
        <v>1560</v>
      </c>
    </row>
    <row r="12" spans="1:11" ht="15">
      <c r="A12"/>
      <c r="B12"/>
      <c r="D12" t="s">
        <v>64</v>
      </c>
      <c r="E12">
        <v>2</v>
      </c>
      <c r="H12">
        <v>0</v>
      </c>
      <c r="J12" t="s">
        <v>1561</v>
      </c>
      <c r="K12" t="s">
        <v>1562</v>
      </c>
    </row>
    <row r="13" spans="1:11" ht="15">
      <c r="A13"/>
      <c r="B13"/>
      <c r="D13">
        <v>1</v>
      </c>
      <c r="E13">
        <v>3</v>
      </c>
      <c r="H13">
        <v>1</v>
      </c>
      <c r="J13" t="s">
        <v>1563</v>
      </c>
      <c r="K13" t="s">
        <v>1564</v>
      </c>
    </row>
    <row r="14" spans="4:11" ht="15">
      <c r="D14">
        <v>2</v>
      </c>
      <c r="E14">
        <v>4</v>
      </c>
      <c r="H14">
        <v>2</v>
      </c>
      <c r="J14" t="s">
        <v>1565</v>
      </c>
      <c r="K14" t="s">
        <v>1566</v>
      </c>
    </row>
    <row r="15" spans="4:11" ht="15">
      <c r="D15">
        <v>3</v>
      </c>
      <c r="E15">
        <v>5</v>
      </c>
      <c r="H15">
        <v>3</v>
      </c>
      <c r="J15" t="s">
        <v>1567</v>
      </c>
      <c r="K15" t="s">
        <v>1568</v>
      </c>
    </row>
    <row r="16" spans="4:11" ht="15">
      <c r="D16">
        <v>4</v>
      </c>
      <c r="E16">
        <v>6</v>
      </c>
      <c r="H16">
        <v>4</v>
      </c>
      <c r="J16" t="s">
        <v>1569</v>
      </c>
      <c r="K16" t="s">
        <v>1570</v>
      </c>
    </row>
    <row r="17" spans="4:11" ht="15">
      <c r="D17">
        <v>5</v>
      </c>
      <c r="E17">
        <v>7</v>
      </c>
      <c r="H17">
        <v>5</v>
      </c>
      <c r="J17" t="s">
        <v>1571</v>
      </c>
      <c r="K17" t="s">
        <v>1572</v>
      </c>
    </row>
    <row r="18" spans="4:11" ht="15">
      <c r="D18">
        <v>6</v>
      </c>
      <c r="E18">
        <v>8</v>
      </c>
      <c r="H18">
        <v>6</v>
      </c>
      <c r="J18" t="s">
        <v>1573</v>
      </c>
      <c r="K18" t="s">
        <v>1574</v>
      </c>
    </row>
    <row r="19" spans="4:11" ht="15">
      <c r="D19">
        <v>7</v>
      </c>
      <c r="E19">
        <v>9</v>
      </c>
      <c r="H19">
        <v>7</v>
      </c>
      <c r="J19" t="s">
        <v>1575</v>
      </c>
      <c r="K19" t="s">
        <v>1576</v>
      </c>
    </row>
    <row r="20" spans="4:11" ht="15">
      <c r="D20">
        <v>8</v>
      </c>
      <c r="H20">
        <v>8</v>
      </c>
      <c r="J20" t="s">
        <v>1577</v>
      </c>
      <c r="K20" t="s">
        <v>1578</v>
      </c>
    </row>
    <row r="21" spans="4:11" ht="409.5">
      <c r="D21">
        <v>9</v>
      </c>
      <c r="H21">
        <v>9</v>
      </c>
      <c r="J21" t="s">
        <v>1579</v>
      </c>
      <c r="K21" s="13" t="s">
        <v>1580</v>
      </c>
    </row>
    <row r="22" spans="4:11" ht="409.5">
      <c r="D22">
        <v>10</v>
      </c>
      <c r="J22" t="s">
        <v>1581</v>
      </c>
      <c r="K22" s="13" t="s">
        <v>1582</v>
      </c>
    </row>
    <row r="23" spans="4:11" ht="409.5">
      <c r="D23">
        <v>11</v>
      </c>
      <c r="J23" t="s">
        <v>1583</v>
      </c>
      <c r="K23" s="13" t="s">
        <v>1584</v>
      </c>
    </row>
    <row r="24" spans="10:11" ht="409.5">
      <c r="J24" t="s">
        <v>1585</v>
      </c>
      <c r="K24" s="13" t="s">
        <v>2269</v>
      </c>
    </row>
    <row r="25" spans="10:11" ht="15">
      <c r="J25" t="s">
        <v>1586</v>
      </c>
      <c r="K25" t="b">
        <v>0</v>
      </c>
    </row>
    <row r="26" spans="10:11" ht="15">
      <c r="J26" t="s">
        <v>2267</v>
      </c>
      <c r="K26" t="s">
        <v>2268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1610</v>
      </c>
      <c r="B1" s="13" t="s">
        <v>1611</v>
      </c>
      <c r="C1" s="13" t="s">
        <v>1612</v>
      </c>
      <c r="D1" s="13" t="s">
        <v>1616</v>
      </c>
      <c r="E1" s="13" t="s">
        <v>1615</v>
      </c>
      <c r="F1" s="13" t="s">
        <v>1618</v>
      </c>
      <c r="G1" s="13" t="s">
        <v>1617</v>
      </c>
      <c r="H1" s="13" t="s">
        <v>1620</v>
      </c>
      <c r="I1" s="13" t="s">
        <v>1619</v>
      </c>
      <c r="J1" s="13" t="s">
        <v>1622</v>
      </c>
      <c r="K1" s="78" t="s">
        <v>1621</v>
      </c>
      <c r="L1" s="78" t="s">
        <v>1624</v>
      </c>
      <c r="M1" s="13" t="s">
        <v>1623</v>
      </c>
      <c r="N1" s="13" t="s">
        <v>1626</v>
      </c>
      <c r="O1" s="13" t="s">
        <v>1625</v>
      </c>
      <c r="P1" s="13" t="s">
        <v>1628</v>
      </c>
      <c r="Q1" s="78" t="s">
        <v>1627</v>
      </c>
      <c r="R1" s="78" t="s">
        <v>1630</v>
      </c>
      <c r="S1" s="13" t="s">
        <v>1629</v>
      </c>
      <c r="T1" s="13" t="s">
        <v>1631</v>
      </c>
    </row>
    <row r="2" spans="1:20" ht="15">
      <c r="A2" s="83" t="s">
        <v>426</v>
      </c>
      <c r="B2" s="78">
        <v>3</v>
      </c>
      <c r="C2" s="83" t="s">
        <v>418</v>
      </c>
      <c r="D2" s="78">
        <v>2</v>
      </c>
      <c r="E2" s="83" t="s">
        <v>410</v>
      </c>
      <c r="F2" s="78">
        <v>1</v>
      </c>
      <c r="G2" s="83" t="s">
        <v>405</v>
      </c>
      <c r="H2" s="78">
        <v>3</v>
      </c>
      <c r="I2" s="83" t="s">
        <v>407</v>
      </c>
      <c r="J2" s="78">
        <v>1</v>
      </c>
      <c r="K2" s="78"/>
      <c r="L2" s="78"/>
      <c r="M2" s="83" t="s">
        <v>426</v>
      </c>
      <c r="N2" s="78">
        <v>3</v>
      </c>
      <c r="O2" s="83" t="s">
        <v>425</v>
      </c>
      <c r="P2" s="78">
        <v>1</v>
      </c>
      <c r="Q2" s="78"/>
      <c r="R2" s="78"/>
      <c r="S2" s="83" t="s">
        <v>408</v>
      </c>
      <c r="T2" s="78">
        <v>1</v>
      </c>
    </row>
    <row r="3" spans="1:20" ht="15">
      <c r="A3" s="83" t="s">
        <v>418</v>
      </c>
      <c r="B3" s="78">
        <v>3</v>
      </c>
      <c r="C3" s="83" t="s">
        <v>416</v>
      </c>
      <c r="D3" s="78">
        <v>2</v>
      </c>
      <c r="E3" s="83" t="s">
        <v>409</v>
      </c>
      <c r="F3" s="78">
        <v>1</v>
      </c>
      <c r="G3" s="78"/>
      <c r="H3" s="78"/>
      <c r="I3" s="83" t="s">
        <v>406</v>
      </c>
      <c r="J3" s="78">
        <v>1</v>
      </c>
      <c r="K3" s="78"/>
      <c r="L3" s="78"/>
      <c r="M3" s="78"/>
      <c r="N3" s="78"/>
      <c r="O3" s="83" t="s">
        <v>424</v>
      </c>
      <c r="P3" s="78">
        <v>1</v>
      </c>
      <c r="Q3" s="78"/>
      <c r="R3" s="78"/>
      <c r="S3" s="78"/>
      <c r="T3" s="78"/>
    </row>
    <row r="4" spans="1:20" ht="15">
      <c r="A4" s="83" t="s">
        <v>405</v>
      </c>
      <c r="B4" s="78">
        <v>3</v>
      </c>
      <c r="C4" s="83" t="s">
        <v>1613</v>
      </c>
      <c r="D4" s="78">
        <v>1</v>
      </c>
      <c r="E4" s="83" t="s">
        <v>418</v>
      </c>
      <c r="F4" s="78">
        <v>1</v>
      </c>
      <c r="G4" s="78"/>
      <c r="H4" s="78"/>
      <c r="I4" s="78"/>
      <c r="J4" s="78"/>
      <c r="K4" s="78"/>
      <c r="L4" s="78"/>
      <c r="M4" s="78"/>
      <c r="N4" s="78"/>
      <c r="O4" s="78"/>
      <c r="P4" s="78"/>
      <c r="Q4" s="78"/>
      <c r="R4" s="78"/>
      <c r="S4" s="78"/>
      <c r="T4" s="78"/>
    </row>
    <row r="5" spans="1:20" ht="15">
      <c r="A5" s="83" t="s">
        <v>416</v>
      </c>
      <c r="B5" s="78">
        <v>2</v>
      </c>
      <c r="C5" s="83" t="s">
        <v>1614</v>
      </c>
      <c r="D5" s="78">
        <v>1</v>
      </c>
      <c r="E5" s="83" t="s">
        <v>421</v>
      </c>
      <c r="F5" s="78">
        <v>1</v>
      </c>
      <c r="G5" s="78"/>
      <c r="H5" s="78"/>
      <c r="I5" s="78"/>
      <c r="J5" s="78"/>
      <c r="K5" s="78"/>
      <c r="L5" s="78"/>
      <c r="M5" s="78"/>
      <c r="N5" s="78"/>
      <c r="O5" s="78"/>
      <c r="P5" s="78"/>
      <c r="Q5" s="78"/>
      <c r="R5" s="78"/>
      <c r="S5" s="78"/>
      <c r="T5" s="78"/>
    </row>
    <row r="6" spans="1:20" ht="15">
      <c r="A6" s="83" t="s">
        <v>414</v>
      </c>
      <c r="B6" s="78">
        <v>2</v>
      </c>
      <c r="C6" s="83" t="s">
        <v>428</v>
      </c>
      <c r="D6" s="78">
        <v>1</v>
      </c>
      <c r="E6" s="83" t="s">
        <v>422</v>
      </c>
      <c r="F6" s="78">
        <v>1</v>
      </c>
      <c r="G6" s="78"/>
      <c r="H6" s="78"/>
      <c r="I6" s="78"/>
      <c r="J6" s="78"/>
      <c r="K6" s="78"/>
      <c r="L6" s="78"/>
      <c r="M6" s="78"/>
      <c r="N6" s="78"/>
      <c r="O6" s="78"/>
      <c r="P6" s="78"/>
      <c r="Q6" s="78"/>
      <c r="R6" s="78"/>
      <c r="S6" s="78"/>
      <c r="T6" s="78"/>
    </row>
    <row r="7" spans="1:20" ht="15">
      <c r="A7" s="83" t="s">
        <v>421</v>
      </c>
      <c r="B7" s="78">
        <v>2</v>
      </c>
      <c r="C7" s="83" t="s">
        <v>429</v>
      </c>
      <c r="D7" s="78">
        <v>1</v>
      </c>
      <c r="E7" s="83" t="s">
        <v>423</v>
      </c>
      <c r="F7" s="78">
        <v>1</v>
      </c>
      <c r="G7" s="78"/>
      <c r="H7" s="78"/>
      <c r="I7" s="78"/>
      <c r="J7" s="78"/>
      <c r="K7" s="78"/>
      <c r="L7" s="78"/>
      <c r="M7" s="78"/>
      <c r="N7" s="78"/>
      <c r="O7" s="78"/>
      <c r="P7" s="78"/>
      <c r="Q7" s="78"/>
      <c r="R7" s="78"/>
      <c r="S7" s="78"/>
      <c r="T7" s="78"/>
    </row>
    <row r="8" spans="1:20" ht="15">
      <c r="A8" s="83" t="s">
        <v>425</v>
      </c>
      <c r="B8" s="78">
        <v>1</v>
      </c>
      <c r="C8" s="83" t="s">
        <v>430</v>
      </c>
      <c r="D8" s="78">
        <v>1</v>
      </c>
      <c r="E8" s="83" t="s">
        <v>411</v>
      </c>
      <c r="F8" s="78">
        <v>1</v>
      </c>
      <c r="G8" s="78"/>
      <c r="H8" s="78"/>
      <c r="I8" s="78"/>
      <c r="J8" s="78"/>
      <c r="K8" s="78"/>
      <c r="L8" s="78"/>
      <c r="M8" s="78"/>
      <c r="N8" s="78"/>
      <c r="O8" s="78"/>
      <c r="P8" s="78"/>
      <c r="Q8" s="78"/>
      <c r="R8" s="78"/>
      <c r="S8" s="78"/>
      <c r="T8" s="78"/>
    </row>
    <row r="9" spans="1:20" ht="15">
      <c r="A9" s="83" t="s">
        <v>424</v>
      </c>
      <c r="B9" s="78">
        <v>1</v>
      </c>
      <c r="C9" s="83" t="s">
        <v>431</v>
      </c>
      <c r="D9" s="78">
        <v>1</v>
      </c>
      <c r="E9" s="83" t="s">
        <v>420</v>
      </c>
      <c r="F9" s="78">
        <v>1</v>
      </c>
      <c r="G9" s="78"/>
      <c r="H9" s="78"/>
      <c r="I9" s="78"/>
      <c r="J9" s="78"/>
      <c r="K9" s="78"/>
      <c r="L9" s="78"/>
      <c r="M9" s="78"/>
      <c r="N9" s="78"/>
      <c r="O9" s="78"/>
      <c r="P9" s="78"/>
      <c r="Q9" s="78"/>
      <c r="R9" s="78"/>
      <c r="S9" s="78"/>
      <c r="T9" s="78"/>
    </row>
    <row r="10" spans="1:20" ht="15">
      <c r="A10" s="83" t="s">
        <v>419</v>
      </c>
      <c r="B10" s="78">
        <v>1</v>
      </c>
      <c r="C10" s="83" t="s">
        <v>413</v>
      </c>
      <c r="D10" s="78">
        <v>1</v>
      </c>
      <c r="E10" s="83" t="s">
        <v>415</v>
      </c>
      <c r="F10" s="78">
        <v>1</v>
      </c>
      <c r="G10" s="78"/>
      <c r="H10" s="78"/>
      <c r="I10" s="78"/>
      <c r="J10" s="78"/>
      <c r="K10" s="78"/>
      <c r="L10" s="78"/>
      <c r="M10" s="78"/>
      <c r="N10" s="78"/>
      <c r="O10" s="78"/>
      <c r="P10" s="78"/>
      <c r="Q10" s="78"/>
      <c r="R10" s="78"/>
      <c r="S10" s="78"/>
      <c r="T10" s="78"/>
    </row>
    <row r="11" spans="1:20" ht="15">
      <c r="A11" s="83" t="s">
        <v>415</v>
      </c>
      <c r="B11" s="78">
        <v>1</v>
      </c>
      <c r="C11" s="83" t="s">
        <v>421</v>
      </c>
      <c r="D11" s="78">
        <v>1</v>
      </c>
      <c r="E11" s="83" t="s">
        <v>414</v>
      </c>
      <c r="F11" s="78">
        <v>1</v>
      </c>
      <c r="G11" s="78"/>
      <c r="H11" s="78"/>
      <c r="I11" s="78"/>
      <c r="J11" s="78"/>
      <c r="K11" s="78"/>
      <c r="L11" s="78"/>
      <c r="M11" s="78"/>
      <c r="N11" s="78"/>
      <c r="O11" s="78"/>
      <c r="P11" s="78"/>
      <c r="Q11" s="78"/>
      <c r="R11" s="78"/>
      <c r="S11" s="78"/>
      <c r="T11" s="78"/>
    </row>
    <row r="14" spans="1:20" ht="15" customHeight="1">
      <c r="A14" s="13" t="s">
        <v>1637</v>
      </c>
      <c r="B14" s="13" t="s">
        <v>1611</v>
      </c>
      <c r="C14" s="13" t="s">
        <v>1638</v>
      </c>
      <c r="D14" s="13" t="s">
        <v>1616</v>
      </c>
      <c r="E14" s="13" t="s">
        <v>1639</v>
      </c>
      <c r="F14" s="13" t="s">
        <v>1618</v>
      </c>
      <c r="G14" s="13" t="s">
        <v>1640</v>
      </c>
      <c r="H14" s="13" t="s">
        <v>1620</v>
      </c>
      <c r="I14" s="13" t="s">
        <v>1641</v>
      </c>
      <c r="J14" s="13" t="s">
        <v>1622</v>
      </c>
      <c r="K14" s="78" t="s">
        <v>1642</v>
      </c>
      <c r="L14" s="78" t="s">
        <v>1624</v>
      </c>
      <c r="M14" s="13" t="s">
        <v>1643</v>
      </c>
      <c r="N14" s="13" t="s">
        <v>1626</v>
      </c>
      <c r="O14" s="13" t="s">
        <v>1644</v>
      </c>
      <c r="P14" s="13" t="s">
        <v>1628</v>
      </c>
      <c r="Q14" s="78" t="s">
        <v>1645</v>
      </c>
      <c r="R14" s="78" t="s">
        <v>1630</v>
      </c>
      <c r="S14" s="13" t="s">
        <v>1646</v>
      </c>
      <c r="T14" s="13" t="s">
        <v>1631</v>
      </c>
    </row>
    <row r="15" spans="1:20" ht="15">
      <c r="A15" s="78" t="s">
        <v>436</v>
      </c>
      <c r="B15" s="78">
        <v>12</v>
      </c>
      <c r="C15" s="78" t="s">
        <v>436</v>
      </c>
      <c r="D15" s="78">
        <v>7</v>
      </c>
      <c r="E15" s="78" t="s">
        <v>436</v>
      </c>
      <c r="F15" s="78">
        <v>5</v>
      </c>
      <c r="G15" s="78" t="s">
        <v>433</v>
      </c>
      <c r="H15" s="78">
        <v>3</v>
      </c>
      <c r="I15" s="78" t="s">
        <v>434</v>
      </c>
      <c r="J15" s="78">
        <v>2</v>
      </c>
      <c r="K15" s="78"/>
      <c r="L15" s="78"/>
      <c r="M15" s="78" t="s">
        <v>440</v>
      </c>
      <c r="N15" s="78">
        <v>3</v>
      </c>
      <c r="O15" s="78" t="s">
        <v>439</v>
      </c>
      <c r="P15" s="78">
        <v>1</v>
      </c>
      <c r="Q15" s="78"/>
      <c r="R15" s="78"/>
      <c r="S15" s="78" t="s">
        <v>432</v>
      </c>
      <c r="T15" s="78">
        <v>1</v>
      </c>
    </row>
    <row r="16" spans="1:20" ht="15">
      <c r="A16" s="78" t="s">
        <v>432</v>
      </c>
      <c r="B16" s="78">
        <v>11</v>
      </c>
      <c r="C16" s="78" t="s">
        <v>432</v>
      </c>
      <c r="D16" s="78">
        <v>7</v>
      </c>
      <c r="E16" s="78" t="s">
        <v>438</v>
      </c>
      <c r="F16" s="78">
        <v>2</v>
      </c>
      <c r="G16" s="78"/>
      <c r="H16" s="78"/>
      <c r="I16" s="78"/>
      <c r="J16" s="78"/>
      <c r="K16" s="78"/>
      <c r="L16" s="78"/>
      <c r="M16" s="78"/>
      <c r="N16" s="78"/>
      <c r="O16" s="78" t="s">
        <v>432</v>
      </c>
      <c r="P16" s="78">
        <v>1</v>
      </c>
      <c r="Q16" s="78"/>
      <c r="R16" s="78"/>
      <c r="S16" s="78"/>
      <c r="T16" s="78"/>
    </row>
    <row r="17" spans="1:20" ht="15">
      <c r="A17" s="78" t="s">
        <v>438</v>
      </c>
      <c r="B17" s="78">
        <v>4</v>
      </c>
      <c r="C17" s="78" t="s">
        <v>438</v>
      </c>
      <c r="D17" s="78">
        <v>2</v>
      </c>
      <c r="E17" s="78" t="s">
        <v>432</v>
      </c>
      <c r="F17" s="78">
        <v>2</v>
      </c>
      <c r="G17" s="78"/>
      <c r="H17" s="78"/>
      <c r="I17" s="78"/>
      <c r="J17" s="78"/>
      <c r="K17" s="78"/>
      <c r="L17" s="78"/>
      <c r="M17" s="78"/>
      <c r="N17" s="78"/>
      <c r="O17" s="78"/>
      <c r="P17" s="78"/>
      <c r="Q17" s="78"/>
      <c r="R17" s="78"/>
      <c r="S17" s="78"/>
      <c r="T17" s="78"/>
    </row>
    <row r="18" spans="1:20" ht="15">
      <c r="A18" s="78" t="s">
        <v>440</v>
      </c>
      <c r="B18" s="78">
        <v>3</v>
      </c>
      <c r="C18" s="78"/>
      <c r="D18" s="78"/>
      <c r="E18" s="78" t="s">
        <v>435</v>
      </c>
      <c r="F18" s="78">
        <v>1</v>
      </c>
      <c r="G18" s="78"/>
      <c r="H18" s="78"/>
      <c r="I18" s="78"/>
      <c r="J18" s="78"/>
      <c r="K18" s="78"/>
      <c r="L18" s="78"/>
      <c r="M18" s="78"/>
      <c r="N18" s="78"/>
      <c r="O18" s="78"/>
      <c r="P18" s="78"/>
      <c r="Q18" s="78"/>
      <c r="R18" s="78"/>
      <c r="S18" s="78"/>
      <c r="T18" s="78"/>
    </row>
    <row r="19" spans="1:20" ht="15">
      <c r="A19" s="78" t="s">
        <v>433</v>
      </c>
      <c r="B19" s="78">
        <v>3</v>
      </c>
      <c r="C19" s="78"/>
      <c r="D19" s="78"/>
      <c r="E19" s="78" t="s">
        <v>437</v>
      </c>
      <c r="F19" s="78">
        <v>1</v>
      </c>
      <c r="G19" s="78"/>
      <c r="H19" s="78"/>
      <c r="I19" s="78"/>
      <c r="J19" s="78"/>
      <c r="K19" s="78"/>
      <c r="L19" s="78"/>
      <c r="M19" s="78"/>
      <c r="N19" s="78"/>
      <c r="O19" s="78"/>
      <c r="P19" s="78"/>
      <c r="Q19" s="78"/>
      <c r="R19" s="78"/>
      <c r="S19" s="78"/>
      <c r="T19" s="78"/>
    </row>
    <row r="20" spans="1:20" ht="15">
      <c r="A20" s="78" t="s">
        <v>434</v>
      </c>
      <c r="B20" s="78">
        <v>2</v>
      </c>
      <c r="C20" s="78"/>
      <c r="D20" s="78"/>
      <c r="E20" s="78"/>
      <c r="F20" s="78"/>
      <c r="G20" s="78"/>
      <c r="H20" s="78"/>
      <c r="I20" s="78"/>
      <c r="J20" s="78"/>
      <c r="K20" s="78"/>
      <c r="L20" s="78"/>
      <c r="M20" s="78"/>
      <c r="N20" s="78"/>
      <c r="O20" s="78"/>
      <c r="P20" s="78"/>
      <c r="Q20" s="78"/>
      <c r="R20" s="78"/>
      <c r="S20" s="78"/>
      <c r="T20" s="78"/>
    </row>
    <row r="21" spans="1:20" ht="15">
      <c r="A21" s="78" t="s">
        <v>439</v>
      </c>
      <c r="B21" s="78">
        <v>1</v>
      </c>
      <c r="C21" s="78"/>
      <c r="D21" s="78"/>
      <c r="E21" s="78"/>
      <c r="F21" s="78"/>
      <c r="G21" s="78"/>
      <c r="H21" s="78"/>
      <c r="I21" s="78"/>
      <c r="J21" s="78"/>
      <c r="K21" s="78"/>
      <c r="L21" s="78"/>
      <c r="M21" s="78"/>
      <c r="N21" s="78"/>
      <c r="O21" s="78"/>
      <c r="P21" s="78"/>
      <c r="Q21" s="78"/>
      <c r="R21" s="78"/>
      <c r="S21" s="78"/>
      <c r="T21" s="78"/>
    </row>
    <row r="22" spans="1:20" ht="15">
      <c r="A22" s="78" t="s">
        <v>437</v>
      </c>
      <c r="B22" s="78">
        <v>1</v>
      </c>
      <c r="C22" s="78"/>
      <c r="D22" s="78"/>
      <c r="E22" s="78"/>
      <c r="F22" s="78"/>
      <c r="G22" s="78"/>
      <c r="H22" s="78"/>
      <c r="I22" s="78"/>
      <c r="J22" s="78"/>
      <c r="K22" s="78"/>
      <c r="L22" s="78"/>
      <c r="M22" s="78"/>
      <c r="N22" s="78"/>
      <c r="O22" s="78"/>
      <c r="P22" s="78"/>
      <c r="Q22" s="78"/>
      <c r="R22" s="78"/>
      <c r="S22" s="78"/>
      <c r="T22" s="78"/>
    </row>
    <row r="23" spans="1:20" ht="15">
      <c r="A23" s="78" t="s">
        <v>435</v>
      </c>
      <c r="B23" s="78">
        <v>1</v>
      </c>
      <c r="C23" s="78"/>
      <c r="D23" s="78"/>
      <c r="E23" s="78"/>
      <c r="F23" s="78"/>
      <c r="G23" s="78"/>
      <c r="H23" s="78"/>
      <c r="I23" s="78"/>
      <c r="J23" s="78"/>
      <c r="K23" s="78"/>
      <c r="L23" s="78"/>
      <c r="M23" s="78"/>
      <c r="N23" s="78"/>
      <c r="O23" s="78"/>
      <c r="P23" s="78"/>
      <c r="Q23" s="78"/>
      <c r="R23" s="78"/>
      <c r="S23" s="78"/>
      <c r="T23" s="78"/>
    </row>
    <row r="26" spans="1:20" ht="15" customHeight="1">
      <c r="A26" s="13" t="s">
        <v>1651</v>
      </c>
      <c r="B26" s="13" t="s">
        <v>1611</v>
      </c>
      <c r="C26" s="13" t="s">
        <v>1654</v>
      </c>
      <c r="D26" s="13" t="s">
        <v>1616</v>
      </c>
      <c r="E26" s="13" t="s">
        <v>1656</v>
      </c>
      <c r="F26" s="13" t="s">
        <v>1618</v>
      </c>
      <c r="G26" s="78" t="s">
        <v>1659</v>
      </c>
      <c r="H26" s="78" t="s">
        <v>1620</v>
      </c>
      <c r="I26" s="13" t="s">
        <v>1660</v>
      </c>
      <c r="J26" s="13" t="s">
        <v>1622</v>
      </c>
      <c r="K26" s="13" t="s">
        <v>1661</v>
      </c>
      <c r="L26" s="13" t="s">
        <v>1624</v>
      </c>
      <c r="M26" s="13" t="s">
        <v>1662</v>
      </c>
      <c r="N26" s="13" t="s">
        <v>1626</v>
      </c>
      <c r="O26" s="78" t="s">
        <v>1664</v>
      </c>
      <c r="P26" s="78" t="s">
        <v>1628</v>
      </c>
      <c r="Q26" s="78" t="s">
        <v>1665</v>
      </c>
      <c r="R26" s="78" t="s">
        <v>1630</v>
      </c>
      <c r="S26" s="78" t="s">
        <v>1666</v>
      </c>
      <c r="T26" s="78" t="s">
        <v>1631</v>
      </c>
    </row>
    <row r="27" spans="1:20" ht="15">
      <c r="A27" s="78" t="s">
        <v>452</v>
      </c>
      <c r="B27" s="78">
        <v>8</v>
      </c>
      <c r="C27" s="78" t="s">
        <v>445</v>
      </c>
      <c r="D27" s="78">
        <v>4</v>
      </c>
      <c r="E27" s="78" t="s">
        <v>452</v>
      </c>
      <c r="F27" s="78">
        <v>4</v>
      </c>
      <c r="G27" s="78"/>
      <c r="H27" s="78"/>
      <c r="I27" s="78" t="s">
        <v>443</v>
      </c>
      <c r="J27" s="78">
        <v>4</v>
      </c>
      <c r="K27" s="78" t="s">
        <v>446</v>
      </c>
      <c r="L27" s="78">
        <v>1</v>
      </c>
      <c r="M27" s="78" t="s">
        <v>454</v>
      </c>
      <c r="N27" s="78">
        <v>3</v>
      </c>
      <c r="O27" s="78"/>
      <c r="P27" s="78"/>
      <c r="Q27" s="78"/>
      <c r="R27" s="78"/>
      <c r="S27" s="78"/>
      <c r="T27" s="78"/>
    </row>
    <row r="28" spans="1:20" ht="15">
      <c r="A28" s="78" t="s">
        <v>444</v>
      </c>
      <c r="B28" s="78">
        <v>4</v>
      </c>
      <c r="C28" s="78" t="s">
        <v>452</v>
      </c>
      <c r="D28" s="78">
        <v>4</v>
      </c>
      <c r="E28" s="78" t="s">
        <v>451</v>
      </c>
      <c r="F28" s="78">
        <v>2</v>
      </c>
      <c r="G28" s="78"/>
      <c r="H28" s="78"/>
      <c r="I28" s="78"/>
      <c r="J28" s="78"/>
      <c r="K28" s="78"/>
      <c r="L28" s="78"/>
      <c r="M28" s="78" t="s">
        <v>1663</v>
      </c>
      <c r="N28" s="78">
        <v>1</v>
      </c>
      <c r="O28" s="78"/>
      <c r="P28" s="78"/>
      <c r="Q28" s="78"/>
      <c r="R28" s="78"/>
      <c r="S28" s="78"/>
      <c r="T28" s="78"/>
    </row>
    <row r="29" spans="1:20" ht="15">
      <c r="A29" s="78" t="s">
        <v>445</v>
      </c>
      <c r="B29" s="78">
        <v>4</v>
      </c>
      <c r="C29" s="78" t="s">
        <v>444</v>
      </c>
      <c r="D29" s="78">
        <v>3</v>
      </c>
      <c r="E29" s="78" t="s">
        <v>1657</v>
      </c>
      <c r="F29" s="78">
        <v>1</v>
      </c>
      <c r="G29" s="78"/>
      <c r="H29" s="78"/>
      <c r="I29" s="78"/>
      <c r="J29" s="78"/>
      <c r="K29" s="78"/>
      <c r="L29" s="78"/>
      <c r="M29" s="78"/>
      <c r="N29" s="78"/>
      <c r="O29" s="78"/>
      <c r="P29" s="78"/>
      <c r="Q29" s="78"/>
      <c r="R29" s="78"/>
      <c r="S29" s="78"/>
      <c r="T29" s="78"/>
    </row>
    <row r="30" spans="1:20" ht="15">
      <c r="A30" s="78" t="s">
        <v>443</v>
      </c>
      <c r="B30" s="78">
        <v>4</v>
      </c>
      <c r="C30" s="78" t="s">
        <v>1652</v>
      </c>
      <c r="D30" s="78">
        <v>2</v>
      </c>
      <c r="E30" s="78" t="s">
        <v>1658</v>
      </c>
      <c r="F30" s="78">
        <v>1</v>
      </c>
      <c r="G30" s="78"/>
      <c r="H30" s="78"/>
      <c r="I30" s="78"/>
      <c r="J30" s="78"/>
      <c r="K30" s="78"/>
      <c r="L30" s="78"/>
      <c r="M30" s="78"/>
      <c r="N30" s="78"/>
      <c r="O30" s="78"/>
      <c r="P30" s="78"/>
      <c r="Q30" s="78"/>
      <c r="R30" s="78"/>
      <c r="S30" s="78"/>
      <c r="T30" s="78"/>
    </row>
    <row r="31" spans="1:20" ht="15">
      <c r="A31" s="78" t="s">
        <v>454</v>
      </c>
      <c r="B31" s="78">
        <v>3</v>
      </c>
      <c r="C31" s="78" t="s">
        <v>1653</v>
      </c>
      <c r="D31" s="78">
        <v>2</v>
      </c>
      <c r="E31" s="78" t="s">
        <v>444</v>
      </c>
      <c r="F31" s="78">
        <v>1</v>
      </c>
      <c r="G31" s="78"/>
      <c r="H31" s="78"/>
      <c r="I31" s="78"/>
      <c r="J31" s="78"/>
      <c r="K31" s="78"/>
      <c r="L31" s="78"/>
      <c r="M31" s="78"/>
      <c r="N31" s="78"/>
      <c r="O31" s="78"/>
      <c r="P31" s="78"/>
      <c r="Q31" s="78"/>
      <c r="R31" s="78"/>
      <c r="S31" s="78"/>
      <c r="T31" s="78"/>
    </row>
    <row r="32" spans="1:20" ht="15">
      <c r="A32" s="78" t="s">
        <v>451</v>
      </c>
      <c r="B32" s="78">
        <v>3</v>
      </c>
      <c r="C32" s="78" t="s">
        <v>1655</v>
      </c>
      <c r="D32" s="78">
        <v>2</v>
      </c>
      <c r="E32" s="78" t="s">
        <v>448</v>
      </c>
      <c r="F32" s="78">
        <v>1</v>
      </c>
      <c r="G32" s="78"/>
      <c r="H32" s="78"/>
      <c r="I32" s="78"/>
      <c r="J32" s="78"/>
      <c r="K32" s="78"/>
      <c r="L32" s="78"/>
      <c r="M32" s="78"/>
      <c r="N32" s="78"/>
      <c r="O32" s="78"/>
      <c r="P32" s="78"/>
      <c r="Q32" s="78"/>
      <c r="R32" s="78"/>
      <c r="S32" s="78"/>
      <c r="T32" s="78"/>
    </row>
    <row r="33" spans="1:20" ht="15">
      <c r="A33" s="78" t="s">
        <v>1652</v>
      </c>
      <c r="B33" s="78">
        <v>2</v>
      </c>
      <c r="C33" s="78" t="s">
        <v>450</v>
      </c>
      <c r="D33" s="78">
        <v>2</v>
      </c>
      <c r="E33" s="78"/>
      <c r="F33" s="78"/>
      <c r="G33" s="78"/>
      <c r="H33" s="78"/>
      <c r="I33" s="78"/>
      <c r="J33" s="78"/>
      <c r="K33" s="78"/>
      <c r="L33" s="78"/>
      <c r="M33" s="78"/>
      <c r="N33" s="78"/>
      <c r="O33" s="78"/>
      <c r="P33" s="78"/>
      <c r="Q33" s="78"/>
      <c r="R33" s="78"/>
      <c r="S33" s="78"/>
      <c r="T33" s="78"/>
    </row>
    <row r="34" spans="1:20" ht="15">
      <c r="A34" s="78" t="s">
        <v>1653</v>
      </c>
      <c r="B34" s="78">
        <v>2</v>
      </c>
      <c r="C34" s="78" t="s">
        <v>244</v>
      </c>
      <c r="D34" s="78">
        <v>2</v>
      </c>
      <c r="E34" s="78"/>
      <c r="F34" s="78"/>
      <c r="G34" s="78"/>
      <c r="H34" s="78"/>
      <c r="I34" s="78"/>
      <c r="J34" s="78"/>
      <c r="K34" s="78"/>
      <c r="L34" s="78"/>
      <c r="M34" s="78"/>
      <c r="N34" s="78"/>
      <c r="O34" s="78"/>
      <c r="P34" s="78"/>
      <c r="Q34" s="78"/>
      <c r="R34" s="78"/>
      <c r="S34" s="78"/>
      <c r="T34" s="78"/>
    </row>
    <row r="35" spans="1:20" ht="15">
      <c r="A35" s="78" t="s">
        <v>244</v>
      </c>
      <c r="B35" s="78">
        <v>2</v>
      </c>
      <c r="C35" s="78" t="s">
        <v>442</v>
      </c>
      <c r="D35" s="78">
        <v>2</v>
      </c>
      <c r="E35" s="78"/>
      <c r="F35" s="78"/>
      <c r="G35" s="78"/>
      <c r="H35" s="78"/>
      <c r="I35" s="78"/>
      <c r="J35" s="78"/>
      <c r="K35" s="78"/>
      <c r="L35" s="78"/>
      <c r="M35" s="78"/>
      <c r="N35" s="78"/>
      <c r="O35" s="78"/>
      <c r="P35" s="78"/>
      <c r="Q35" s="78"/>
      <c r="R35" s="78"/>
      <c r="S35" s="78"/>
      <c r="T35" s="78"/>
    </row>
    <row r="36" spans="1:20" ht="15">
      <c r="A36" s="78" t="s">
        <v>450</v>
      </c>
      <c r="B36" s="78">
        <v>2</v>
      </c>
      <c r="C36" s="78" t="s">
        <v>456</v>
      </c>
      <c r="D36" s="78">
        <v>1</v>
      </c>
      <c r="E36" s="78"/>
      <c r="F36" s="78"/>
      <c r="G36" s="78"/>
      <c r="H36" s="78"/>
      <c r="I36" s="78"/>
      <c r="J36" s="78"/>
      <c r="K36" s="78"/>
      <c r="L36" s="78"/>
      <c r="M36" s="78"/>
      <c r="N36" s="78"/>
      <c r="O36" s="78"/>
      <c r="P36" s="78"/>
      <c r="Q36" s="78"/>
      <c r="R36" s="78"/>
      <c r="S36" s="78"/>
      <c r="T36" s="78"/>
    </row>
    <row r="39" spans="1:20" ht="15" customHeight="1">
      <c r="A39" s="13" t="s">
        <v>1671</v>
      </c>
      <c r="B39" s="13" t="s">
        <v>1611</v>
      </c>
      <c r="C39" s="13" t="s">
        <v>1680</v>
      </c>
      <c r="D39" s="13" t="s">
        <v>1616</v>
      </c>
      <c r="E39" s="13" t="s">
        <v>1688</v>
      </c>
      <c r="F39" s="13" t="s">
        <v>1618</v>
      </c>
      <c r="G39" s="13" t="s">
        <v>1694</v>
      </c>
      <c r="H39" s="13" t="s">
        <v>1620</v>
      </c>
      <c r="I39" s="13" t="s">
        <v>1702</v>
      </c>
      <c r="J39" s="13" t="s">
        <v>1622</v>
      </c>
      <c r="K39" s="13" t="s">
        <v>1712</v>
      </c>
      <c r="L39" s="13" t="s">
        <v>1624</v>
      </c>
      <c r="M39" s="13" t="s">
        <v>1715</v>
      </c>
      <c r="N39" s="13" t="s">
        <v>1626</v>
      </c>
      <c r="O39" s="13" t="s">
        <v>1722</v>
      </c>
      <c r="P39" s="13" t="s">
        <v>1628</v>
      </c>
      <c r="Q39" s="13" t="s">
        <v>1727</v>
      </c>
      <c r="R39" s="13" t="s">
        <v>1630</v>
      </c>
      <c r="S39" s="78" t="s">
        <v>1729</v>
      </c>
      <c r="T39" s="78" t="s">
        <v>1631</v>
      </c>
    </row>
    <row r="40" spans="1:20" ht="15">
      <c r="A40" s="84" t="s">
        <v>1672</v>
      </c>
      <c r="B40" s="84">
        <v>83</v>
      </c>
      <c r="C40" s="84" t="s">
        <v>238</v>
      </c>
      <c r="D40" s="84">
        <v>25</v>
      </c>
      <c r="E40" s="84" t="s">
        <v>238</v>
      </c>
      <c r="F40" s="84">
        <v>19</v>
      </c>
      <c r="G40" s="84" t="s">
        <v>1695</v>
      </c>
      <c r="H40" s="84">
        <v>3</v>
      </c>
      <c r="I40" s="84" t="s">
        <v>1703</v>
      </c>
      <c r="J40" s="84">
        <v>4</v>
      </c>
      <c r="K40" s="84" t="s">
        <v>1710</v>
      </c>
      <c r="L40" s="84">
        <v>2</v>
      </c>
      <c r="M40" s="84" t="s">
        <v>319</v>
      </c>
      <c r="N40" s="84">
        <v>5</v>
      </c>
      <c r="O40" s="84" t="s">
        <v>316</v>
      </c>
      <c r="P40" s="84">
        <v>4</v>
      </c>
      <c r="Q40" s="84" t="s">
        <v>1728</v>
      </c>
      <c r="R40" s="84">
        <v>3</v>
      </c>
      <c r="S40" s="84"/>
      <c r="T40" s="84"/>
    </row>
    <row r="41" spans="1:20" ht="15">
      <c r="A41" s="84" t="s">
        <v>1673</v>
      </c>
      <c r="B41" s="84">
        <v>16</v>
      </c>
      <c r="C41" s="84" t="s">
        <v>239</v>
      </c>
      <c r="D41" s="84">
        <v>19</v>
      </c>
      <c r="E41" s="84" t="s">
        <v>239</v>
      </c>
      <c r="F41" s="84">
        <v>10</v>
      </c>
      <c r="G41" s="84" t="s">
        <v>1696</v>
      </c>
      <c r="H41" s="84">
        <v>3</v>
      </c>
      <c r="I41" s="84" t="s">
        <v>1704</v>
      </c>
      <c r="J41" s="84">
        <v>4</v>
      </c>
      <c r="K41" s="84" t="s">
        <v>1713</v>
      </c>
      <c r="L41" s="84">
        <v>2</v>
      </c>
      <c r="M41" s="84" t="s">
        <v>317</v>
      </c>
      <c r="N41" s="84">
        <v>4</v>
      </c>
      <c r="O41" s="84" t="s">
        <v>315</v>
      </c>
      <c r="P41" s="84">
        <v>4</v>
      </c>
      <c r="Q41" s="84" t="s">
        <v>239</v>
      </c>
      <c r="R41" s="84">
        <v>2</v>
      </c>
      <c r="S41" s="84"/>
      <c r="T41" s="84"/>
    </row>
    <row r="42" spans="1:20" ht="15">
      <c r="A42" s="84" t="s">
        <v>1674</v>
      </c>
      <c r="B42" s="84">
        <v>0</v>
      </c>
      <c r="C42" s="84" t="s">
        <v>1681</v>
      </c>
      <c r="D42" s="84">
        <v>14</v>
      </c>
      <c r="E42" s="84" t="s">
        <v>1677</v>
      </c>
      <c r="F42" s="84">
        <v>10</v>
      </c>
      <c r="G42" s="84" t="s">
        <v>1697</v>
      </c>
      <c r="H42" s="84">
        <v>3</v>
      </c>
      <c r="I42" s="84" t="s">
        <v>1705</v>
      </c>
      <c r="J42" s="84">
        <v>4</v>
      </c>
      <c r="K42" s="84" t="s">
        <v>1714</v>
      </c>
      <c r="L42" s="84">
        <v>2</v>
      </c>
      <c r="M42" s="84" t="s">
        <v>239</v>
      </c>
      <c r="N42" s="84">
        <v>4</v>
      </c>
      <c r="O42" s="84" t="s">
        <v>314</v>
      </c>
      <c r="P42" s="84">
        <v>4</v>
      </c>
      <c r="Q42" s="84" t="s">
        <v>238</v>
      </c>
      <c r="R42" s="84">
        <v>2</v>
      </c>
      <c r="S42" s="84"/>
      <c r="T42" s="84"/>
    </row>
    <row r="43" spans="1:20" ht="15">
      <c r="A43" s="84" t="s">
        <v>1675</v>
      </c>
      <c r="B43" s="84">
        <v>1973</v>
      </c>
      <c r="C43" s="84" t="s">
        <v>1677</v>
      </c>
      <c r="D43" s="84">
        <v>14</v>
      </c>
      <c r="E43" s="84" t="s">
        <v>1679</v>
      </c>
      <c r="F43" s="84">
        <v>9</v>
      </c>
      <c r="G43" s="84" t="s">
        <v>1698</v>
      </c>
      <c r="H43" s="84">
        <v>3</v>
      </c>
      <c r="I43" s="84" t="s">
        <v>1678</v>
      </c>
      <c r="J43" s="84">
        <v>4</v>
      </c>
      <c r="K43" s="84" t="s">
        <v>294</v>
      </c>
      <c r="L43" s="84">
        <v>2</v>
      </c>
      <c r="M43" s="84" t="s">
        <v>318</v>
      </c>
      <c r="N43" s="84">
        <v>4</v>
      </c>
      <c r="O43" s="84" t="s">
        <v>250</v>
      </c>
      <c r="P43" s="84">
        <v>3</v>
      </c>
      <c r="Q43" s="84"/>
      <c r="R43" s="84"/>
      <c r="S43" s="84"/>
      <c r="T43" s="84"/>
    </row>
    <row r="44" spans="1:20" ht="15">
      <c r="A44" s="84" t="s">
        <v>1676</v>
      </c>
      <c r="B44" s="84">
        <v>2072</v>
      </c>
      <c r="C44" s="84" t="s">
        <v>1682</v>
      </c>
      <c r="D44" s="84">
        <v>12</v>
      </c>
      <c r="E44" s="84" t="s">
        <v>1678</v>
      </c>
      <c r="F44" s="84">
        <v>6</v>
      </c>
      <c r="G44" s="84" t="s">
        <v>1699</v>
      </c>
      <c r="H44" s="84">
        <v>3</v>
      </c>
      <c r="I44" s="84" t="s">
        <v>1706</v>
      </c>
      <c r="J44" s="84">
        <v>4</v>
      </c>
      <c r="K44" s="84" t="s">
        <v>293</v>
      </c>
      <c r="L44" s="84">
        <v>2</v>
      </c>
      <c r="M44" s="84" t="s">
        <v>1716</v>
      </c>
      <c r="N44" s="84">
        <v>3</v>
      </c>
      <c r="O44" s="84" t="s">
        <v>313</v>
      </c>
      <c r="P44" s="84">
        <v>3</v>
      </c>
      <c r="Q44" s="84"/>
      <c r="R44" s="84"/>
      <c r="S44" s="84"/>
      <c r="T44" s="84"/>
    </row>
    <row r="45" spans="1:20" ht="15">
      <c r="A45" s="84" t="s">
        <v>238</v>
      </c>
      <c r="B45" s="84">
        <v>46</v>
      </c>
      <c r="C45" s="84" t="s">
        <v>1683</v>
      </c>
      <c r="D45" s="84">
        <v>12</v>
      </c>
      <c r="E45" s="84" t="s">
        <v>1689</v>
      </c>
      <c r="F45" s="84">
        <v>5</v>
      </c>
      <c r="G45" s="84" t="s">
        <v>1700</v>
      </c>
      <c r="H45" s="84">
        <v>3</v>
      </c>
      <c r="I45" s="84" t="s">
        <v>1707</v>
      </c>
      <c r="J45" s="84">
        <v>4</v>
      </c>
      <c r="K45" s="84" t="s">
        <v>292</v>
      </c>
      <c r="L45" s="84">
        <v>2</v>
      </c>
      <c r="M45" s="84" t="s">
        <v>1717</v>
      </c>
      <c r="N45" s="84">
        <v>3</v>
      </c>
      <c r="O45" s="84" t="s">
        <v>239</v>
      </c>
      <c r="P45" s="84">
        <v>3</v>
      </c>
      <c r="Q45" s="84"/>
      <c r="R45" s="84"/>
      <c r="S45" s="84"/>
      <c r="T45" s="84"/>
    </row>
    <row r="46" spans="1:20" ht="15">
      <c r="A46" s="84" t="s">
        <v>239</v>
      </c>
      <c r="B46" s="84">
        <v>43</v>
      </c>
      <c r="C46" s="84" t="s">
        <v>1684</v>
      </c>
      <c r="D46" s="84">
        <v>10</v>
      </c>
      <c r="E46" s="84" t="s">
        <v>1690</v>
      </c>
      <c r="F46" s="84">
        <v>5</v>
      </c>
      <c r="G46" s="84" t="s">
        <v>1701</v>
      </c>
      <c r="H46" s="84">
        <v>3</v>
      </c>
      <c r="I46" s="84" t="s">
        <v>1708</v>
      </c>
      <c r="J46" s="84">
        <v>4</v>
      </c>
      <c r="K46" s="84" t="s">
        <v>291</v>
      </c>
      <c r="L46" s="84">
        <v>2</v>
      </c>
      <c r="M46" s="84" t="s">
        <v>1718</v>
      </c>
      <c r="N46" s="84">
        <v>3</v>
      </c>
      <c r="O46" s="84" t="s">
        <v>1723</v>
      </c>
      <c r="P46" s="84">
        <v>2</v>
      </c>
      <c r="Q46" s="84"/>
      <c r="R46" s="84"/>
      <c r="S46" s="84"/>
      <c r="T46" s="84"/>
    </row>
    <row r="47" spans="1:20" ht="15">
      <c r="A47" s="84" t="s">
        <v>1677</v>
      </c>
      <c r="B47" s="84">
        <v>24</v>
      </c>
      <c r="C47" s="84" t="s">
        <v>1685</v>
      </c>
      <c r="D47" s="84">
        <v>10</v>
      </c>
      <c r="E47" s="84" t="s">
        <v>1691</v>
      </c>
      <c r="F47" s="84">
        <v>4</v>
      </c>
      <c r="G47" s="84" t="s">
        <v>286</v>
      </c>
      <c r="H47" s="84">
        <v>3</v>
      </c>
      <c r="I47" s="84" t="s">
        <v>1709</v>
      </c>
      <c r="J47" s="84">
        <v>4</v>
      </c>
      <c r="K47" s="84" t="s">
        <v>290</v>
      </c>
      <c r="L47" s="84">
        <v>2</v>
      </c>
      <c r="M47" s="84" t="s">
        <v>1719</v>
      </c>
      <c r="N47" s="84">
        <v>3</v>
      </c>
      <c r="O47" s="84" t="s">
        <v>1724</v>
      </c>
      <c r="P47" s="84">
        <v>2</v>
      </c>
      <c r="Q47" s="84"/>
      <c r="R47" s="84"/>
      <c r="S47" s="84"/>
      <c r="T47" s="84"/>
    </row>
    <row r="48" spans="1:20" ht="15">
      <c r="A48" s="84" t="s">
        <v>1678</v>
      </c>
      <c r="B48" s="84">
        <v>21</v>
      </c>
      <c r="C48" s="84" t="s">
        <v>1686</v>
      </c>
      <c r="D48" s="84">
        <v>10</v>
      </c>
      <c r="E48" s="84" t="s">
        <v>1692</v>
      </c>
      <c r="F48" s="84">
        <v>4</v>
      </c>
      <c r="G48" s="84" t="s">
        <v>285</v>
      </c>
      <c r="H48" s="84">
        <v>3</v>
      </c>
      <c r="I48" s="84" t="s">
        <v>1710</v>
      </c>
      <c r="J48" s="84">
        <v>4</v>
      </c>
      <c r="K48" s="84" t="s">
        <v>289</v>
      </c>
      <c r="L48" s="84">
        <v>2</v>
      </c>
      <c r="M48" s="84" t="s">
        <v>1720</v>
      </c>
      <c r="N48" s="84">
        <v>3</v>
      </c>
      <c r="O48" s="84" t="s">
        <v>1725</v>
      </c>
      <c r="P48" s="84">
        <v>2</v>
      </c>
      <c r="Q48" s="84"/>
      <c r="R48" s="84"/>
      <c r="S48" s="84"/>
      <c r="T48" s="84"/>
    </row>
    <row r="49" spans="1:20" ht="15">
      <c r="A49" s="84" t="s">
        <v>1679</v>
      </c>
      <c r="B49" s="84">
        <v>17</v>
      </c>
      <c r="C49" s="84" t="s">
        <v>1687</v>
      </c>
      <c r="D49" s="84">
        <v>10</v>
      </c>
      <c r="E49" s="84" t="s">
        <v>1693</v>
      </c>
      <c r="F49" s="84">
        <v>4</v>
      </c>
      <c r="G49" s="84" t="s">
        <v>213</v>
      </c>
      <c r="H49" s="84">
        <v>2</v>
      </c>
      <c r="I49" s="84" t="s">
        <v>1711</v>
      </c>
      <c r="J49" s="84">
        <v>4</v>
      </c>
      <c r="K49" s="84" t="s">
        <v>239</v>
      </c>
      <c r="L49" s="84">
        <v>2</v>
      </c>
      <c r="M49" s="84" t="s">
        <v>1721</v>
      </c>
      <c r="N49" s="84">
        <v>3</v>
      </c>
      <c r="O49" s="84" t="s">
        <v>1726</v>
      </c>
      <c r="P49" s="84">
        <v>2</v>
      </c>
      <c r="Q49" s="84"/>
      <c r="R49" s="84"/>
      <c r="S49" s="84"/>
      <c r="T49" s="84"/>
    </row>
    <row r="52" spans="1:20" ht="15" customHeight="1">
      <c r="A52" s="13" t="s">
        <v>1739</v>
      </c>
      <c r="B52" s="13" t="s">
        <v>1611</v>
      </c>
      <c r="C52" s="13" t="s">
        <v>1750</v>
      </c>
      <c r="D52" s="13" t="s">
        <v>1616</v>
      </c>
      <c r="E52" s="13" t="s">
        <v>1753</v>
      </c>
      <c r="F52" s="13" t="s">
        <v>1618</v>
      </c>
      <c r="G52" s="13" t="s">
        <v>1762</v>
      </c>
      <c r="H52" s="13" t="s">
        <v>1620</v>
      </c>
      <c r="I52" s="13" t="s">
        <v>1773</v>
      </c>
      <c r="J52" s="13" t="s">
        <v>1622</v>
      </c>
      <c r="K52" s="13" t="s">
        <v>1784</v>
      </c>
      <c r="L52" s="13" t="s">
        <v>1624</v>
      </c>
      <c r="M52" s="13" t="s">
        <v>1795</v>
      </c>
      <c r="N52" s="13" t="s">
        <v>1626</v>
      </c>
      <c r="O52" s="13" t="s">
        <v>1806</v>
      </c>
      <c r="P52" s="13" t="s">
        <v>1628</v>
      </c>
      <c r="Q52" s="13" t="s">
        <v>1817</v>
      </c>
      <c r="R52" s="13" t="s">
        <v>1630</v>
      </c>
      <c r="S52" s="78" t="s">
        <v>1818</v>
      </c>
      <c r="T52" s="78" t="s">
        <v>1631</v>
      </c>
    </row>
    <row r="53" spans="1:20" ht="15">
      <c r="A53" s="84" t="s">
        <v>1740</v>
      </c>
      <c r="B53" s="84">
        <v>16</v>
      </c>
      <c r="C53" s="84" t="s">
        <v>1742</v>
      </c>
      <c r="D53" s="84">
        <v>9</v>
      </c>
      <c r="E53" s="84" t="s">
        <v>1740</v>
      </c>
      <c r="F53" s="84">
        <v>9</v>
      </c>
      <c r="G53" s="84" t="s">
        <v>1763</v>
      </c>
      <c r="H53" s="84">
        <v>3</v>
      </c>
      <c r="I53" s="84" t="s">
        <v>1774</v>
      </c>
      <c r="J53" s="84">
        <v>4</v>
      </c>
      <c r="K53" s="84" t="s">
        <v>1785</v>
      </c>
      <c r="L53" s="84">
        <v>2</v>
      </c>
      <c r="M53" s="84" t="s">
        <v>1796</v>
      </c>
      <c r="N53" s="84">
        <v>4</v>
      </c>
      <c r="O53" s="84" t="s">
        <v>1807</v>
      </c>
      <c r="P53" s="84">
        <v>4</v>
      </c>
      <c r="Q53" s="84" t="s">
        <v>1758</v>
      </c>
      <c r="R53" s="84">
        <v>2</v>
      </c>
      <c r="S53" s="84"/>
      <c r="T53" s="84"/>
    </row>
    <row r="54" spans="1:20" ht="15">
      <c r="A54" s="84" t="s">
        <v>1741</v>
      </c>
      <c r="B54" s="84">
        <v>13</v>
      </c>
      <c r="C54" s="84" t="s">
        <v>1743</v>
      </c>
      <c r="D54" s="84">
        <v>9</v>
      </c>
      <c r="E54" s="84" t="s">
        <v>1741</v>
      </c>
      <c r="F54" s="84">
        <v>7</v>
      </c>
      <c r="G54" s="84" t="s">
        <v>1764</v>
      </c>
      <c r="H54" s="84">
        <v>3</v>
      </c>
      <c r="I54" s="84" t="s">
        <v>1775</v>
      </c>
      <c r="J54" s="84">
        <v>4</v>
      </c>
      <c r="K54" s="84" t="s">
        <v>1786</v>
      </c>
      <c r="L54" s="84">
        <v>2</v>
      </c>
      <c r="M54" s="84" t="s">
        <v>1797</v>
      </c>
      <c r="N54" s="84">
        <v>3</v>
      </c>
      <c r="O54" s="84" t="s">
        <v>1808</v>
      </c>
      <c r="P54" s="84">
        <v>4</v>
      </c>
      <c r="Q54" s="84"/>
      <c r="R54" s="84"/>
      <c r="S54" s="84"/>
      <c r="T54" s="84"/>
    </row>
    <row r="55" spans="1:20" ht="15">
      <c r="A55" s="84" t="s">
        <v>1742</v>
      </c>
      <c r="B55" s="84">
        <v>10</v>
      </c>
      <c r="C55" s="84" t="s">
        <v>1744</v>
      </c>
      <c r="D55" s="84">
        <v>9</v>
      </c>
      <c r="E55" s="84" t="s">
        <v>1754</v>
      </c>
      <c r="F55" s="84">
        <v>5</v>
      </c>
      <c r="G55" s="84" t="s">
        <v>1765</v>
      </c>
      <c r="H55" s="84">
        <v>3</v>
      </c>
      <c r="I55" s="84" t="s">
        <v>1776</v>
      </c>
      <c r="J55" s="84">
        <v>4</v>
      </c>
      <c r="K55" s="84" t="s">
        <v>1787</v>
      </c>
      <c r="L55" s="84">
        <v>2</v>
      </c>
      <c r="M55" s="84" t="s">
        <v>1798</v>
      </c>
      <c r="N55" s="84">
        <v>3</v>
      </c>
      <c r="O55" s="84" t="s">
        <v>1809</v>
      </c>
      <c r="P55" s="84">
        <v>3</v>
      </c>
      <c r="Q55" s="84"/>
      <c r="R55" s="84"/>
      <c r="S55" s="84"/>
      <c r="T55" s="84"/>
    </row>
    <row r="56" spans="1:20" ht="15">
      <c r="A56" s="84" t="s">
        <v>1743</v>
      </c>
      <c r="B56" s="84">
        <v>10</v>
      </c>
      <c r="C56" s="84" t="s">
        <v>1745</v>
      </c>
      <c r="D56" s="84">
        <v>9</v>
      </c>
      <c r="E56" s="84" t="s">
        <v>1755</v>
      </c>
      <c r="F56" s="84">
        <v>5</v>
      </c>
      <c r="G56" s="84" t="s">
        <v>1766</v>
      </c>
      <c r="H56" s="84">
        <v>3</v>
      </c>
      <c r="I56" s="84" t="s">
        <v>1777</v>
      </c>
      <c r="J56" s="84">
        <v>4</v>
      </c>
      <c r="K56" s="84" t="s">
        <v>1788</v>
      </c>
      <c r="L56" s="84">
        <v>2</v>
      </c>
      <c r="M56" s="84" t="s">
        <v>1799</v>
      </c>
      <c r="N56" s="84">
        <v>3</v>
      </c>
      <c r="O56" s="84" t="s">
        <v>1810</v>
      </c>
      <c r="P56" s="84">
        <v>3</v>
      </c>
      <c r="Q56" s="84"/>
      <c r="R56" s="84"/>
      <c r="S56" s="84"/>
      <c r="T56" s="84"/>
    </row>
    <row r="57" spans="1:20" ht="15">
      <c r="A57" s="84" t="s">
        <v>1744</v>
      </c>
      <c r="B57" s="84">
        <v>10</v>
      </c>
      <c r="C57" s="84" t="s">
        <v>1746</v>
      </c>
      <c r="D57" s="84">
        <v>9</v>
      </c>
      <c r="E57" s="84" t="s">
        <v>1756</v>
      </c>
      <c r="F57" s="84">
        <v>4</v>
      </c>
      <c r="G57" s="84" t="s">
        <v>1767</v>
      </c>
      <c r="H57" s="84">
        <v>3</v>
      </c>
      <c r="I57" s="84" t="s">
        <v>1778</v>
      </c>
      <c r="J57" s="84">
        <v>4</v>
      </c>
      <c r="K57" s="84" t="s">
        <v>1789</v>
      </c>
      <c r="L57" s="84">
        <v>2</v>
      </c>
      <c r="M57" s="84" t="s">
        <v>1800</v>
      </c>
      <c r="N57" s="84">
        <v>3</v>
      </c>
      <c r="O57" s="84" t="s">
        <v>1811</v>
      </c>
      <c r="P57" s="84">
        <v>2</v>
      </c>
      <c r="Q57" s="84"/>
      <c r="R57" s="84"/>
      <c r="S57" s="84"/>
      <c r="T57" s="84"/>
    </row>
    <row r="58" spans="1:20" ht="15">
      <c r="A58" s="84" t="s">
        <v>1745</v>
      </c>
      <c r="B58" s="84">
        <v>10</v>
      </c>
      <c r="C58" s="84" t="s">
        <v>1747</v>
      </c>
      <c r="D58" s="84">
        <v>9</v>
      </c>
      <c r="E58" s="84" t="s">
        <v>1757</v>
      </c>
      <c r="F58" s="84">
        <v>4</v>
      </c>
      <c r="G58" s="84" t="s">
        <v>1768</v>
      </c>
      <c r="H58" s="84">
        <v>3</v>
      </c>
      <c r="I58" s="84" t="s">
        <v>1779</v>
      </c>
      <c r="J58" s="84">
        <v>4</v>
      </c>
      <c r="K58" s="84" t="s">
        <v>1790</v>
      </c>
      <c r="L58" s="84">
        <v>2</v>
      </c>
      <c r="M58" s="84" t="s">
        <v>1801</v>
      </c>
      <c r="N58" s="84">
        <v>3</v>
      </c>
      <c r="O58" s="84" t="s">
        <v>1812</v>
      </c>
      <c r="P58" s="84">
        <v>2</v>
      </c>
      <c r="Q58" s="84"/>
      <c r="R58" s="84"/>
      <c r="S58" s="84"/>
      <c r="T58" s="84"/>
    </row>
    <row r="59" spans="1:20" ht="15">
      <c r="A59" s="84" t="s">
        <v>1746</v>
      </c>
      <c r="B59" s="84">
        <v>10</v>
      </c>
      <c r="C59" s="84" t="s">
        <v>1748</v>
      </c>
      <c r="D59" s="84">
        <v>9</v>
      </c>
      <c r="E59" s="84" t="s">
        <v>1758</v>
      </c>
      <c r="F59" s="84">
        <v>4</v>
      </c>
      <c r="G59" s="84" t="s">
        <v>1769</v>
      </c>
      <c r="H59" s="84">
        <v>3</v>
      </c>
      <c r="I59" s="84" t="s">
        <v>1780</v>
      </c>
      <c r="J59" s="84">
        <v>4</v>
      </c>
      <c r="K59" s="84" t="s">
        <v>1791</v>
      </c>
      <c r="L59" s="84">
        <v>2</v>
      </c>
      <c r="M59" s="84" t="s">
        <v>1802</v>
      </c>
      <c r="N59" s="84">
        <v>3</v>
      </c>
      <c r="O59" s="84" t="s">
        <v>1813</v>
      </c>
      <c r="P59" s="84">
        <v>2</v>
      </c>
      <c r="Q59" s="84"/>
      <c r="R59" s="84"/>
      <c r="S59" s="84"/>
      <c r="T59" s="84"/>
    </row>
    <row r="60" spans="1:20" ht="15">
      <c r="A60" s="84" t="s">
        <v>1747</v>
      </c>
      <c r="B60" s="84">
        <v>10</v>
      </c>
      <c r="C60" s="84" t="s">
        <v>1749</v>
      </c>
      <c r="D60" s="84">
        <v>9</v>
      </c>
      <c r="E60" s="84" t="s">
        <v>1759</v>
      </c>
      <c r="F60" s="84">
        <v>4</v>
      </c>
      <c r="G60" s="84" t="s">
        <v>1770</v>
      </c>
      <c r="H60" s="84">
        <v>3</v>
      </c>
      <c r="I60" s="84" t="s">
        <v>1781</v>
      </c>
      <c r="J60" s="84">
        <v>4</v>
      </c>
      <c r="K60" s="84" t="s">
        <v>1792</v>
      </c>
      <c r="L60" s="84">
        <v>2</v>
      </c>
      <c r="M60" s="84" t="s">
        <v>1803</v>
      </c>
      <c r="N60" s="84">
        <v>3</v>
      </c>
      <c r="O60" s="84" t="s">
        <v>1814</v>
      </c>
      <c r="P60" s="84">
        <v>2</v>
      </c>
      <c r="Q60" s="84"/>
      <c r="R60" s="84"/>
      <c r="S60" s="84"/>
      <c r="T60" s="84"/>
    </row>
    <row r="61" spans="1:20" ht="15">
      <c r="A61" s="84" t="s">
        <v>1748</v>
      </c>
      <c r="B61" s="84">
        <v>10</v>
      </c>
      <c r="C61" s="84" t="s">
        <v>1751</v>
      </c>
      <c r="D61" s="84">
        <v>9</v>
      </c>
      <c r="E61" s="84" t="s">
        <v>1760</v>
      </c>
      <c r="F61" s="84">
        <v>4</v>
      </c>
      <c r="G61" s="84" t="s">
        <v>1771</v>
      </c>
      <c r="H61" s="84">
        <v>2</v>
      </c>
      <c r="I61" s="84" t="s">
        <v>1782</v>
      </c>
      <c r="J61" s="84">
        <v>4</v>
      </c>
      <c r="K61" s="84" t="s">
        <v>1793</v>
      </c>
      <c r="L61" s="84">
        <v>2</v>
      </c>
      <c r="M61" s="84" t="s">
        <v>1804</v>
      </c>
      <c r="N61" s="84">
        <v>3</v>
      </c>
      <c r="O61" s="84" t="s">
        <v>1815</v>
      </c>
      <c r="P61" s="84">
        <v>2</v>
      </c>
      <c r="Q61" s="84"/>
      <c r="R61" s="84"/>
      <c r="S61" s="84"/>
      <c r="T61" s="84"/>
    </row>
    <row r="62" spans="1:20" ht="15">
      <c r="A62" s="84" t="s">
        <v>1749</v>
      </c>
      <c r="B62" s="84">
        <v>10</v>
      </c>
      <c r="C62" s="84" t="s">
        <v>1752</v>
      </c>
      <c r="D62" s="84">
        <v>9</v>
      </c>
      <c r="E62" s="84" t="s">
        <v>1761</v>
      </c>
      <c r="F62" s="84">
        <v>4</v>
      </c>
      <c r="G62" s="84" t="s">
        <v>1772</v>
      </c>
      <c r="H62" s="84">
        <v>2</v>
      </c>
      <c r="I62" s="84" t="s">
        <v>1783</v>
      </c>
      <c r="J62" s="84">
        <v>4</v>
      </c>
      <c r="K62" s="84" t="s">
        <v>1794</v>
      </c>
      <c r="L62" s="84">
        <v>2</v>
      </c>
      <c r="M62" s="84" t="s">
        <v>1805</v>
      </c>
      <c r="N62" s="84">
        <v>2</v>
      </c>
      <c r="O62" s="84" t="s">
        <v>1816</v>
      </c>
      <c r="P62" s="84">
        <v>2</v>
      </c>
      <c r="Q62" s="84"/>
      <c r="R62" s="84"/>
      <c r="S62" s="84"/>
      <c r="T62" s="84"/>
    </row>
    <row r="65" spans="1:20" ht="15" customHeight="1">
      <c r="A65" s="13" t="s">
        <v>1827</v>
      </c>
      <c r="B65" s="13" t="s">
        <v>1611</v>
      </c>
      <c r="C65" s="13" t="s">
        <v>1829</v>
      </c>
      <c r="D65" s="13" t="s">
        <v>1616</v>
      </c>
      <c r="E65" s="78" t="s">
        <v>1830</v>
      </c>
      <c r="F65" s="78" t="s">
        <v>1618</v>
      </c>
      <c r="G65" s="78" t="s">
        <v>1833</v>
      </c>
      <c r="H65" s="78" t="s">
        <v>1620</v>
      </c>
      <c r="I65" s="78" t="s">
        <v>1835</v>
      </c>
      <c r="J65" s="78" t="s">
        <v>1622</v>
      </c>
      <c r="K65" s="78" t="s">
        <v>1838</v>
      </c>
      <c r="L65" s="78" t="s">
        <v>1624</v>
      </c>
      <c r="M65" s="13" t="s">
        <v>1840</v>
      </c>
      <c r="N65" s="13" t="s">
        <v>1626</v>
      </c>
      <c r="O65" s="13" t="s">
        <v>1842</v>
      </c>
      <c r="P65" s="13" t="s">
        <v>1628</v>
      </c>
      <c r="Q65" s="13" t="s">
        <v>1844</v>
      </c>
      <c r="R65" s="13" t="s">
        <v>1630</v>
      </c>
      <c r="S65" s="78" t="s">
        <v>1846</v>
      </c>
      <c r="T65" s="78" t="s">
        <v>1631</v>
      </c>
    </row>
    <row r="66" spans="1:20" ht="15">
      <c r="A66" s="78" t="s">
        <v>250</v>
      </c>
      <c r="B66" s="78">
        <v>2</v>
      </c>
      <c r="C66" s="78" t="s">
        <v>244</v>
      </c>
      <c r="D66" s="78">
        <v>1</v>
      </c>
      <c r="E66" s="78"/>
      <c r="F66" s="78"/>
      <c r="G66" s="78"/>
      <c r="H66" s="78"/>
      <c r="I66" s="78"/>
      <c r="J66" s="78"/>
      <c r="K66" s="78"/>
      <c r="L66" s="78"/>
      <c r="M66" s="78" t="s">
        <v>254</v>
      </c>
      <c r="N66" s="78">
        <v>1</v>
      </c>
      <c r="O66" s="78" t="s">
        <v>250</v>
      </c>
      <c r="P66" s="78">
        <v>2</v>
      </c>
      <c r="Q66" s="78" t="s">
        <v>239</v>
      </c>
      <c r="R66" s="78">
        <v>1</v>
      </c>
      <c r="S66" s="78"/>
      <c r="T66" s="78"/>
    </row>
    <row r="67" spans="1:20" ht="15">
      <c r="A67" s="78" t="s">
        <v>239</v>
      </c>
      <c r="B67" s="78">
        <v>2</v>
      </c>
      <c r="C67" s="78" t="s">
        <v>224</v>
      </c>
      <c r="D67" s="78">
        <v>1</v>
      </c>
      <c r="E67" s="78"/>
      <c r="F67" s="78"/>
      <c r="G67" s="78"/>
      <c r="H67" s="78"/>
      <c r="I67" s="78"/>
      <c r="J67" s="78"/>
      <c r="K67" s="78"/>
      <c r="L67" s="78"/>
      <c r="M67" s="78"/>
      <c r="N67" s="78"/>
      <c r="O67" s="78" t="s">
        <v>251</v>
      </c>
      <c r="P67" s="78">
        <v>1</v>
      </c>
      <c r="Q67" s="78"/>
      <c r="R67" s="78"/>
      <c r="S67" s="78"/>
      <c r="T67" s="78"/>
    </row>
    <row r="68" spans="1:20" ht="15">
      <c r="A68" s="78" t="s">
        <v>254</v>
      </c>
      <c r="B68" s="78">
        <v>1</v>
      </c>
      <c r="C68" s="78" t="s">
        <v>239</v>
      </c>
      <c r="D68" s="78">
        <v>1</v>
      </c>
      <c r="E68" s="78"/>
      <c r="F68" s="78"/>
      <c r="G68" s="78"/>
      <c r="H68" s="78"/>
      <c r="I68" s="78"/>
      <c r="J68" s="78"/>
      <c r="K68" s="78"/>
      <c r="L68" s="78"/>
      <c r="M68" s="78"/>
      <c r="N68" s="78"/>
      <c r="O68" s="78"/>
      <c r="P68" s="78"/>
      <c r="Q68" s="78"/>
      <c r="R68" s="78"/>
      <c r="S68" s="78"/>
      <c r="T68" s="78"/>
    </row>
    <row r="69" spans="1:20" ht="15">
      <c r="A69" s="78" t="s">
        <v>251</v>
      </c>
      <c r="B69" s="78">
        <v>1</v>
      </c>
      <c r="C69" s="78"/>
      <c r="D69" s="78"/>
      <c r="E69" s="78"/>
      <c r="F69" s="78"/>
      <c r="G69" s="78"/>
      <c r="H69" s="78"/>
      <c r="I69" s="78"/>
      <c r="J69" s="78"/>
      <c r="K69" s="78"/>
      <c r="L69" s="78"/>
      <c r="M69" s="78"/>
      <c r="N69" s="78"/>
      <c r="O69" s="78"/>
      <c r="P69" s="78"/>
      <c r="Q69" s="78"/>
      <c r="R69" s="78"/>
      <c r="S69" s="78"/>
      <c r="T69" s="78"/>
    </row>
    <row r="70" spans="1:20" ht="15">
      <c r="A70" s="78" t="s">
        <v>224</v>
      </c>
      <c r="B70" s="78">
        <v>1</v>
      </c>
      <c r="C70" s="78"/>
      <c r="D70" s="78"/>
      <c r="E70" s="78"/>
      <c r="F70" s="78"/>
      <c r="G70" s="78"/>
      <c r="H70" s="78"/>
      <c r="I70" s="78"/>
      <c r="J70" s="78"/>
      <c r="K70" s="78"/>
      <c r="L70" s="78"/>
      <c r="M70" s="78"/>
      <c r="N70" s="78"/>
      <c r="O70" s="78"/>
      <c r="P70" s="78"/>
      <c r="Q70" s="78"/>
      <c r="R70" s="78"/>
      <c r="S70" s="78"/>
      <c r="T70" s="78"/>
    </row>
    <row r="71" spans="1:20" ht="15">
      <c r="A71" s="78" t="s">
        <v>244</v>
      </c>
      <c r="B71" s="78">
        <v>1</v>
      </c>
      <c r="C71" s="78"/>
      <c r="D71" s="78"/>
      <c r="E71" s="78"/>
      <c r="F71" s="78"/>
      <c r="G71" s="78"/>
      <c r="H71" s="78"/>
      <c r="I71" s="78"/>
      <c r="J71" s="78"/>
      <c r="K71" s="78"/>
      <c r="L71" s="78"/>
      <c r="M71" s="78"/>
      <c r="N71" s="78"/>
      <c r="O71" s="78"/>
      <c r="P71" s="78"/>
      <c r="Q71" s="78"/>
      <c r="R71" s="78"/>
      <c r="S71" s="78"/>
      <c r="T71" s="78"/>
    </row>
    <row r="74" spans="1:20" ht="15" customHeight="1">
      <c r="A74" s="13" t="s">
        <v>1828</v>
      </c>
      <c r="B74" s="13" t="s">
        <v>1611</v>
      </c>
      <c r="C74" s="13" t="s">
        <v>1831</v>
      </c>
      <c r="D74" s="13" t="s">
        <v>1616</v>
      </c>
      <c r="E74" s="13" t="s">
        <v>1832</v>
      </c>
      <c r="F74" s="13" t="s">
        <v>1618</v>
      </c>
      <c r="G74" s="13" t="s">
        <v>1834</v>
      </c>
      <c r="H74" s="13" t="s">
        <v>1620</v>
      </c>
      <c r="I74" s="13" t="s">
        <v>1837</v>
      </c>
      <c r="J74" s="13" t="s">
        <v>1622</v>
      </c>
      <c r="K74" s="13" t="s">
        <v>1839</v>
      </c>
      <c r="L74" s="13" t="s">
        <v>1624</v>
      </c>
      <c r="M74" s="13" t="s">
        <v>1841</v>
      </c>
      <c r="N74" s="13" t="s">
        <v>1626</v>
      </c>
      <c r="O74" s="13" t="s">
        <v>1843</v>
      </c>
      <c r="P74" s="13" t="s">
        <v>1628</v>
      </c>
      <c r="Q74" s="13" t="s">
        <v>1845</v>
      </c>
      <c r="R74" s="13" t="s">
        <v>1630</v>
      </c>
      <c r="S74" s="78" t="s">
        <v>1847</v>
      </c>
      <c r="T74" s="78" t="s">
        <v>1631</v>
      </c>
    </row>
    <row r="75" spans="1:20" ht="15">
      <c r="A75" s="78" t="s">
        <v>239</v>
      </c>
      <c r="B75" s="78">
        <v>41</v>
      </c>
      <c r="C75" s="78" t="s">
        <v>239</v>
      </c>
      <c r="D75" s="78">
        <v>18</v>
      </c>
      <c r="E75" s="78" t="s">
        <v>238</v>
      </c>
      <c r="F75" s="78">
        <v>11</v>
      </c>
      <c r="G75" s="78" t="s">
        <v>286</v>
      </c>
      <c r="H75" s="78">
        <v>3</v>
      </c>
      <c r="I75" s="78" t="s">
        <v>280</v>
      </c>
      <c r="J75" s="78">
        <v>4</v>
      </c>
      <c r="K75" s="78" t="s">
        <v>294</v>
      </c>
      <c r="L75" s="78">
        <v>2</v>
      </c>
      <c r="M75" s="78" t="s">
        <v>319</v>
      </c>
      <c r="N75" s="78">
        <v>4</v>
      </c>
      <c r="O75" s="78" t="s">
        <v>316</v>
      </c>
      <c r="P75" s="78">
        <v>4</v>
      </c>
      <c r="Q75" s="78" t="s">
        <v>238</v>
      </c>
      <c r="R75" s="78">
        <v>2</v>
      </c>
      <c r="S75" s="78"/>
      <c r="T75" s="78"/>
    </row>
    <row r="76" spans="1:20" ht="15">
      <c r="A76" s="78" t="s">
        <v>238</v>
      </c>
      <c r="B76" s="78">
        <v>27</v>
      </c>
      <c r="C76" s="78" t="s">
        <v>238</v>
      </c>
      <c r="D76" s="78">
        <v>14</v>
      </c>
      <c r="E76" s="78" t="s">
        <v>239</v>
      </c>
      <c r="F76" s="78">
        <v>10</v>
      </c>
      <c r="G76" s="78" t="s">
        <v>285</v>
      </c>
      <c r="H76" s="78">
        <v>3</v>
      </c>
      <c r="I76" s="78" t="s">
        <v>221</v>
      </c>
      <c r="J76" s="78">
        <v>2</v>
      </c>
      <c r="K76" s="78" t="s">
        <v>293</v>
      </c>
      <c r="L76" s="78">
        <v>2</v>
      </c>
      <c r="M76" s="78" t="s">
        <v>317</v>
      </c>
      <c r="N76" s="78">
        <v>4</v>
      </c>
      <c r="O76" s="78" t="s">
        <v>315</v>
      </c>
      <c r="P76" s="78">
        <v>4</v>
      </c>
      <c r="Q76" s="78" t="s">
        <v>284</v>
      </c>
      <c r="R76" s="78">
        <v>1</v>
      </c>
      <c r="S76" s="78"/>
      <c r="T76" s="78"/>
    </row>
    <row r="77" spans="1:20" ht="15">
      <c r="A77" s="78" t="s">
        <v>212</v>
      </c>
      <c r="B77" s="78">
        <v>10</v>
      </c>
      <c r="C77" s="78" t="s">
        <v>212</v>
      </c>
      <c r="D77" s="78">
        <v>9</v>
      </c>
      <c r="E77" s="78" t="s">
        <v>248</v>
      </c>
      <c r="F77" s="78">
        <v>3</v>
      </c>
      <c r="G77" s="78" t="s">
        <v>213</v>
      </c>
      <c r="H77" s="78">
        <v>2</v>
      </c>
      <c r="I77" s="78" t="s">
        <v>279</v>
      </c>
      <c r="J77" s="78">
        <v>2</v>
      </c>
      <c r="K77" s="78" t="s">
        <v>292</v>
      </c>
      <c r="L77" s="78">
        <v>2</v>
      </c>
      <c r="M77" s="78" t="s">
        <v>239</v>
      </c>
      <c r="N77" s="78">
        <v>4</v>
      </c>
      <c r="O77" s="78" t="s">
        <v>314</v>
      </c>
      <c r="P77" s="78">
        <v>4</v>
      </c>
      <c r="Q77" s="78" t="s">
        <v>283</v>
      </c>
      <c r="R77" s="78">
        <v>1</v>
      </c>
      <c r="S77" s="78"/>
      <c r="T77" s="78"/>
    </row>
    <row r="78" spans="1:20" ht="15">
      <c r="A78" s="78" t="s">
        <v>244</v>
      </c>
      <c r="B78" s="78">
        <v>7</v>
      </c>
      <c r="C78" s="78" t="s">
        <v>244</v>
      </c>
      <c r="D78" s="78">
        <v>7</v>
      </c>
      <c r="E78" s="78" t="s">
        <v>237</v>
      </c>
      <c r="F78" s="78">
        <v>2</v>
      </c>
      <c r="G78" s="78" t="s">
        <v>1836</v>
      </c>
      <c r="H78" s="78">
        <v>2</v>
      </c>
      <c r="I78" s="78" t="s">
        <v>278</v>
      </c>
      <c r="J78" s="78">
        <v>2</v>
      </c>
      <c r="K78" s="78" t="s">
        <v>291</v>
      </c>
      <c r="L78" s="78">
        <v>2</v>
      </c>
      <c r="M78" s="78" t="s">
        <v>318</v>
      </c>
      <c r="N78" s="78">
        <v>4</v>
      </c>
      <c r="O78" s="78" t="s">
        <v>313</v>
      </c>
      <c r="P78" s="78">
        <v>3</v>
      </c>
      <c r="Q78" s="78" t="s">
        <v>282</v>
      </c>
      <c r="R78" s="78">
        <v>1</v>
      </c>
      <c r="S78" s="78"/>
      <c r="T78" s="78"/>
    </row>
    <row r="79" spans="1:20" ht="15">
      <c r="A79" s="78" t="s">
        <v>319</v>
      </c>
      <c r="B79" s="78">
        <v>4</v>
      </c>
      <c r="C79" s="78" t="s">
        <v>243</v>
      </c>
      <c r="D79" s="78">
        <v>3</v>
      </c>
      <c r="E79" s="78" t="s">
        <v>298</v>
      </c>
      <c r="F79" s="78">
        <v>1</v>
      </c>
      <c r="G79" s="78" t="s">
        <v>269</v>
      </c>
      <c r="H79" s="78">
        <v>1</v>
      </c>
      <c r="I79" s="78" t="s">
        <v>277</v>
      </c>
      <c r="J79" s="78">
        <v>2</v>
      </c>
      <c r="K79" s="78" t="s">
        <v>290</v>
      </c>
      <c r="L79" s="78">
        <v>2</v>
      </c>
      <c r="M79" s="78"/>
      <c r="N79" s="78"/>
      <c r="O79" s="78" t="s">
        <v>239</v>
      </c>
      <c r="P79" s="78">
        <v>3</v>
      </c>
      <c r="Q79" s="78" t="s">
        <v>239</v>
      </c>
      <c r="R79" s="78">
        <v>1</v>
      </c>
      <c r="S79" s="78"/>
      <c r="T79" s="78"/>
    </row>
    <row r="80" spans="1:20" ht="15">
      <c r="A80" s="78" t="s">
        <v>317</v>
      </c>
      <c r="B80" s="78">
        <v>4</v>
      </c>
      <c r="C80" s="78" t="s">
        <v>219</v>
      </c>
      <c r="D80" s="78">
        <v>3</v>
      </c>
      <c r="E80" s="78" t="s">
        <v>297</v>
      </c>
      <c r="F80" s="78">
        <v>1</v>
      </c>
      <c r="G80" s="78" t="s">
        <v>268</v>
      </c>
      <c r="H80" s="78">
        <v>1</v>
      </c>
      <c r="I80" s="78" t="s">
        <v>276</v>
      </c>
      <c r="J80" s="78">
        <v>2</v>
      </c>
      <c r="K80" s="78" t="s">
        <v>289</v>
      </c>
      <c r="L80" s="78">
        <v>2</v>
      </c>
      <c r="M80" s="78"/>
      <c r="N80" s="78"/>
      <c r="O80" s="78" t="s">
        <v>251</v>
      </c>
      <c r="P80" s="78">
        <v>1</v>
      </c>
      <c r="Q80" s="78" t="s">
        <v>281</v>
      </c>
      <c r="R80" s="78">
        <v>1</v>
      </c>
      <c r="S80" s="78"/>
      <c r="T80" s="78"/>
    </row>
    <row r="81" spans="1:20" ht="15">
      <c r="A81" s="78" t="s">
        <v>318</v>
      </c>
      <c r="B81" s="78">
        <v>4</v>
      </c>
      <c r="C81" s="78" t="s">
        <v>312</v>
      </c>
      <c r="D81" s="78">
        <v>2</v>
      </c>
      <c r="E81" s="78" t="s">
        <v>245</v>
      </c>
      <c r="F81" s="78">
        <v>1</v>
      </c>
      <c r="G81" s="78" t="s">
        <v>267</v>
      </c>
      <c r="H81" s="78">
        <v>1</v>
      </c>
      <c r="I81" s="78" t="s">
        <v>239</v>
      </c>
      <c r="J81" s="78">
        <v>2</v>
      </c>
      <c r="K81" s="78" t="s">
        <v>239</v>
      </c>
      <c r="L81" s="78">
        <v>2</v>
      </c>
      <c r="M81" s="78"/>
      <c r="N81" s="78"/>
      <c r="O81" s="78" t="s">
        <v>250</v>
      </c>
      <c r="P81" s="78">
        <v>1</v>
      </c>
      <c r="Q81" s="78"/>
      <c r="R81" s="78"/>
      <c r="S81" s="78"/>
      <c r="T81" s="78"/>
    </row>
    <row r="82" spans="1:20" ht="15">
      <c r="A82" s="78" t="s">
        <v>316</v>
      </c>
      <c r="B82" s="78">
        <v>4</v>
      </c>
      <c r="C82" s="78" t="s">
        <v>311</v>
      </c>
      <c r="D82" s="78">
        <v>2</v>
      </c>
      <c r="E82" s="78" t="s">
        <v>212</v>
      </c>
      <c r="F82" s="78">
        <v>1</v>
      </c>
      <c r="G82" s="78" t="s">
        <v>266</v>
      </c>
      <c r="H82" s="78">
        <v>1</v>
      </c>
      <c r="I82" s="78" t="s">
        <v>275</v>
      </c>
      <c r="J82" s="78">
        <v>2</v>
      </c>
      <c r="K82" s="78" t="s">
        <v>288</v>
      </c>
      <c r="L82" s="78">
        <v>2</v>
      </c>
      <c r="M82" s="78"/>
      <c r="N82" s="78"/>
      <c r="O82" s="78"/>
      <c r="P82" s="78"/>
      <c r="Q82" s="78"/>
      <c r="R82" s="78"/>
      <c r="S82" s="78"/>
      <c r="T82" s="78"/>
    </row>
    <row r="83" spans="1:20" ht="15">
      <c r="A83" s="78" t="s">
        <v>315</v>
      </c>
      <c r="B83" s="78">
        <v>4</v>
      </c>
      <c r="C83" s="78" t="s">
        <v>237</v>
      </c>
      <c r="D83" s="78">
        <v>2</v>
      </c>
      <c r="E83" s="78" t="s">
        <v>307</v>
      </c>
      <c r="F83" s="78">
        <v>1</v>
      </c>
      <c r="G83" s="78" t="s">
        <v>265</v>
      </c>
      <c r="H83" s="78">
        <v>1</v>
      </c>
      <c r="I83" s="78" t="s">
        <v>274</v>
      </c>
      <c r="J83" s="78">
        <v>2</v>
      </c>
      <c r="K83" s="78" t="s">
        <v>287</v>
      </c>
      <c r="L83" s="78">
        <v>2</v>
      </c>
      <c r="M83" s="78"/>
      <c r="N83" s="78"/>
      <c r="O83" s="78"/>
      <c r="P83" s="78"/>
      <c r="Q83" s="78"/>
      <c r="R83" s="78"/>
      <c r="S83" s="78"/>
      <c r="T83" s="78"/>
    </row>
    <row r="84" spans="1:20" ht="15">
      <c r="A84" s="78" t="s">
        <v>314</v>
      </c>
      <c r="B84" s="78">
        <v>4</v>
      </c>
      <c r="C84" s="78" t="s">
        <v>310</v>
      </c>
      <c r="D84" s="78">
        <v>2</v>
      </c>
      <c r="E84" s="78" t="s">
        <v>306</v>
      </c>
      <c r="F84" s="78">
        <v>1</v>
      </c>
      <c r="G84" s="78" t="s">
        <v>264</v>
      </c>
      <c r="H84" s="78">
        <v>1</v>
      </c>
      <c r="I84" s="78" t="s">
        <v>273</v>
      </c>
      <c r="J84" s="78">
        <v>2</v>
      </c>
      <c r="K84" s="78" t="s">
        <v>296</v>
      </c>
      <c r="L84" s="78">
        <v>1</v>
      </c>
      <c r="M84" s="78"/>
      <c r="N84" s="78"/>
      <c r="O84" s="78"/>
      <c r="P84" s="78"/>
      <c r="Q84" s="78"/>
      <c r="R84" s="78"/>
      <c r="S84" s="78"/>
      <c r="T84" s="78"/>
    </row>
    <row r="87" spans="1:20" ht="15" customHeight="1">
      <c r="A87" s="13" t="s">
        <v>1860</v>
      </c>
      <c r="B87" s="13" t="s">
        <v>1611</v>
      </c>
      <c r="C87" s="13" t="s">
        <v>1861</v>
      </c>
      <c r="D87" s="13" t="s">
        <v>1616</v>
      </c>
      <c r="E87" s="13" t="s">
        <v>1862</v>
      </c>
      <c r="F87" s="13" t="s">
        <v>1618</v>
      </c>
      <c r="G87" s="13" t="s">
        <v>1863</v>
      </c>
      <c r="H87" s="13" t="s">
        <v>1620</v>
      </c>
      <c r="I87" s="13" t="s">
        <v>1864</v>
      </c>
      <c r="J87" s="13" t="s">
        <v>1622</v>
      </c>
      <c r="K87" s="13" t="s">
        <v>1865</v>
      </c>
      <c r="L87" s="13" t="s">
        <v>1624</v>
      </c>
      <c r="M87" s="13" t="s">
        <v>1866</v>
      </c>
      <c r="N87" s="13" t="s">
        <v>1626</v>
      </c>
      <c r="O87" s="13" t="s">
        <v>1867</v>
      </c>
      <c r="P87" s="13" t="s">
        <v>1628</v>
      </c>
      <c r="Q87" s="13" t="s">
        <v>1868</v>
      </c>
      <c r="R87" s="13" t="s">
        <v>1630</v>
      </c>
      <c r="S87" s="13" t="s">
        <v>1869</v>
      </c>
      <c r="T87" s="13" t="s">
        <v>1631</v>
      </c>
    </row>
    <row r="88" spans="1:20" ht="15">
      <c r="A88" s="114" t="s">
        <v>297</v>
      </c>
      <c r="B88" s="78">
        <v>589289</v>
      </c>
      <c r="C88" s="114" t="s">
        <v>310</v>
      </c>
      <c r="D88" s="78">
        <v>88624</v>
      </c>
      <c r="E88" s="114" t="s">
        <v>297</v>
      </c>
      <c r="F88" s="78">
        <v>589289</v>
      </c>
      <c r="G88" s="114" t="s">
        <v>213</v>
      </c>
      <c r="H88" s="78">
        <v>32258</v>
      </c>
      <c r="I88" s="114" t="s">
        <v>223</v>
      </c>
      <c r="J88" s="78">
        <v>142224</v>
      </c>
      <c r="K88" s="114" t="s">
        <v>292</v>
      </c>
      <c r="L88" s="78">
        <v>28639</v>
      </c>
      <c r="M88" s="114" t="s">
        <v>318</v>
      </c>
      <c r="N88" s="78">
        <v>62851</v>
      </c>
      <c r="O88" s="114" t="s">
        <v>250</v>
      </c>
      <c r="P88" s="78">
        <v>53315</v>
      </c>
      <c r="Q88" s="114" t="s">
        <v>282</v>
      </c>
      <c r="R88" s="78">
        <v>409651</v>
      </c>
      <c r="S88" s="114" t="s">
        <v>222</v>
      </c>
      <c r="T88" s="78">
        <v>27681</v>
      </c>
    </row>
    <row r="89" spans="1:20" ht="15">
      <c r="A89" s="114" t="s">
        <v>282</v>
      </c>
      <c r="B89" s="78">
        <v>409651</v>
      </c>
      <c r="C89" s="114" t="s">
        <v>256</v>
      </c>
      <c r="D89" s="78">
        <v>64866</v>
      </c>
      <c r="E89" s="114" t="s">
        <v>299</v>
      </c>
      <c r="F89" s="78">
        <v>54892</v>
      </c>
      <c r="G89" s="114" t="s">
        <v>265</v>
      </c>
      <c r="H89" s="78">
        <v>23347</v>
      </c>
      <c r="I89" s="114" t="s">
        <v>221</v>
      </c>
      <c r="J89" s="78">
        <v>45096</v>
      </c>
      <c r="K89" s="114" t="s">
        <v>293</v>
      </c>
      <c r="L89" s="78">
        <v>19851</v>
      </c>
      <c r="M89" s="114" t="s">
        <v>319</v>
      </c>
      <c r="N89" s="78">
        <v>19315</v>
      </c>
      <c r="O89" s="114" t="s">
        <v>315</v>
      </c>
      <c r="P89" s="78">
        <v>34839</v>
      </c>
      <c r="Q89" s="114" t="s">
        <v>283</v>
      </c>
      <c r="R89" s="78">
        <v>22323</v>
      </c>
      <c r="S89" s="114"/>
      <c r="T89" s="78"/>
    </row>
    <row r="90" spans="1:20" ht="15">
      <c r="A90" s="114" t="s">
        <v>223</v>
      </c>
      <c r="B90" s="78">
        <v>142224</v>
      </c>
      <c r="C90" s="114" t="s">
        <v>212</v>
      </c>
      <c r="D90" s="78">
        <v>58217</v>
      </c>
      <c r="E90" s="114" t="s">
        <v>304</v>
      </c>
      <c r="F90" s="78">
        <v>44014</v>
      </c>
      <c r="G90" s="114" t="s">
        <v>269</v>
      </c>
      <c r="H90" s="78">
        <v>22041</v>
      </c>
      <c r="I90" s="114" t="s">
        <v>277</v>
      </c>
      <c r="J90" s="78">
        <v>42475</v>
      </c>
      <c r="K90" s="114" t="s">
        <v>291</v>
      </c>
      <c r="L90" s="78">
        <v>16908</v>
      </c>
      <c r="M90" s="114" t="s">
        <v>317</v>
      </c>
      <c r="N90" s="78">
        <v>8652</v>
      </c>
      <c r="O90" s="114" t="s">
        <v>251</v>
      </c>
      <c r="P90" s="78">
        <v>10005</v>
      </c>
      <c r="Q90" s="114" t="s">
        <v>281</v>
      </c>
      <c r="R90" s="78">
        <v>8442</v>
      </c>
      <c r="S90" s="114"/>
      <c r="T90" s="78"/>
    </row>
    <row r="91" spans="1:20" ht="15">
      <c r="A91" s="114" t="s">
        <v>310</v>
      </c>
      <c r="B91" s="78">
        <v>88624</v>
      </c>
      <c r="C91" s="114" t="s">
        <v>259</v>
      </c>
      <c r="D91" s="78">
        <v>44683</v>
      </c>
      <c r="E91" s="114" t="s">
        <v>238</v>
      </c>
      <c r="F91" s="78">
        <v>39093</v>
      </c>
      <c r="G91" s="114" t="s">
        <v>268</v>
      </c>
      <c r="H91" s="78">
        <v>13687</v>
      </c>
      <c r="I91" s="114" t="s">
        <v>225</v>
      </c>
      <c r="J91" s="78">
        <v>20927</v>
      </c>
      <c r="K91" s="114" t="s">
        <v>232</v>
      </c>
      <c r="L91" s="78">
        <v>9973</v>
      </c>
      <c r="M91" s="114" t="s">
        <v>253</v>
      </c>
      <c r="N91" s="78">
        <v>5360</v>
      </c>
      <c r="O91" s="114" t="s">
        <v>313</v>
      </c>
      <c r="P91" s="78">
        <v>5611</v>
      </c>
      <c r="Q91" s="114" t="s">
        <v>284</v>
      </c>
      <c r="R91" s="78">
        <v>4774</v>
      </c>
      <c r="S91" s="114"/>
      <c r="T91" s="78"/>
    </row>
    <row r="92" spans="1:20" ht="15">
      <c r="A92" s="114" t="s">
        <v>256</v>
      </c>
      <c r="B92" s="78">
        <v>64866</v>
      </c>
      <c r="C92" s="114" t="s">
        <v>312</v>
      </c>
      <c r="D92" s="78">
        <v>43874</v>
      </c>
      <c r="E92" s="114" t="s">
        <v>302</v>
      </c>
      <c r="F92" s="78">
        <v>30626</v>
      </c>
      <c r="G92" s="114" t="s">
        <v>262</v>
      </c>
      <c r="H92" s="78">
        <v>13119</v>
      </c>
      <c r="I92" s="114" t="s">
        <v>280</v>
      </c>
      <c r="J92" s="78">
        <v>11220</v>
      </c>
      <c r="K92" s="114" t="s">
        <v>288</v>
      </c>
      <c r="L92" s="78">
        <v>2570</v>
      </c>
      <c r="M92" s="114" t="s">
        <v>254</v>
      </c>
      <c r="N92" s="78">
        <v>4132</v>
      </c>
      <c r="O92" s="114" t="s">
        <v>314</v>
      </c>
      <c r="P92" s="78">
        <v>1719</v>
      </c>
      <c r="Q92" s="114" t="s">
        <v>224</v>
      </c>
      <c r="R92" s="78">
        <v>525</v>
      </c>
      <c r="S92" s="114"/>
      <c r="T92" s="78"/>
    </row>
    <row r="93" spans="1:20" ht="15">
      <c r="A93" s="114" t="s">
        <v>318</v>
      </c>
      <c r="B93" s="78">
        <v>62851</v>
      </c>
      <c r="C93" s="114" t="s">
        <v>308</v>
      </c>
      <c r="D93" s="78">
        <v>38773</v>
      </c>
      <c r="E93" s="114" t="s">
        <v>301</v>
      </c>
      <c r="F93" s="78">
        <v>23659</v>
      </c>
      <c r="G93" s="114" t="s">
        <v>263</v>
      </c>
      <c r="H93" s="78">
        <v>12921</v>
      </c>
      <c r="I93" s="114" t="s">
        <v>276</v>
      </c>
      <c r="J93" s="78">
        <v>8116</v>
      </c>
      <c r="K93" s="114" t="s">
        <v>233</v>
      </c>
      <c r="L93" s="78">
        <v>1430</v>
      </c>
      <c r="M93" s="114" t="s">
        <v>252</v>
      </c>
      <c r="N93" s="78">
        <v>4010</v>
      </c>
      <c r="O93" s="114" t="s">
        <v>316</v>
      </c>
      <c r="P93" s="78">
        <v>0</v>
      </c>
      <c r="Q93" s="114"/>
      <c r="R93" s="78"/>
      <c r="S93" s="114"/>
      <c r="T93" s="78"/>
    </row>
    <row r="94" spans="1:20" ht="15">
      <c r="A94" s="114" t="s">
        <v>212</v>
      </c>
      <c r="B94" s="78">
        <v>58217</v>
      </c>
      <c r="C94" s="114" t="s">
        <v>243</v>
      </c>
      <c r="D94" s="78">
        <v>37788</v>
      </c>
      <c r="E94" s="114" t="s">
        <v>307</v>
      </c>
      <c r="F94" s="78">
        <v>13159</v>
      </c>
      <c r="G94" s="114" t="s">
        <v>286</v>
      </c>
      <c r="H94" s="78">
        <v>9084</v>
      </c>
      <c r="I94" s="114" t="s">
        <v>278</v>
      </c>
      <c r="J94" s="78">
        <v>4806</v>
      </c>
      <c r="K94" s="114" t="s">
        <v>289</v>
      </c>
      <c r="L94" s="78">
        <v>1065</v>
      </c>
      <c r="M94" s="114" t="s">
        <v>255</v>
      </c>
      <c r="N94" s="78">
        <v>1805</v>
      </c>
      <c r="O94" s="114"/>
      <c r="P94" s="78"/>
      <c r="Q94" s="114"/>
      <c r="R94" s="78"/>
      <c r="S94" s="114"/>
      <c r="T94" s="78"/>
    </row>
    <row r="95" spans="1:20" ht="15">
      <c r="A95" s="114" t="s">
        <v>299</v>
      </c>
      <c r="B95" s="78">
        <v>54892</v>
      </c>
      <c r="C95" s="114" t="s">
        <v>309</v>
      </c>
      <c r="D95" s="78">
        <v>35767</v>
      </c>
      <c r="E95" s="114" t="s">
        <v>237</v>
      </c>
      <c r="F95" s="78">
        <v>10796</v>
      </c>
      <c r="G95" s="114" t="s">
        <v>261</v>
      </c>
      <c r="H95" s="78">
        <v>6665</v>
      </c>
      <c r="I95" s="114" t="s">
        <v>271</v>
      </c>
      <c r="J95" s="78">
        <v>4773</v>
      </c>
      <c r="K95" s="114" t="s">
        <v>290</v>
      </c>
      <c r="L95" s="78">
        <v>822</v>
      </c>
      <c r="M95" s="114"/>
      <c r="N95" s="78"/>
      <c r="O95" s="114"/>
      <c r="P95" s="78"/>
      <c r="Q95" s="114"/>
      <c r="R95" s="78"/>
      <c r="S95" s="114"/>
      <c r="T95" s="78"/>
    </row>
    <row r="96" spans="1:20" ht="15">
      <c r="A96" s="114" t="s">
        <v>250</v>
      </c>
      <c r="B96" s="78">
        <v>53315</v>
      </c>
      <c r="C96" s="114" t="s">
        <v>257</v>
      </c>
      <c r="D96" s="78">
        <v>32164</v>
      </c>
      <c r="E96" s="114" t="s">
        <v>241</v>
      </c>
      <c r="F96" s="78">
        <v>8069</v>
      </c>
      <c r="G96" s="114" t="s">
        <v>230</v>
      </c>
      <c r="H96" s="78">
        <v>6532</v>
      </c>
      <c r="I96" s="114" t="s">
        <v>274</v>
      </c>
      <c r="J96" s="78">
        <v>3597</v>
      </c>
      <c r="K96" s="114" t="s">
        <v>294</v>
      </c>
      <c r="L96" s="78">
        <v>726</v>
      </c>
      <c r="M96" s="114"/>
      <c r="N96" s="78"/>
      <c r="O96" s="114"/>
      <c r="P96" s="78"/>
      <c r="Q96" s="114"/>
      <c r="R96" s="78"/>
      <c r="S96" s="114"/>
      <c r="T96" s="78"/>
    </row>
    <row r="97" spans="1:20" ht="15">
      <c r="A97" s="114" t="s">
        <v>221</v>
      </c>
      <c r="B97" s="78">
        <v>45096</v>
      </c>
      <c r="C97" s="114" t="s">
        <v>246</v>
      </c>
      <c r="D97" s="78">
        <v>30584</v>
      </c>
      <c r="E97" s="114" t="s">
        <v>300</v>
      </c>
      <c r="F97" s="78">
        <v>7170</v>
      </c>
      <c r="G97" s="114" t="s">
        <v>264</v>
      </c>
      <c r="H97" s="78">
        <v>4963</v>
      </c>
      <c r="I97" s="114" t="s">
        <v>275</v>
      </c>
      <c r="J97" s="78">
        <v>3579</v>
      </c>
      <c r="K97" s="114" t="s">
        <v>296</v>
      </c>
      <c r="L97" s="78">
        <v>201</v>
      </c>
      <c r="M97" s="114"/>
      <c r="N97" s="78"/>
      <c r="O97" s="114"/>
      <c r="P97" s="78"/>
      <c r="Q97" s="114"/>
      <c r="R97" s="78"/>
      <c r="S97" s="114"/>
      <c r="T97" s="78"/>
    </row>
  </sheetData>
  <hyperlinks>
    <hyperlink ref="A2" r:id="rId1" display="https://www.pancommunications.com/news-item/pan-communications-named-medium-pr-firm-of-the-year-at-pr-news-platinum-pr-awards/"/>
    <hyperlink ref="A3" r:id="rId2" display="https://www.youtube.com/watch?v=3TrlPJOSmnM"/>
    <hyperlink ref="A4" r:id="rId3" display="https://www.forbes.com/sites/kimberlywhitler/2018/12/01/annual-predictions-for-marketers-from-ai-to-politics-to-augmented-intelligence-to-orchestration/#329b61de5dd2"/>
    <hyperlink ref="A5" r:id="rId4" display="https://twitter.com/the_chrismc/status/1172219265753202695"/>
    <hyperlink ref="A6" r:id="rId5" display="https://twitter.com/Brandwatch/status/1171710124278374410"/>
    <hyperlink ref="A7" r:id="rId6" display="https://www.brandwatch.com/blog/5-cool-things-brandwatch-consumer-research/?utm_source=twitter&amp;utm_medium=owned_social&amp;utm_term=blog&amp;utm_campaign=marketing"/>
    <hyperlink ref="A8" r:id="rId7" display="https://github.com/igorbrigadir?tab=projects"/>
    <hyperlink ref="A9" r:id="rId8" display="https://developer.twitter.com/en/premium-apis.html"/>
    <hyperlink ref="A10" r:id="rId9" display="https://blog.twitter.com/en_us/topics/company/2019/unicef-bts-friendshipday0.html?utm_source=Unicef%20Friendship%20Day&amp;utm_medium=Tweet&amp;utm_campaign=officialpartner"/>
    <hyperlink ref="A11" r:id="rId10" display="https://twitter.com/Brandwatch/status/1172091774304772096"/>
    <hyperlink ref="C2" r:id="rId11" display="https://www.youtube.com/watch?v=3TrlPJOSmnM"/>
    <hyperlink ref="C3" r:id="rId12" display="https://twitter.com/the_chrismc/status/1172219265753202695"/>
    <hyperlink ref="C4" r:id="rId13" display="https://www.brandwatch.com/blog/instagram-removes-like-count/?utm_source=twitter&amp;utm_medium=social&amp;utm_campaign=instagram-removes-like-count"/>
    <hyperlink ref="C5" r:id="rId14" display="https://twitter.com/Brandwatch/status/1167192705061052416"/>
    <hyperlink ref="C6" r:id="rId15" display="https://www.brandwatch.com/blog/react-end-of-the-world/?utm_source=twitter&amp;utm_medium=social&amp;utm_campaign=react-end-of-the-world"/>
    <hyperlink ref="C7" r:id="rId16" display="https://www.brandwatch.com/blog/interview-hamish-morgan/?utm_source=twitter&amp;utm_medium=social&amp;utm_campaign=interview-hamish-morgan"/>
    <hyperlink ref="C8" r:id="rId17" display="https://www.brandwatch.com/blog/interview-katie-atwell/?utm_source=twitter&amp;utm_medium=social&amp;utm_campaign=interview-katie-atwell"/>
    <hyperlink ref="C9" r:id="rId18" display="https://www.brandwatch.com/blog/now-you-know-london-2019-3-things-to-get-excited-about/?utm_source=twitter&amp;utm_medium=social&amp;utm_campaign=now-you-know-london-2019-3-things-to-get-excited-about"/>
    <hyperlink ref="C10" r:id="rId19" display="https://www.brandwatch.com/the-social-index/alcohol"/>
    <hyperlink ref="C11" r:id="rId20" display="https://www.brandwatch.com/blog/5-cool-things-brandwatch-consumer-research/?utm_source=twitter&amp;utm_medium=owned_social&amp;utm_term=blog&amp;utm_campaign=marketing"/>
    <hyperlink ref="E2" r:id="rId21" display="https://www.brandwatch.com/blog/introducing-brandwatch-consumer-research/"/>
    <hyperlink ref="E3" r:id="rId22" display="https://www.businessinsider.com/how-swedens-oatly-came-to-dominate-the-oak-drink-market-2019-8?IR=T"/>
    <hyperlink ref="E4" r:id="rId23" display="https://www.youtube.com/watch?v=3TrlPJOSmnM"/>
    <hyperlink ref="E5" r:id="rId24" display="https://www.brandwatch.com/blog/5-cool-things-brandwatch-consumer-research/?utm_source=twitter&amp;utm_medium=owned_social&amp;utm_term=blog&amp;utm_campaign=marketing"/>
    <hyperlink ref="E6" r:id="rId25" display="https://www.brandwatch.com/webinars/consumer-fit/?utm_source=twitter&amp;utm_medium=owned_social&amp;utm_term=blog&amp;utm_campaign=marketing"/>
    <hyperlink ref="E7" r:id="rId26" display="https://www.brandwatch.com/reports/plastic-waste/?utm_source=twitter&amp;utm_medium=owned_social&amp;utm_term=report&amp;utm_campaign=marketing"/>
    <hyperlink ref="E8" r:id="rId27" display="https://www.brandwatch.com/blog/top-most-instagram-followers/?utm_source=twitter&amp;utm_medium=owned_social&amp;utm_term=blog&amp;utm_campaign=marketing"/>
    <hyperlink ref="E9" r:id="rId28" display="https://www.youtube.com/watch?v=3TrlPJOSmnM&amp;feature=youtu.be"/>
    <hyperlink ref="E10" r:id="rId29" display="https://twitter.com/Brandwatch/status/1172091774304772096"/>
    <hyperlink ref="E11" r:id="rId30" display="https://twitter.com/Brandwatch/status/1171710124278374410"/>
    <hyperlink ref="G2" r:id="rId31" display="https://www.forbes.com/sites/kimberlywhitler/2018/12/01/annual-predictions-for-marketers-from-ai-to-politics-to-augmented-intelligence-to-orchestration/#329b61de5dd2"/>
    <hyperlink ref="I2" r:id="rId32" display="https://venturefizz.com/career-forward-hottest-jobs-boston-tech?utm_content=bufferee013&amp;utm_medium=social&amp;utm_source=twitter.com&amp;utm_campaign=buffer"/>
    <hyperlink ref="I3" r:id="rId33" display="https://venturefizz.com/career-forward-hottest-jobs-boston-tech?utm_content=bufferba280&amp;utm_medium=social&amp;utm_source=twitter.com&amp;utm_campaign=buffer"/>
    <hyperlink ref="M2" r:id="rId34" display="https://www.pancommunications.com/news-item/pan-communications-named-medium-pr-firm-of-the-year-at-pr-news-platinum-pr-awards/"/>
    <hyperlink ref="O2" r:id="rId35" display="https://github.com/igorbrigadir?tab=projects"/>
    <hyperlink ref="O3" r:id="rId36" display="https://developer.twitter.com/en/premium-apis.html"/>
    <hyperlink ref="S2" r:id="rId37" display="https://twitter.com/CrimsonHexagon/status/1171075885493100544"/>
  </hyperlinks>
  <printOptions/>
  <pageMargins left="0.7" right="0.7" top="0.75" bottom="0.75" header="0.3" footer="0.3"/>
  <pageSetup orientation="portrait" paperSize="9"/>
  <tableParts>
    <tablePart r:id="rId44"/>
    <tablePart r:id="rId43"/>
    <tablePart r:id="rId41"/>
    <tablePart r:id="rId40"/>
    <tablePart r:id="rId42"/>
    <tablePart r:id="rId45"/>
    <tablePart r:id="rId39"/>
    <tablePart r:id="rId3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1976</v>
      </c>
      <c r="B1" s="13" t="s">
        <v>2166</v>
      </c>
      <c r="C1" s="13" t="s">
        <v>2167</v>
      </c>
      <c r="D1" s="13" t="s">
        <v>144</v>
      </c>
      <c r="E1" s="13" t="s">
        <v>2169</v>
      </c>
      <c r="F1" s="13" t="s">
        <v>2170</v>
      </c>
      <c r="G1" s="13" t="s">
        <v>2171</v>
      </c>
    </row>
    <row r="2" spans="1:7" ht="15">
      <c r="A2" s="78" t="s">
        <v>1672</v>
      </c>
      <c r="B2" s="78">
        <v>83</v>
      </c>
      <c r="C2" s="117">
        <v>0.04005791505791506</v>
      </c>
      <c r="D2" s="78" t="s">
        <v>2168</v>
      </c>
      <c r="E2" s="78"/>
      <c r="F2" s="78"/>
      <c r="G2" s="78"/>
    </row>
    <row r="3" spans="1:7" ht="15">
      <c r="A3" s="78" t="s">
        <v>1673</v>
      </c>
      <c r="B3" s="78">
        <v>16</v>
      </c>
      <c r="C3" s="117">
        <v>0.007722007722007722</v>
      </c>
      <c r="D3" s="78" t="s">
        <v>2168</v>
      </c>
      <c r="E3" s="78"/>
      <c r="F3" s="78"/>
      <c r="G3" s="78"/>
    </row>
    <row r="4" spans="1:7" ht="15">
      <c r="A4" s="78" t="s">
        <v>1674</v>
      </c>
      <c r="B4" s="78">
        <v>0</v>
      </c>
      <c r="C4" s="117">
        <v>0</v>
      </c>
      <c r="D4" s="78" t="s">
        <v>2168</v>
      </c>
      <c r="E4" s="78"/>
      <c r="F4" s="78"/>
      <c r="G4" s="78"/>
    </row>
    <row r="5" spans="1:7" ht="15">
      <c r="A5" s="78" t="s">
        <v>1675</v>
      </c>
      <c r="B5" s="78">
        <v>1973</v>
      </c>
      <c r="C5" s="117">
        <v>0.9522200772200772</v>
      </c>
      <c r="D5" s="78" t="s">
        <v>2168</v>
      </c>
      <c r="E5" s="78"/>
      <c r="F5" s="78"/>
      <c r="G5" s="78"/>
    </row>
    <row r="6" spans="1:7" ht="15">
      <c r="A6" s="78" t="s">
        <v>1676</v>
      </c>
      <c r="B6" s="78">
        <v>2072</v>
      </c>
      <c r="C6" s="117">
        <v>1</v>
      </c>
      <c r="D6" s="78" t="s">
        <v>2168</v>
      </c>
      <c r="E6" s="78"/>
      <c r="F6" s="78"/>
      <c r="G6" s="78"/>
    </row>
    <row r="7" spans="1:7" ht="15">
      <c r="A7" s="84" t="s">
        <v>238</v>
      </c>
      <c r="B7" s="84">
        <v>46</v>
      </c>
      <c r="C7" s="118">
        <v>0.014907433396662818</v>
      </c>
      <c r="D7" s="84" t="s">
        <v>2168</v>
      </c>
      <c r="E7" s="84" t="b">
        <v>0</v>
      </c>
      <c r="F7" s="84" t="b">
        <v>0</v>
      </c>
      <c r="G7" s="84" t="b">
        <v>0</v>
      </c>
    </row>
    <row r="8" spans="1:7" ht="15">
      <c r="A8" s="84" t="s">
        <v>239</v>
      </c>
      <c r="B8" s="84">
        <v>43</v>
      </c>
      <c r="C8" s="118">
        <v>0.0121730347196423</v>
      </c>
      <c r="D8" s="84" t="s">
        <v>2168</v>
      </c>
      <c r="E8" s="84" t="b">
        <v>0</v>
      </c>
      <c r="F8" s="84" t="b">
        <v>0</v>
      </c>
      <c r="G8" s="84" t="b">
        <v>0</v>
      </c>
    </row>
    <row r="9" spans="1:7" ht="15">
      <c r="A9" s="84" t="s">
        <v>1677</v>
      </c>
      <c r="B9" s="84">
        <v>24</v>
      </c>
      <c r="C9" s="118">
        <v>0.012884727538051812</v>
      </c>
      <c r="D9" s="84" t="s">
        <v>2168</v>
      </c>
      <c r="E9" s="84" t="b">
        <v>0</v>
      </c>
      <c r="F9" s="84" t="b">
        <v>0</v>
      </c>
      <c r="G9" s="84" t="b">
        <v>0</v>
      </c>
    </row>
    <row r="10" spans="1:7" ht="15">
      <c r="A10" s="84" t="s">
        <v>1678</v>
      </c>
      <c r="B10" s="84">
        <v>21</v>
      </c>
      <c r="C10" s="118">
        <v>0.010934460809178008</v>
      </c>
      <c r="D10" s="84" t="s">
        <v>2168</v>
      </c>
      <c r="E10" s="84" t="b">
        <v>0</v>
      </c>
      <c r="F10" s="84" t="b">
        <v>0</v>
      </c>
      <c r="G10" s="84" t="b">
        <v>0</v>
      </c>
    </row>
    <row r="11" spans="1:7" ht="15">
      <c r="A11" s="84" t="s">
        <v>1679</v>
      </c>
      <c r="B11" s="84">
        <v>17</v>
      </c>
      <c r="C11" s="118">
        <v>0.010042619611354402</v>
      </c>
      <c r="D11" s="84" t="s">
        <v>2168</v>
      </c>
      <c r="E11" s="84" t="b">
        <v>0</v>
      </c>
      <c r="F11" s="84" t="b">
        <v>0</v>
      </c>
      <c r="G11" s="84" t="b">
        <v>0</v>
      </c>
    </row>
    <row r="12" spans="1:7" ht="15">
      <c r="A12" s="84" t="s">
        <v>1681</v>
      </c>
      <c r="B12" s="84">
        <v>15</v>
      </c>
      <c r="C12" s="118">
        <v>0.009483550931988107</v>
      </c>
      <c r="D12" s="84" t="s">
        <v>2168</v>
      </c>
      <c r="E12" s="84" t="b">
        <v>0</v>
      </c>
      <c r="F12" s="84" t="b">
        <v>0</v>
      </c>
      <c r="G12" s="84" t="b">
        <v>0</v>
      </c>
    </row>
    <row r="13" spans="1:7" ht="15">
      <c r="A13" s="84" t="s">
        <v>1683</v>
      </c>
      <c r="B13" s="84">
        <v>14</v>
      </c>
      <c r="C13" s="118">
        <v>0.009171531857604324</v>
      </c>
      <c r="D13" s="84" t="s">
        <v>2168</v>
      </c>
      <c r="E13" s="84" t="b">
        <v>0</v>
      </c>
      <c r="F13" s="84" t="b">
        <v>0</v>
      </c>
      <c r="G13" s="84" t="b">
        <v>0</v>
      </c>
    </row>
    <row r="14" spans="1:7" ht="15">
      <c r="A14" s="84" t="s">
        <v>1684</v>
      </c>
      <c r="B14" s="84">
        <v>14</v>
      </c>
      <c r="C14" s="118">
        <v>0.009171531857604324</v>
      </c>
      <c r="D14" s="84" t="s">
        <v>2168</v>
      </c>
      <c r="E14" s="84" t="b">
        <v>0</v>
      </c>
      <c r="F14" s="84" t="b">
        <v>0</v>
      </c>
      <c r="G14" s="84" t="b">
        <v>0</v>
      </c>
    </row>
    <row r="15" spans="1:7" ht="15">
      <c r="A15" s="84" t="s">
        <v>1977</v>
      </c>
      <c r="B15" s="84">
        <v>13</v>
      </c>
      <c r="C15" s="118">
        <v>0.008835812426859142</v>
      </c>
      <c r="D15" s="84" t="s">
        <v>2168</v>
      </c>
      <c r="E15" s="84" t="b">
        <v>0</v>
      </c>
      <c r="F15" s="84" t="b">
        <v>0</v>
      </c>
      <c r="G15" s="84" t="b">
        <v>0</v>
      </c>
    </row>
    <row r="16" spans="1:7" ht="15">
      <c r="A16" s="84" t="s">
        <v>1682</v>
      </c>
      <c r="B16" s="84">
        <v>13</v>
      </c>
      <c r="C16" s="118">
        <v>0.008835812426859142</v>
      </c>
      <c r="D16" s="84" t="s">
        <v>2168</v>
      </c>
      <c r="E16" s="84" t="b">
        <v>0</v>
      </c>
      <c r="F16" s="84" t="b">
        <v>0</v>
      </c>
      <c r="G16" s="84" t="b">
        <v>0</v>
      </c>
    </row>
    <row r="17" spans="1:7" ht="15">
      <c r="A17" s="84" t="s">
        <v>1685</v>
      </c>
      <c r="B17" s="84">
        <v>11</v>
      </c>
      <c r="C17" s="118">
        <v>0.008085660744174498</v>
      </c>
      <c r="D17" s="84" t="s">
        <v>2168</v>
      </c>
      <c r="E17" s="84" t="b">
        <v>0</v>
      </c>
      <c r="F17" s="84" t="b">
        <v>0</v>
      </c>
      <c r="G17" s="84" t="b">
        <v>0</v>
      </c>
    </row>
    <row r="18" spans="1:7" ht="15">
      <c r="A18" s="84" t="s">
        <v>1686</v>
      </c>
      <c r="B18" s="84">
        <v>11</v>
      </c>
      <c r="C18" s="118">
        <v>0.008085660744174498</v>
      </c>
      <c r="D18" s="84" t="s">
        <v>2168</v>
      </c>
      <c r="E18" s="84" t="b">
        <v>0</v>
      </c>
      <c r="F18" s="84" t="b">
        <v>0</v>
      </c>
      <c r="G18" s="84" t="b">
        <v>0</v>
      </c>
    </row>
    <row r="19" spans="1:7" ht="15">
      <c r="A19" s="84" t="s">
        <v>1687</v>
      </c>
      <c r="B19" s="84">
        <v>11</v>
      </c>
      <c r="C19" s="118">
        <v>0.008433232909625244</v>
      </c>
      <c r="D19" s="84" t="s">
        <v>2168</v>
      </c>
      <c r="E19" s="84" t="b">
        <v>0</v>
      </c>
      <c r="F19" s="84" t="b">
        <v>0</v>
      </c>
      <c r="G19" s="84" t="b">
        <v>0</v>
      </c>
    </row>
    <row r="20" spans="1:7" ht="15">
      <c r="A20" s="84" t="s">
        <v>212</v>
      </c>
      <c r="B20" s="84">
        <v>10</v>
      </c>
      <c r="C20" s="118">
        <v>0.007666575372386584</v>
      </c>
      <c r="D20" s="84" t="s">
        <v>2168</v>
      </c>
      <c r="E20" s="84" t="b">
        <v>0</v>
      </c>
      <c r="F20" s="84" t="b">
        <v>0</v>
      </c>
      <c r="G20" s="84" t="b">
        <v>0</v>
      </c>
    </row>
    <row r="21" spans="1:7" ht="15">
      <c r="A21" s="84" t="s">
        <v>1978</v>
      </c>
      <c r="B21" s="84">
        <v>10</v>
      </c>
      <c r="C21" s="118">
        <v>0.007666575372386584</v>
      </c>
      <c r="D21" s="84" t="s">
        <v>2168</v>
      </c>
      <c r="E21" s="84" t="b">
        <v>0</v>
      </c>
      <c r="F21" s="84" t="b">
        <v>0</v>
      </c>
      <c r="G21" s="84" t="b">
        <v>0</v>
      </c>
    </row>
    <row r="22" spans="1:7" ht="15">
      <c r="A22" s="84" t="s">
        <v>748</v>
      </c>
      <c r="B22" s="84">
        <v>10</v>
      </c>
      <c r="C22" s="118">
        <v>0.007666575372386584</v>
      </c>
      <c r="D22" s="84" t="s">
        <v>2168</v>
      </c>
      <c r="E22" s="84" t="b">
        <v>0</v>
      </c>
      <c r="F22" s="84" t="b">
        <v>0</v>
      </c>
      <c r="G22" s="84" t="b">
        <v>0</v>
      </c>
    </row>
    <row r="23" spans="1:7" ht="15">
      <c r="A23" s="84" t="s">
        <v>1979</v>
      </c>
      <c r="B23" s="84">
        <v>10</v>
      </c>
      <c r="C23" s="118">
        <v>0.007666575372386584</v>
      </c>
      <c r="D23" s="84" t="s">
        <v>2168</v>
      </c>
      <c r="E23" s="84" t="b">
        <v>0</v>
      </c>
      <c r="F23" s="84" t="b">
        <v>0</v>
      </c>
      <c r="G23" s="84" t="b">
        <v>0</v>
      </c>
    </row>
    <row r="24" spans="1:7" ht="15">
      <c r="A24" s="84" t="s">
        <v>1980</v>
      </c>
      <c r="B24" s="84">
        <v>10</v>
      </c>
      <c r="C24" s="118">
        <v>0.007666575372386584</v>
      </c>
      <c r="D24" s="84" t="s">
        <v>2168</v>
      </c>
      <c r="E24" s="84" t="b">
        <v>0</v>
      </c>
      <c r="F24" s="84" t="b">
        <v>0</v>
      </c>
      <c r="G24" s="84" t="b">
        <v>0</v>
      </c>
    </row>
    <row r="25" spans="1:7" ht="15">
      <c r="A25" s="84" t="s">
        <v>1981</v>
      </c>
      <c r="B25" s="84">
        <v>10</v>
      </c>
      <c r="C25" s="118">
        <v>0.007666575372386584</v>
      </c>
      <c r="D25" s="84" t="s">
        <v>2168</v>
      </c>
      <c r="E25" s="84" t="b">
        <v>0</v>
      </c>
      <c r="F25" s="84" t="b">
        <v>0</v>
      </c>
      <c r="G25" s="84" t="b">
        <v>0</v>
      </c>
    </row>
    <row r="26" spans="1:7" ht="15">
      <c r="A26" s="84" t="s">
        <v>1982</v>
      </c>
      <c r="B26" s="84">
        <v>10</v>
      </c>
      <c r="C26" s="118">
        <v>0.007666575372386584</v>
      </c>
      <c r="D26" s="84" t="s">
        <v>2168</v>
      </c>
      <c r="E26" s="84" t="b">
        <v>0</v>
      </c>
      <c r="F26" s="84" t="b">
        <v>0</v>
      </c>
      <c r="G26" s="84" t="b">
        <v>0</v>
      </c>
    </row>
    <row r="27" spans="1:7" ht="15">
      <c r="A27" s="84" t="s">
        <v>1983</v>
      </c>
      <c r="B27" s="84">
        <v>8</v>
      </c>
      <c r="C27" s="118">
        <v>0.006725077171240911</v>
      </c>
      <c r="D27" s="84" t="s">
        <v>2168</v>
      </c>
      <c r="E27" s="84" t="b">
        <v>0</v>
      </c>
      <c r="F27" s="84" t="b">
        <v>0</v>
      </c>
      <c r="G27" s="84" t="b">
        <v>0</v>
      </c>
    </row>
    <row r="28" spans="1:7" ht="15">
      <c r="A28" s="84" t="s">
        <v>1984</v>
      </c>
      <c r="B28" s="84">
        <v>8</v>
      </c>
      <c r="C28" s="118">
        <v>0.006725077171240911</v>
      </c>
      <c r="D28" s="84" t="s">
        <v>2168</v>
      </c>
      <c r="E28" s="84" t="b">
        <v>0</v>
      </c>
      <c r="F28" s="84" t="b">
        <v>0</v>
      </c>
      <c r="G28" s="84" t="b">
        <v>0</v>
      </c>
    </row>
    <row r="29" spans="1:7" ht="15">
      <c r="A29" s="84" t="s">
        <v>1985</v>
      </c>
      <c r="B29" s="84">
        <v>8</v>
      </c>
      <c r="C29" s="118">
        <v>0.006725077171240911</v>
      </c>
      <c r="D29" s="84" t="s">
        <v>2168</v>
      </c>
      <c r="E29" s="84" t="b">
        <v>0</v>
      </c>
      <c r="F29" s="84" t="b">
        <v>0</v>
      </c>
      <c r="G29" s="84" t="b">
        <v>0</v>
      </c>
    </row>
    <row r="30" spans="1:7" ht="15">
      <c r="A30" s="84" t="s">
        <v>1986</v>
      </c>
      <c r="B30" s="84">
        <v>8</v>
      </c>
      <c r="C30" s="118">
        <v>0.006725077171240911</v>
      </c>
      <c r="D30" s="84" t="s">
        <v>2168</v>
      </c>
      <c r="E30" s="84" t="b">
        <v>0</v>
      </c>
      <c r="F30" s="84" t="b">
        <v>0</v>
      </c>
      <c r="G30" s="84" t="b">
        <v>0</v>
      </c>
    </row>
    <row r="31" spans="1:7" ht="15">
      <c r="A31" s="84" t="s">
        <v>244</v>
      </c>
      <c r="B31" s="84">
        <v>8</v>
      </c>
      <c r="C31" s="118">
        <v>0.006725077171240911</v>
      </c>
      <c r="D31" s="84" t="s">
        <v>2168</v>
      </c>
      <c r="E31" s="84" t="b">
        <v>0</v>
      </c>
      <c r="F31" s="84" t="b">
        <v>0</v>
      </c>
      <c r="G31" s="84" t="b">
        <v>0</v>
      </c>
    </row>
    <row r="32" spans="1:7" ht="15">
      <c r="A32" s="84" t="s">
        <v>1987</v>
      </c>
      <c r="B32" s="84">
        <v>8</v>
      </c>
      <c r="C32" s="118">
        <v>0.006725077171240911</v>
      </c>
      <c r="D32" s="84" t="s">
        <v>2168</v>
      </c>
      <c r="E32" s="84" t="b">
        <v>1</v>
      </c>
      <c r="F32" s="84" t="b">
        <v>0</v>
      </c>
      <c r="G32" s="84" t="b">
        <v>0</v>
      </c>
    </row>
    <row r="33" spans="1:7" ht="15">
      <c r="A33" s="84" t="s">
        <v>1988</v>
      </c>
      <c r="B33" s="84">
        <v>8</v>
      </c>
      <c r="C33" s="118">
        <v>0.006725077171240911</v>
      </c>
      <c r="D33" s="84" t="s">
        <v>2168</v>
      </c>
      <c r="E33" s="84" t="b">
        <v>0</v>
      </c>
      <c r="F33" s="84" t="b">
        <v>0</v>
      </c>
      <c r="G33" s="84" t="b">
        <v>0</v>
      </c>
    </row>
    <row r="34" spans="1:7" ht="15">
      <c r="A34" s="84" t="s">
        <v>1989</v>
      </c>
      <c r="B34" s="84">
        <v>7</v>
      </c>
      <c r="C34" s="118">
        <v>0.006552054094498468</v>
      </c>
      <c r="D34" s="84" t="s">
        <v>2168</v>
      </c>
      <c r="E34" s="84" t="b">
        <v>0</v>
      </c>
      <c r="F34" s="84" t="b">
        <v>0</v>
      </c>
      <c r="G34" s="84" t="b">
        <v>0</v>
      </c>
    </row>
    <row r="35" spans="1:7" ht="15">
      <c r="A35" s="84" t="s">
        <v>1990</v>
      </c>
      <c r="B35" s="84">
        <v>7</v>
      </c>
      <c r="C35" s="118">
        <v>0.006194323157540992</v>
      </c>
      <c r="D35" s="84" t="s">
        <v>2168</v>
      </c>
      <c r="E35" s="84" t="b">
        <v>0</v>
      </c>
      <c r="F35" s="84" t="b">
        <v>0</v>
      </c>
      <c r="G35" s="84" t="b">
        <v>0</v>
      </c>
    </row>
    <row r="36" spans="1:7" ht="15">
      <c r="A36" s="84" t="s">
        <v>1991</v>
      </c>
      <c r="B36" s="84">
        <v>7</v>
      </c>
      <c r="C36" s="118">
        <v>0.006194323157540992</v>
      </c>
      <c r="D36" s="84" t="s">
        <v>2168</v>
      </c>
      <c r="E36" s="84" t="b">
        <v>0</v>
      </c>
      <c r="F36" s="84" t="b">
        <v>0</v>
      </c>
      <c r="G36" s="84" t="b">
        <v>0</v>
      </c>
    </row>
    <row r="37" spans="1:7" ht="15">
      <c r="A37" s="84" t="s">
        <v>1992</v>
      </c>
      <c r="B37" s="84">
        <v>7</v>
      </c>
      <c r="C37" s="118">
        <v>0.006194323157540992</v>
      </c>
      <c r="D37" s="84" t="s">
        <v>2168</v>
      </c>
      <c r="E37" s="84" t="b">
        <v>0</v>
      </c>
      <c r="F37" s="84" t="b">
        <v>0</v>
      </c>
      <c r="G37" s="84" t="b">
        <v>0</v>
      </c>
    </row>
    <row r="38" spans="1:7" ht="15">
      <c r="A38" s="84" t="s">
        <v>1721</v>
      </c>
      <c r="B38" s="84">
        <v>6</v>
      </c>
      <c r="C38" s="118">
        <v>0.005616046366712973</v>
      </c>
      <c r="D38" s="84" t="s">
        <v>2168</v>
      </c>
      <c r="E38" s="84" t="b">
        <v>0</v>
      </c>
      <c r="F38" s="84" t="b">
        <v>0</v>
      </c>
      <c r="G38" s="84" t="b">
        <v>0</v>
      </c>
    </row>
    <row r="39" spans="1:7" ht="15">
      <c r="A39" s="84" t="s">
        <v>1726</v>
      </c>
      <c r="B39" s="84">
        <v>6</v>
      </c>
      <c r="C39" s="118">
        <v>0.005616046366712973</v>
      </c>
      <c r="D39" s="84" t="s">
        <v>2168</v>
      </c>
      <c r="E39" s="84" t="b">
        <v>0</v>
      </c>
      <c r="F39" s="84" t="b">
        <v>0</v>
      </c>
      <c r="G39" s="84" t="b">
        <v>0</v>
      </c>
    </row>
    <row r="40" spans="1:7" ht="15">
      <c r="A40" s="84" t="s">
        <v>1993</v>
      </c>
      <c r="B40" s="84">
        <v>6</v>
      </c>
      <c r="C40" s="118">
        <v>0.005616046366712973</v>
      </c>
      <c r="D40" s="84" t="s">
        <v>2168</v>
      </c>
      <c r="E40" s="84" t="b">
        <v>0</v>
      </c>
      <c r="F40" s="84" t="b">
        <v>0</v>
      </c>
      <c r="G40" s="84" t="b">
        <v>0</v>
      </c>
    </row>
    <row r="41" spans="1:7" ht="15">
      <c r="A41" s="84" t="s">
        <v>1689</v>
      </c>
      <c r="B41" s="84">
        <v>6</v>
      </c>
      <c r="C41" s="118">
        <v>0.005616046366712973</v>
      </c>
      <c r="D41" s="84" t="s">
        <v>2168</v>
      </c>
      <c r="E41" s="84" t="b">
        <v>0</v>
      </c>
      <c r="F41" s="84" t="b">
        <v>0</v>
      </c>
      <c r="G41" s="84" t="b">
        <v>0</v>
      </c>
    </row>
    <row r="42" spans="1:7" ht="15">
      <c r="A42" s="84" t="s">
        <v>1994</v>
      </c>
      <c r="B42" s="84">
        <v>6</v>
      </c>
      <c r="C42" s="118">
        <v>0.005616046366712973</v>
      </c>
      <c r="D42" s="84" t="s">
        <v>2168</v>
      </c>
      <c r="E42" s="84" t="b">
        <v>0</v>
      </c>
      <c r="F42" s="84" t="b">
        <v>0</v>
      </c>
      <c r="G42" s="84" t="b">
        <v>0</v>
      </c>
    </row>
    <row r="43" spans="1:7" ht="15">
      <c r="A43" s="84" t="s">
        <v>1710</v>
      </c>
      <c r="B43" s="84">
        <v>6</v>
      </c>
      <c r="C43" s="118">
        <v>0.005616046366712973</v>
      </c>
      <c r="D43" s="84" t="s">
        <v>2168</v>
      </c>
      <c r="E43" s="84" t="b">
        <v>0</v>
      </c>
      <c r="F43" s="84" t="b">
        <v>0</v>
      </c>
      <c r="G43" s="84" t="b">
        <v>0</v>
      </c>
    </row>
    <row r="44" spans="1:7" ht="15">
      <c r="A44" s="84" t="s">
        <v>319</v>
      </c>
      <c r="B44" s="84">
        <v>5</v>
      </c>
      <c r="C44" s="118">
        <v>0.005352142681124733</v>
      </c>
      <c r="D44" s="84" t="s">
        <v>2168</v>
      </c>
      <c r="E44" s="84" t="b">
        <v>0</v>
      </c>
      <c r="F44" s="84" t="b">
        <v>0</v>
      </c>
      <c r="G44" s="84" t="b">
        <v>0</v>
      </c>
    </row>
    <row r="45" spans="1:7" ht="15">
      <c r="A45" s="84" t="s">
        <v>1995</v>
      </c>
      <c r="B45" s="84">
        <v>5</v>
      </c>
      <c r="C45" s="118">
        <v>0.004982257135292456</v>
      </c>
      <c r="D45" s="84" t="s">
        <v>2168</v>
      </c>
      <c r="E45" s="84" t="b">
        <v>0</v>
      </c>
      <c r="F45" s="84" t="b">
        <v>0</v>
      </c>
      <c r="G45" s="84" t="b">
        <v>0</v>
      </c>
    </row>
    <row r="46" spans="1:7" ht="15">
      <c r="A46" s="84" t="s">
        <v>1690</v>
      </c>
      <c r="B46" s="84">
        <v>5</v>
      </c>
      <c r="C46" s="118">
        <v>0.005352142681124733</v>
      </c>
      <c r="D46" s="84" t="s">
        <v>2168</v>
      </c>
      <c r="E46" s="84" t="b">
        <v>1</v>
      </c>
      <c r="F46" s="84" t="b">
        <v>0</v>
      </c>
      <c r="G46" s="84" t="b">
        <v>0</v>
      </c>
    </row>
    <row r="47" spans="1:7" ht="15">
      <c r="A47" s="84" t="s">
        <v>1996</v>
      </c>
      <c r="B47" s="84">
        <v>5</v>
      </c>
      <c r="C47" s="118">
        <v>0.004982257135292456</v>
      </c>
      <c r="D47" s="84" t="s">
        <v>2168</v>
      </c>
      <c r="E47" s="84" t="b">
        <v>1</v>
      </c>
      <c r="F47" s="84" t="b">
        <v>0</v>
      </c>
      <c r="G47" s="84" t="b">
        <v>0</v>
      </c>
    </row>
    <row r="48" spans="1:7" ht="15">
      <c r="A48" s="84" t="s">
        <v>1997</v>
      </c>
      <c r="B48" s="84">
        <v>5</v>
      </c>
      <c r="C48" s="118">
        <v>0.004982257135292456</v>
      </c>
      <c r="D48" s="84" t="s">
        <v>2168</v>
      </c>
      <c r="E48" s="84" t="b">
        <v>0</v>
      </c>
      <c r="F48" s="84" t="b">
        <v>0</v>
      </c>
      <c r="G48" s="84" t="b">
        <v>0</v>
      </c>
    </row>
    <row r="49" spans="1:7" ht="15">
      <c r="A49" s="84" t="s">
        <v>1998</v>
      </c>
      <c r="B49" s="84">
        <v>5</v>
      </c>
      <c r="C49" s="118">
        <v>0.004982257135292456</v>
      </c>
      <c r="D49" s="84" t="s">
        <v>2168</v>
      </c>
      <c r="E49" s="84" t="b">
        <v>0</v>
      </c>
      <c r="F49" s="84" t="b">
        <v>0</v>
      </c>
      <c r="G49" s="84" t="b">
        <v>0</v>
      </c>
    </row>
    <row r="50" spans="1:7" ht="15">
      <c r="A50" s="84" t="s">
        <v>1999</v>
      </c>
      <c r="B50" s="84">
        <v>5</v>
      </c>
      <c r="C50" s="118">
        <v>0.004982257135292456</v>
      </c>
      <c r="D50" s="84" t="s">
        <v>2168</v>
      </c>
      <c r="E50" s="84" t="b">
        <v>0</v>
      </c>
      <c r="F50" s="84" t="b">
        <v>0</v>
      </c>
      <c r="G50" s="84" t="b">
        <v>0</v>
      </c>
    </row>
    <row r="51" spans="1:7" ht="15">
      <c r="A51" s="84" t="s">
        <v>2000</v>
      </c>
      <c r="B51" s="84">
        <v>5</v>
      </c>
      <c r="C51" s="118">
        <v>0.004982257135292456</v>
      </c>
      <c r="D51" s="84" t="s">
        <v>2168</v>
      </c>
      <c r="E51" s="84" t="b">
        <v>0</v>
      </c>
      <c r="F51" s="84" t="b">
        <v>0</v>
      </c>
      <c r="G51" s="84" t="b">
        <v>0</v>
      </c>
    </row>
    <row r="52" spans="1:7" ht="15">
      <c r="A52" s="84" t="s">
        <v>2001</v>
      </c>
      <c r="B52" s="84">
        <v>5</v>
      </c>
      <c r="C52" s="118">
        <v>0.004982257135292456</v>
      </c>
      <c r="D52" s="84" t="s">
        <v>2168</v>
      </c>
      <c r="E52" s="84" t="b">
        <v>0</v>
      </c>
      <c r="F52" s="84" t="b">
        <v>0</v>
      </c>
      <c r="G52" s="84" t="b">
        <v>0</v>
      </c>
    </row>
    <row r="53" spans="1:7" ht="15">
      <c r="A53" s="84" t="s">
        <v>2002</v>
      </c>
      <c r="B53" s="84">
        <v>5</v>
      </c>
      <c r="C53" s="118">
        <v>0.004982257135292456</v>
      </c>
      <c r="D53" s="84" t="s">
        <v>2168</v>
      </c>
      <c r="E53" s="84" t="b">
        <v>0</v>
      </c>
      <c r="F53" s="84" t="b">
        <v>0</v>
      </c>
      <c r="G53" s="84" t="b">
        <v>0</v>
      </c>
    </row>
    <row r="54" spans="1:7" ht="15">
      <c r="A54" s="84" t="s">
        <v>1714</v>
      </c>
      <c r="B54" s="84">
        <v>5</v>
      </c>
      <c r="C54" s="118">
        <v>0.004982257135292456</v>
      </c>
      <c r="D54" s="84" t="s">
        <v>2168</v>
      </c>
      <c r="E54" s="84" t="b">
        <v>0</v>
      </c>
      <c r="F54" s="84" t="b">
        <v>0</v>
      </c>
      <c r="G54" s="84" t="b">
        <v>0</v>
      </c>
    </row>
    <row r="55" spans="1:7" ht="15">
      <c r="A55" s="84" t="s">
        <v>1705</v>
      </c>
      <c r="B55" s="84">
        <v>5</v>
      </c>
      <c r="C55" s="118">
        <v>0.004982257135292456</v>
      </c>
      <c r="D55" s="84" t="s">
        <v>2168</v>
      </c>
      <c r="E55" s="84" t="b">
        <v>0</v>
      </c>
      <c r="F55" s="84" t="b">
        <v>0</v>
      </c>
      <c r="G55" s="84" t="b">
        <v>0</v>
      </c>
    </row>
    <row r="56" spans="1:7" ht="15">
      <c r="A56" s="84" t="s">
        <v>317</v>
      </c>
      <c r="B56" s="84">
        <v>4</v>
      </c>
      <c r="C56" s="118">
        <v>0.0042817141448997864</v>
      </c>
      <c r="D56" s="84" t="s">
        <v>2168</v>
      </c>
      <c r="E56" s="84" t="b">
        <v>0</v>
      </c>
      <c r="F56" s="84" t="b">
        <v>0</v>
      </c>
      <c r="G56" s="84" t="b">
        <v>0</v>
      </c>
    </row>
    <row r="57" spans="1:7" ht="15">
      <c r="A57" s="84" t="s">
        <v>318</v>
      </c>
      <c r="B57" s="84">
        <v>4</v>
      </c>
      <c r="C57" s="118">
        <v>0.0042817141448997864</v>
      </c>
      <c r="D57" s="84" t="s">
        <v>2168</v>
      </c>
      <c r="E57" s="84" t="b">
        <v>0</v>
      </c>
      <c r="F57" s="84" t="b">
        <v>0</v>
      </c>
      <c r="G57" s="84" t="b">
        <v>0</v>
      </c>
    </row>
    <row r="58" spans="1:7" ht="15">
      <c r="A58" s="84" t="s">
        <v>2003</v>
      </c>
      <c r="B58" s="84">
        <v>4</v>
      </c>
      <c r="C58" s="118">
        <v>0.0042817141448997864</v>
      </c>
      <c r="D58" s="84" t="s">
        <v>2168</v>
      </c>
      <c r="E58" s="84" t="b">
        <v>0</v>
      </c>
      <c r="F58" s="84" t="b">
        <v>0</v>
      </c>
      <c r="G58" s="84" t="b">
        <v>0</v>
      </c>
    </row>
    <row r="59" spans="1:7" ht="15">
      <c r="A59" s="84" t="s">
        <v>2004</v>
      </c>
      <c r="B59" s="84">
        <v>4</v>
      </c>
      <c r="C59" s="118">
        <v>0.0042817141448997864</v>
      </c>
      <c r="D59" s="84" t="s">
        <v>2168</v>
      </c>
      <c r="E59" s="84" t="b">
        <v>1</v>
      </c>
      <c r="F59" s="84" t="b">
        <v>0</v>
      </c>
      <c r="G59" s="84" t="b">
        <v>0</v>
      </c>
    </row>
    <row r="60" spans="1:7" ht="15">
      <c r="A60" s="84" t="s">
        <v>2005</v>
      </c>
      <c r="B60" s="84">
        <v>4</v>
      </c>
      <c r="C60" s="118">
        <v>0.0042817141448997864</v>
      </c>
      <c r="D60" s="84" t="s">
        <v>2168</v>
      </c>
      <c r="E60" s="84" t="b">
        <v>0</v>
      </c>
      <c r="F60" s="84" t="b">
        <v>0</v>
      </c>
      <c r="G60" s="84" t="b">
        <v>0</v>
      </c>
    </row>
    <row r="61" spans="1:7" ht="15">
      <c r="A61" s="84" t="s">
        <v>316</v>
      </c>
      <c r="B61" s="84">
        <v>4</v>
      </c>
      <c r="C61" s="118">
        <v>0.0042817141448997864</v>
      </c>
      <c r="D61" s="84" t="s">
        <v>2168</v>
      </c>
      <c r="E61" s="84" t="b">
        <v>0</v>
      </c>
      <c r="F61" s="84" t="b">
        <v>0</v>
      </c>
      <c r="G61" s="84" t="b">
        <v>0</v>
      </c>
    </row>
    <row r="62" spans="1:7" ht="15">
      <c r="A62" s="84" t="s">
        <v>315</v>
      </c>
      <c r="B62" s="84">
        <v>4</v>
      </c>
      <c r="C62" s="118">
        <v>0.0042817141448997864</v>
      </c>
      <c r="D62" s="84" t="s">
        <v>2168</v>
      </c>
      <c r="E62" s="84" t="b">
        <v>0</v>
      </c>
      <c r="F62" s="84" t="b">
        <v>0</v>
      </c>
      <c r="G62" s="84" t="b">
        <v>0</v>
      </c>
    </row>
    <row r="63" spans="1:7" ht="15">
      <c r="A63" s="84" t="s">
        <v>314</v>
      </c>
      <c r="B63" s="84">
        <v>4</v>
      </c>
      <c r="C63" s="118">
        <v>0.0042817141448997864</v>
      </c>
      <c r="D63" s="84" t="s">
        <v>2168</v>
      </c>
      <c r="E63" s="84" t="b">
        <v>0</v>
      </c>
      <c r="F63" s="84" t="b">
        <v>0</v>
      </c>
      <c r="G63" s="84" t="b">
        <v>0</v>
      </c>
    </row>
    <row r="64" spans="1:7" ht="15">
      <c r="A64" s="84" t="s">
        <v>237</v>
      </c>
      <c r="B64" s="84">
        <v>4</v>
      </c>
      <c r="C64" s="118">
        <v>0.0042817141448997864</v>
      </c>
      <c r="D64" s="84" t="s">
        <v>2168</v>
      </c>
      <c r="E64" s="84" t="b">
        <v>0</v>
      </c>
      <c r="F64" s="84" t="b">
        <v>0</v>
      </c>
      <c r="G64" s="84" t="b">
        <v>0</v>
      </c>
    </row>
    <row r="65" spans="1:7" ht="15">
      <c r="A65" s="84" t="s">
        <v>2006</v>
      </c>
      <c r="B65" s="84">
        <v>4</v>
      </c>
      <c r="C65" s="118">
        <v>0.0042817141448997864</v>
      </c>
      <c r="D65" s="84" t="s">
        <v>2168</v>
      </c>
      <c r="E65" s="84" t="b">
        <v>0</v>
      </c>
      <c r="F65" s="84" t="b">
        <v>0</v>
      </c>
      <c r="G65" s="84" t="b">
        <v>0</v>
      </c>
    </row>
    <row r="66" spans="1:7" ht="15">
      <c r="A66" s="84" t="s">
        <v>2007</v>
      </c>
      <c r="B66" s="84">
        <v>4</v>
      </c>
      <c r="C66" s="118">
        <v>0.0042817141448997864</v>
      </c>
      <c r="D66" s="84" t="s">
        <v>2168</v>
      </c>
      <c r="E66" s="84" t="b">
        <v>0</v>
      </c>
      <c r="F66" s="84" t="b">
        <v>0</v>
      </c>
      <c r="G66" s="84" t="b">
        <v>0</v>
      </c>
    </row>
    <row r="67" spans="1:7" ht="15">
      <c r="A67" s="84" t="s">
        <v>2008</v>
      </c>
      <c r="B67" s="84">
        <v>4</v>
      </c>
      <c r="C67" s="118">
        <v>0.0042817141448997864</v>
      </c>
      <c r="D67" s="84" t="s">
        <v>2168</v>
      </c>
      <c r="E67" s="84" t="b">
        <v>0</v>
      </c>
      <c r="F67" s="84" t="b">
        <v>0</v>
      </c>
      <c r="G67" s="84" t="b">
        <v>0</v>
      </c>
    </row>
    <row r="68" spans="1:7" ht="15">
      <c r="A68" s="84" t="s">
        <v>2009</v>
      </c>
      <c r="B68" s="84">
        <v>4</v>
      </c>
      <c r="C68" s="118">
        <v>0.0042817141448997864</v>
      </c>
      <c r="D68" s="84" t="s">
        <v>2168</v>
      </c>
      <c r="E68" s="84" t="b">
        <v>0</v>
      </c>
      <c r="F68" s="84" t="b">
        <v>0</v>
      </c>
      <c r="G68" s="84" t="b">
        <v>0</v>
      </c>
    </row>
    <row r="69" spans="1:7" ht="15">
      <c r="A69" s="84" t="s">
        <v>2010</v>
      </c>
      <c r="B69" s="84">
        <v>4</v>
      </c>
      <c r="C69" s="118">
        <v>0.0042817141448997864</v>
      </c>
      <c r="D69" s="84" t="s">
        <v>2168</v>
      </c>
      <c r="E69" s="84" t="b">
        <v>0</v>
      </c>
      <c r="F69" s="84" t="b">
        <v>0</v>
      </c>
      <c r="G69" s="84" t="b">
        <v>0</v>
      </c>
    </row>
    <row r="70" spans="1:7" ht="15">
      <c r="A70" s="84" t="s">
        <v>1691</v>
      </c>
      <c r="B70" s="84">
        <v>4</v>
      </c>
      <c r="C70" s="118">
        <v>0.0042817141448997864</v>
      </c>
      <c r="D70" s="84" t="s">
        <v>2168</v>
      </c>
      <c r="E70" s="84" t="b">
        <v>0</v>
      </c>
      <c r="F70" s="84" t="b">
        <v>0</v>
      </c>
      <c r="G70" s="84" t="b">
        <v>0</v>
      </c>
    </row>
    <row r="71" spans="1:7" ht="15">
      <c r="A71" s="84" t="s">
        <v>1692</v>
      </c>
      <c r="B71" s="84">
        <v>4</v>
      </c>
      <c r="C71" s="118">
        <v>0.0042817141448997864</v>
      </c>
      <c r="D71" s="84" t="s">
        <v>2168</v>
      </c>
      <c r="E71" s="84" t="b">
        <v>0</v>
      </c>
      <c r="F71" s="84" t="b">
        <v>0</v>
      </c>
      <c r="G71" s="84" t="b">
        <v>0</v>
      </c>
    </row>
    <row r="72" spans="1:7" ht="15">
      <c r="A72" s="84" t="s">
        <v>1693</v>
      </c>
      <c r="B72" s="84">
        <v>4</v>
      </c>
      <c r="C72" s="118">
        <v>0.0042817141448997864</v>
      </c>
      <c r="D72" s="84" t="s">
        <v>2168</v>
      </c>
      <c r="E72" s="84" t="b">
        <v>0</v>
      </c>
      <c r="F72" s="84" t="b">
        <v>0</v>
      </c>
      <c r="G72" s="84" t="b">
        <v>0</v>
      </c>
    </row>
    <row r="73" spans="1:7" ht="15">
      <c r="A73" s="84" t="s">
        <v>2011</v>
      </c>
      <c r="B73" s="84">
        <v>4</v>
      </c>
      <c r="C73" s="118">
        <v>0.0042817141448997864</v>
      </c>
      <c r="D73" s="84" t="s">
        <v>2168</v>
      </c>
      <c r="E73" s="84" t="b">
        <v>0</v>
      </c>
      <c r="F73" s="84" t="b">
        <v>0</v>
      </c>
      <c r="G73" s="84" t="b">
        <v>0</v>
      </c>
    </row>
    <row r="74" spans="1:7" ht="15">
      <c r="A74" s="84" t="s">
        <v>2012</v>
      </c>
      <c r="B74" s="84">
        <v>4</v>
      </c>
      <c r="C74" s="118">
        <v>0.0042817141448997864</v>
      </c>
      <c r="D74" s="84" t="s">
        <v>2168</v>
      </c>
      <c r="E74" s="84" t="b">
        <v>0</v>
      </c>
      <c r="F74" s="84" t="b">
        <v>0</v>
      </c>
      <c r="G74" s="84" t="b">
        <v>0</v>
      </c>
    </row>
    <row r="75" spans="1:7" ht="15">
      <c r="A75" s="84" t="s">
        <v>2013</v>
      </c>
      <c r="B75" s="84">
        <v>4</v>
      </c>
      <c r="C75" s="118">
        <v>0.0042817141448997864</v>
      </c>
      <c r="D75" s="84" t="s">
        <v>2168</v>
      </c>
      <c r="E75" s="84" t="b">
        <v>0</v>
      </c>
      <c r="F75" s="84" t="b">
        <v>0</v>
      </c>
      <c r="G75" s="84" t="b">
        <v>0</v>
      </c>
    </row>
    <row r="76" spans="1:7" ht="15">
      <c r="A76" s="84" t="s">
        <v>2014</v>
      </c>
      <c r="B76" s="84">
        <v>4</v>
      </c>
      <c r="C76" s="118">
        <v>0.0042817141448997864</v>
      </c>
      <c r="D76" s="84" t="s">
        <v>2168</v>
      </c>
      <c r="E76" s="84" t="b">
        <v>1</v>
      </c>
      <c r="F76" s="84" t="b">
        <v>0</v>
      </c>
      <c r="G76" s="84" t="b">
        <v>0</v>
      </c>
    </row>
    <row r="77" spans="1:7" ht="15">
      <c r="A77" s="84" t="s">
        <v>2015</v>
      </c>
      <c r="B77" s="84">
        <v>4</v>
      </c>
      <c r="C77" s="118">
        <v>0.004663206470421313</v>
      </c>
      <c r="D77" s="84" t="s">
        <v>2168</v>
      </c>
      <c r="E77" s="84" t="b">
        <v>0</v>
      </c>
      <c r="F77" s="84" t="b">
        <v>0</v>
      </c>
      <c r="G77" s="84" t="b">
        <v>0</v>
      </c>
    </row>
    <row r="78" spans="1:7" ht="15">
      <c r="A78" s="84" t="s">
        <v>2016</v>
      </c>
      <c r="B78" s="84">
        <v>4</v>
      </c>
      <c r="C78" s="118">
        <v>0.005200889704179119</v>
      </c>
      <c r="D78" s="84" t="s">
        <v>2168</v>
      </c>
      <c r="E78" s="84" t="b">
        <v>0</v>
      </c>
      <c r="F78" s="84" t="b">
        <v>0</v>
      </c>
      <c r="G78" s="84" t="b">
        <v>0</v>
      </c>
    </row>
    <row r="79" spans="1:7" ht="15">
      <c r="A79" s="84" t="s">
        <v>1701</v>
      </c>
      <c r="B79" s="84">
        <v>4</v>
      </c>
      <c r="C79" s="118">
        <v>0.0042817141448997864</v>
      </c>
      <c r="D79" s="84" t="s">
        <v>2168</v>
      </c>
      <c r="E79" s="84" t="b">
        <v>0</v>
      </c>
      <c r="F79" s="84" t="b">
        <v>0</v>
      </c>
      <c r="G79" s="84" t="b">
        <v>0</v>
      </c>
    </row>
    <row r="80" spans="1:7" ht="15">
      <c r="A80" s="84" t="s">
        <v>2017</v>
      </c>
      <c r="B80" s="84">
        <v>4</v>
      </c>
      <c r="C80" s="118">
        <v>0.0042817141448997864</v>
      </c>
      <c r="D80" s="84" t="s">
        <v>2168</v>
      </c>
      <c r="E80" s="84" t="b">
        <v>0</v>
      </c>
      <c r="F80" s="84" t="b">
        <v>0</v>
      </c>
      <c r="G80" s="84" t="b">
        <v>0</v>
      </c>
    </row>
    <row r="81" spans="1:7" ht="15">
      <c r="A81" s="84" t="s">
        <v>2018</v>
      </c>
      <c r="B81" s="84">
        <v>4</v>
      </c>
      <c r="C81" s="118">
        <v>0.0042817141448997864</v>
      </c>
      <c r="D81" s="84" t="s">
        <v>2168</v>
      </c>
      <c r="E81" s="84" t="b">
        <v>0</v>
      </c>
      <c r="F81" s="84" t="b">
        <v>0</v>
      </c>
      <c r="G81" s="84" t="b">
        <v>0</v>
      </c>
    </row>
    <row r="82" spans="1:7" ht="15">
      <c r="A82" s="84" t="s">
        <v>2019</v>
      </c>
      <c r="B82" s="84">
        <v>4</v>
      </c>
      <c r="C82" s="118">
        <v>0.0042817141448997864</v>
      </c>
      <c r="D82" s="84" t="s">
        <v>2168</v>
      </c>
      <c r="E82" s="84" t="b">
        <v>0</v>
      </c>
      <c r="F82" s="84" t="b">
        <v>0</v>
      </c>
      <c r="G82" s="84" t="b">
        <v>0</v>
      </c>
    </row>
    <row r="83" spans="1:7" ht="15">
      <c r="A83" s="84" t="s">
        <v>2020</v>
      </c>
      <c r="B83" s="84">
        <v>4</v>
      </c>
      <c r="C83" s="118">
        <v>0.0042817141448997864</v>
      </c>
      <c r="D83" s="84" t="s">
        <v>2168</v>
      </c>
      <c r="E83" s="84" t="b">
        <v>1</v>
      </c>
      <c r="F83" s="84" t="b">
        <v>0</v>
      </c>
      <c r="G83" s="84" t="b">
        <v>0</v>
      </c>
    </row>
    <row r="84" spans="1:7" ht="15">
      <c r="A84" s="84" t="s">
        <v>2021</v>
      </c>
      <c r="B84" s="84">
        <v>4</v>
      </c>
      <c r="C84" s="118">
        <v>0.0042817141448997864</v>
      </c>
      <c r="D84" s="84" t="s">
        <v>2168</v>
      </c>
      <c r="E84" s="84" t="b">
        <v>0</v>
      </c>
      <c r="F84" s="84" t="b">
        <v>0</v>
      </c>
      <c r="G84" s="84" t="b">
        <v>0</v>
      </c>
    </row>
    <row r="85" spans="1:7" ht="15">
      <c r="A85" s="84" t="s">
        <v>1697</v>
      </c>
      <c r="B85" s="84">
        <v>4</v>
      </c>
      <c r="C85" s="118">
        <v>0.0042817141448997864</v>
      </c>
      <c r="D85" s="84" t="s">
        <v>2168</v>
      </c>
      <c r="E85" s="84" t="b">
        <v>0</v>
      </c>
      <c r="F85" s="84" t="b">
        <v>0</v>
      </c>
      <c r="G85" s="84" t="b">
        <v>0</v>
      </c>
    </row>
    <row r="86" spans="1:7" ht="15">
      <c r="A86" s="84" t="s">
        <v>2022</v>
      </c>
      <c r="B86" s="84">
        <v>4</v>
      </c>
      <c r="C86" s="118">
        <v>0.0042817141448997864</v>
      </c>
      <c r="D86" s="84" t="s">
        <v>2168</v>
      </c>
      <c r="E86" s="84" t="b">
        <v>0</v>
      </c>
      <c r="F86" s="84" t="b">
        <v>0</v>
      </c>
      <c r="G86" s="84" t="b">
        <v>0</v>
      </c>
    </row>
    <row r="87" spans="1:7" ht="15">
      <c r="A87" s="84" t="s">
        <v>1703</v>
      </c>
      <c r="B87" s="84">
        <v>4</v>
      </c>
      <c r="C87" s="118">
        <v>0.0042817141448997864</v>
      </c>
      <c r="D87" s="84" t="s">
        <v>2168</v>
      </c>
      <c r="E87" s="84" t="b">
        <v>0</v>
      </c>
      <c r="F87" s="84" t="b">
        <v>0</v>
      </c>
      <c r="G87" s="84" t="b">
        <v>0</v>
      </c>
    </row>
    <row r="88" spans="1:7" ht="15">
      <c r="A88" s="84" t="s">
        <v>1704</v>
      </c>
      <c r="B88" s="84">
        <v>4</v>
      </c>
      <c r="C88" s="118">
        <v>0.0042817141448997864</v>
      </c>
      <c r="D88" s="84" t="s">
        <v>2168</v>
      </c>
      <c r="E88" s="84" t="b">
        <v>0</v>
      </c>
      <c r="F88" s="84" t="b">
        <v>0</v>
      </c>
      <c r="G88" s="84" t="b">
        <v>0</v>
      </c>
    </row>
    <row r="89" spans="1:7" ht="15">
      <c r="A89" s="84" t="s">
        <v>1706</v>
      </c>
      <c r="B89" s="84">
        <v>4</v>
      </c>
      <c r="C89" s="118">
        <v>0.0042817141448997864</v>
      </c>
      <c r="D89" s="84" t="s">
        <v>2168</v>
      </c>
      <c r="E89" s="84" t="b">
        <v>1</v>
      </c>
      <c r="F89" s="84" t="b">
        <v>0</v>
      </c>
      <c r="G89" s="84" t="b">
        <v>0</v>
      </c>
    </row>
    <row r="90" spans="1:7" ht="15">
      <c r="A90" s="84" t="s">
        <v>1707</v>
      </c>
      <c r="B90" s="84">
        <v>4</v>
      </c>
      <c r="C90" s="118">
        <v>0.0042817141448997864</v>
      </c>
      <c r="D90" s="84" t="s">
        <v>2168</v>
      </c>
      <c r="E90" s="84" t="b">
        <v>0</v>
      </c>
      <c r="F90" s="84" t="b">
        <v>0</v>
      </c>
      <c r="G90" s="84" t="b">
        <v>0</v>
      </c>
    </row>
    <row r="91" spans="1:7" ht="15">
      <c r="A91" s="84" t="s">
        <v>1708</v>
      </c>
      <c r="B91" s="84">
        <v>4</v>
      </c>
      <c r="C91" s="118">
        <v>0.0042817141448997864</v>
      </c>
      <c r="D91" s="84" t="s">
        <v>2168</v>
      </c>
      <c r="E91" s="84" t="b">
        <v>0</v>
      </c>
      <c r="F91" s="84" t="b">
        <v>0</v>
      </c>
      <c r="G91" s="84" t="b">
        <v>0</v>
      </c>
    </row>
    <row r="92" spans="1:7" ht="15">
      <c r="A92" s="84" t="s">
        <v>1709</v>
      </c>
      <c r="B92" s="84">
        <v>4</v>
      </c>
      <c r="C92" s="118">
        <v>0.0042817141448997864</v>
      </c>
      <c r="D92" s="84" t="s">
        <v>2168</v>
      </c>
      <c r="E92" s="84" t="b">
        <v>0</v>
      </c>
      <c r="F92" s="84" t="b">
        <v>0</v>
      </c>
      <c r="G92" s="84" t="b">
        <v>0</v>
      </c>
    </row>
    <row r="93" spans="1:7" ht="15">
      <c r="A93" s="84" t="s">
        <v>1711</v>
      </c>
      <c r="B93" s="84">
        <v>4</v>
      </c>
      <c r="C93" s="118">
        <v>0.0042817141448997864</v>
      </c>
      <c r="D93" s="84" t="s">
        <v>2168</v>
      </c>
      <c r="E93" s="84" t="b">
        <v>0</v>
      </c>
      <c r="F93" s="84" t="b">
        <v>0</v>
      </c>
      <c r="G93" s="84" t="b">
        <v>0</v>
      </c>
    </row>
    <row r="94" spans="1:7" ht="15">
      <c r="A94" s="84" t="s">
        <v>2023</v>
      </c>
      <c r="B94" s="84">
        <v>4</v>
      </c>
      <c r="C94" s="118">
        <v>0.0042817141448997864</v>
      </c>
      <c r="D94" s="84" t="s">
        <v>2168</v>
      </c>
      <c r="E94" s="84" t="b">
        <v>0</v>
      </c>
      <c r="F94" s="84" t="b">
        <v>0</v>
      </c>
      <c r="G94" s="84" t="b">
        <v>0</v>
      </c>
    </row>
    <row r="95" spans="1:7" ht="15">
      <c r="A95" s="84" t="s">
        <v>280</v>
      </c>
      <c r="B95" s="84">
        <v>4</v>
      </c>
      <c r="C95" s="118">
        <v>0.0042817141448997864</v>
      </c>
      <c r="D95" s="84" t="s">
        <v>2168</v>
      </c>
      <c r="E95" s="84" t="b">
        <v>0</v>
      </c>
      <c r="F95" s="84" t="b">
        <v>0</v>
      </c>
      <c r="G95" s="84" t="b">
        <v>0</v>
      </c>
    </row>
    <row r="96" spans="1:7" ht="15">
      <c r="A96" s="84" t="s">
        <v>1716</v>
      </c>
      <c r="B96" s="84">
        <v>3</v>
      </c>
      <c r="C96" s="118">
        <v>0.003497404852815985</v>
      </c>
      <c r="D96" s="84" t="s">
        <v>2168</v>
      </c>
      <c r="E96" s="84" t="b">
        <v>0</v>
      </c>
      <c r="F96" s="84" t="b">
        <v>0</v>
      </c>
      <c r="G96" s="84" t="b">
        <v>0</v>
      </c>
    </row>
    <row r="97" spans="1:7" ht="15">
      <c r="A97" s="84" t="s">
        <v>1717</v>
      </c>
      <c r="B97" s="84">
        <v>3</v>
      </c>
      <c r="C97" s="118">
        <v>0.003497404852815985</v>
      </c>
      <c r="D97" s="84" t="s">
        <v>2168</v>
      </c>
      <c r="E97" s="84" t="b">
        <v>0</v>
      </c>
      <c r="F97" s="84" t="b">
        <v>0</v>
      </c>
      <c r="G97" s="84" t="b">
        <v>0</v>
      </c>
    </row>
    <row r="98" spans="1:7" ht="15">
      <c r="A98" s="84" t="s">
        <v>1718</v>
      </c>
      <c r="B98" s="84">
        <v>3</v>
      </c>
      <c r="C98" s="118">
        <v>0.003497404852815985</v>
      </c>
      <c r="D98" s="84" t="s">
        <v>2168</v>
      </c>
      <c r="E98" s="84" t="b">
        <v>0</v>
      </c>
      <c r="F98" s="84" t="b">
        <v>0</v>
      </c>
      <c r="G98" s="84" t="b">
        <v>0</v>
      </c>
    </row>
    <row r="99" spans="1:7" ht="15">
      <c r="A99" s="84" t="s">
        <v>1719</v>
      </c>
      <c r="B99" s="84">
        <v>3</v>
      </c>
      <c r="C99" s="118">
        <v>0.003497404852815985</v>
      </c>
      <c r="D99" s="84" t="s">
        <v>2168</v>
      </c>
      <c r="E99" s="84" t="b">
        <v>0</v>
      </c>
      <c r="F99" s="84" t="b">
        <v>0</v>
      </c>
      <c r="G99" s="84" t="b">
        <v>0</v>
      </c>
    </row>
    <row r="100" spans="1:7" ht="15">
      <c r="A100" s="84" t="s">
        <v>1720</v>
      </c>
      <c r="B100" s="84">
        <v>3</v>
      </c>
      <c r="C100" s="118">
        <v>0.003497404852815985</v>
      </c>
      <c r="D100" s="84" t="s">
        <v>2168</v>
      </c>
      <c r="E100" s="84" t="b">
        <v>0</v>
      </c>
      <c r="F100" s="84" t="b">
        <v>0</v>
      </c>
      <c r="G100" s="84" t="b">
        <v>0</v>
      </c>
    </row>
    <row r="101" spans="1:7" ht="15">
      <c r="A101" s="84" t="s">
        <v>2024</v>
      </c>
      <c r="B101" s="84">
        <v>3</v>
      </c>
      <c r="C101" s="118">
        <v>0.003497404852815985</v>
      </c>
      <c r="D101" s="84" t="s">
        <v>2168</v>
      </c>
      <c r="E101" s="84" t="b">
        <v>0</v>
      </c>
      <c r="F101" s="84" t="b">
        <v>0</v>
      </c>
      <c r="G101" s="84" t="b">
        <v>0</v>
      </c>
    </row>
    <row r="102" spans="1:7" ht="15">
      <c r="A102" s="84" t="s">
        <v>2025</v>
      </c>
      <c r="B102" s="84">
        <v>3</v>
      </c>
      <c r="C102" s="118">
        <v>0.003497404852815985</v>
      </c>
      <c r="D102" s="84" t="s">
        <v>2168</v>
      </c>
      <c r="E102" s="84" t="b">
        <v>0</v>
      </c>
      <c r="F102" s="84" t="b">
        <v>0</v>
      </c>
      <c r="G102" s="84" t="b">
        <v>0</v>
      </c>
    </row>
    <row r="103" spans="1:7" ht="15">
      <c r="A103" s="84" t="s">
        <v>2026</v>
      </c>
      <c r="B103" s="84">
        <v>3</v>
      </c>
      <c r="C103" s="118">
        <v>0.003497404852815985</v>
      </c>
      <c r="D103" s="84" t="s">
        <v>2168</v>
      </c>
      <c r="E103" s="84" t="b">
        <v>0</v>
      </c>
      <c r="F103" s="84" t="b">
        <v>0</v>
      </c>
      <c r="G103" s="84" t="b">
        <v>0</v>
      </c>
    </row>
    <row r="104" spans="1:7" ht="15">
      <c r="A104" s="84" t="s">
        <v>2027</v>
      </c>
      <c r="B104" s="84">
        <v>3</v>
      </c>
      <c r="C104" s="118">
        <v>0.003497404852815985</v>
      </c>
      <c r="D104" s="84" t="s">
        <v>2168</v>
      </c>
      <c r="E104" s="84" t="b">
        <v>1</v>
      </c>
      <c r="F104" s="84" t="b">
        <v>0</v>
      </c>
      <c r="G104" s="84" t="b">
        <v>0</v>
      </c>
    </row>
    <row r="105" spans="1:7" ht="15">
      <c r="A105" s="84" t="s">
        <v>250</v>
      </c>
      <c r="B105" s="84">
        <v>3</v>
      </c>
      <c r="C105" s="118">
        <v>0.003497404852815985</v>
      </c>
      <c r="D105" s="84" t="s">
        <v>2168</v>
      </c>
      <c r="E105" s="84" t="b">
        <v>0</v>
      </c>
      <c r="F105" s="84" t="b">
        <v>0</v>
      </c>
      <c r="G105" s="84" t="b">
        <v>0</v>
      </c>
    </row>
    <row r="106" spans="1:7" ht="15">
      <c r="A106" s="84" t="s">
        <v>313</v>
      </c>
      <c r="B106" s="84">
        <v>3</v>
      </c>
      <c r="C106" s="118">
        <v>0.003497404852815985</v>
      </c>
      <c r="D106" s="84" t="s">
        <v>2168</v>
      </c>
      <c r="E106" s="84" t="b">
        <v>0</v>
      </c>
      <c r="F106" s="84" t="b">
        <v>0</v>
      </c>
      <c r="G106" s="84" t="b">
        <v>0</v>
      </c>
    </row>
    <row r="107" spans="1:7" ht="15">
      <c r="A107" s="84" t="s">
        <v>2028</v>
      </c>
      <c r="B107" s="84">
        <v>3</v>
      </c>
      <c r="C107" s="118">
        <v>0.003497404852815985</v>
      </c>
      <c r="D107" s="84" t="s">
        <v>2168</v>
      </c>
      <c r="E107" s="84" t="b">
        <v>0</v>
      </c>
      <c r="F107" s="84" t="b">
        <v>0</v>
      </c>
      <c r="G107" s="84" t="b">
        <v>0</v>
      </c>
    </row>
    <row r="108" spans="1:7" ht="15">
      <c r="A108" s="84" t="s">
        <v>2029</v>
      </c>
      <c r="B108" s="84">
        <v>3</v>
      </c>
      <c r="C108" s="118">
        <v>0.003497404852815985</v>
      </c>
      <c r="D108" s="84" t="s">
        <v>2168</v>
      </c>
      <c r="E108" s="84" t="b">
        <v>0</v>
      </c>
      <c r="F108" s="84" t="b">
        <v>1</v>
      </c>
      <c r="G108" s="84" t="b">
        <v>0</v>
      </c>
    </row>
    <row r="109" spans="1:7" ht="15">
      <c r="A109" s="84" t="s">
        <v>248</v>
      </c>
      <c r="B109" s="84">
        <v>3</v>
      </c>
      <c r="C109" s="118">
        <v>0.003497404852815985</v>
      </c>
      <c r="D109" s="84" t="s">
        <v>2168</v>
      </c>
      <c r="E109" s="84" t="b">
        <v>0</v>
      </c>
      <c r="F109" s="84" t="b">
        <v>0</v>
      </c>
      <c r="G109" s="84" t="b">
        <v>0</v>
      </c>
    </row>
    <row r="110" spans="1:7" ht="15">
      <c r="A110" s="84" t="s">
        <v>2030</v>
      </c>
      <c r="B110" s="84">
        <v>3</v>
      </c>
      <c r="C110" s="118">
        <v>0.003497404852815985</v>
      </c>
      <c r="D110" s="84" t="s">
        <v>2168</v>
      </c>
      <c r="E110" s="84" t="b">
        <v>0</v>
      </c>
      <c r="F110" s="84" t="b">
        <v>0</v>
      </c>
      <c r="G110" s="84" t="b">
        <v>0</v>
      </c>
    </row>
    <row r="111" spans="1:7" ht="15">
      <c r="A111" s="84" t="s">
        <v>2031</v>
      </c>
      <c r="B111" s="84">
        <v>3</v>
      </c>
      <c r="C111" s="118">
        <v>0.003497404852815985</v>
      </c>
      <c r="D111" s="84" t="s">
        <v>2168</v>
      </c>
      <c r="E111" s="84" t="b">
        <v>0</v>
      </c>
      <c r="F111" s="84" t="b">
        <v>0</v>
      </c>
      <c r="G111" s="84" t="b">
        <v>0</v>
      </c>
    </row>
    <row r="112" spans="1:7" ht="15">
      <c r="A112" s="84" t="s">
        <v>2032</v>
      </c>
      <c r="B112" s="84">
        <v>3</v>
      </c>
      <c r="C112" s="118">
        <v>0.003497404852815985</v>
      </c>
      <c r="D112" s="84" t="s">
        <v>2168</v>
      </c>
      <c r="E112" s="84" t="b">
        <v>1</v>
      </c>
      <c r="F112" s="84" t="b">
        <v>0</v>
      </c>
      <c r="G112" s="84" t="b">
        <v>0</v>
      </c>
    </row>
    <row r="113" spans="1:7" ht="15">
      <c r="A113" s="84" t="s">
        <v>2033</v>
      </c>
      <c r="B113" s="84">
        <v>3</v>
      </c>
      <c r="C113" s="118">
        <v>0.003497404852815985</v>
      </c>
      <c r="D113" s="84" t="s">
        <v>2168</v>
      </c>
      <c r="E113" s="84" t="b">
        <v>0</v>
      </c>
      <c r="F113" s="84" t="b">
        <v>0</v>
      </c>
      <c r="G113" s="84" t="b">
        <v>0</v>
      </c>
    </row>
    <row r="114" spans="1:7" ht="15">
      <c r="A114" s="84" t="s">
        <v>2034</v>
      </c>
      <c r="B114" s="84">
        <v>3</v>
      </c>
      <c r="C114" s="118">
        <v>0.003497404852815985</v>
      </c>
      <c r="D114" s="84" t="s">
        <v>2168</v>
      </c>
      <c r="E114" s="84" t="b">
        <v>1</v>
      </c>
      <c r="F114" s="84" t="b">
        <v>0</v>
      </c>
      <c r="G114" s="84" t="b">
        <v>0</v>
      </c>
    </row>
    <row r="115" spans="1:7" ht="15">
      <c r="A115" s="84" t="s">
        <v>2035</v>
      </c>
      <c r="B115" s="84">
        <v>3</v>
      </c>
      <c r="C115" s="118">
        <v>0.003497404852815985</v>
      </c>
      <c r="D115" s="84" t="s">
        <v>2168</v>
      </c>
      <c r="E115" s="84" t="b">
        <v>0</v>
      </c>
      <c r="F115" s="84" t="b">
        <v>0</v>
      </c>
      <c r="G115" s="84" t="b">
        <v>0</v>
      </c>
    </row>
    <row r="116" spans="1:7" ht="15">
      <c r="A116" s="84" t="s">
        <v>2036</v>
      </c>
      <c r="B116" s="84">
        <v>3</v>
      </c>
      <c r="C116" s="118">
        <v>0.003497404852815985</v>
      </c>
      <c r="D116" s="84" t="s">
        <v>2168</v>
      </c>
      <c r="E116" s="84" t="b">
        <v>0</v>
      </c>
      <c r="F116" s="84" t="b">
        <v>0</v>
      </c>
      <c r="G116" s="84" t="b">
        <v>0</v>
      </c>
    </row>
    <row r="117" spans="1:7" ht="15">
      <c r="A117" s="84" t="s">
        <v>2037</v>
      </c>
      <c r="B117" s="84">
        <v>3</v>
      </c>
      <c r="C117" s="118">
        <v>0.003497404852815985</v>
      </c>
      <c r="D117" s="84" t="s">
        <v>2168</v>
      </c>
      <c r="E117" s="84" t="b">
        <v>0</v>
      </c>
      <c r="F117" s="84" t="b">
        <v>0</v>
      </c>
      <c r="G117" s="84" t="b">
        <v>0</v>
      </c>
    </row>
    <row r="118" spans="1:7" ht="15">
      <c r="A118" s="84" t="s">
        <v>2038</v>
      </c>
      <c r="B118" s="84">
        <v>3</v>
      </c>
      <c r="C118" s="118">
        <v>0.003497404852815985</v>
      </c>
      <c r="D118" s="84" t="s">
        <v>2168</v>
      </c>
      <c r="E118" s="84" t="b">
        <v>0</v>
      </c>
      <c r="F118" s="84" t="b">
        <v>0</v>
      </c>
      <c r="G118" s="84" t="b">
        <v>0</v>
      </c>
    </row>
    <row r="119" spans="1:7" ht="15">
      <c r="A119" s="84" t="s">
        <v>2039</v>
      </c>
      <c r="B119" s="84">
        <v>3</v>
      </c>
      <c r="C119" s="118">
        <v>0.003497404852815985</v>
      </c>
      <c r="D119" s="84" t="s">
        <v>2168</v>
      </c>
      <c r="E119" s="84" t="b">
        <v>0</v>
      </c>
      <c r="F119" s="84" t="b">
        <v>0</v>
      </c>
      <c r="G119" s="84" t="b">
        <v>0</v>
      </c>
    </row>
    <row r="120" spans="1:7" ht="15">
      <c r="A120" s="84" t="s">
        <v>243</v>
      </c>
      <c r="B120" s="84">
        <v>3</v>
      </c>
      <c r="C120" s="118">
        <v>0.003497404852815985</v>
      </c>
      <c r="D120" s="84" t="s">
        <v>2168</v>
      </c>
      <c r="E120" s="84" t="b">
        <v>0</v>
      </c>
      <c r="F120" s="84" t="b">
        <v>0</v>
      </c>
      <c r="G120" s="84" t="b">
        <v>0</v>
      </c>
    </row>
    <row r="121" spans="1:7" ht="15">
      <c r="A121" s="84" t="s">
        <v>2040</v>
      </c>
      <c r="B121" s="84">
        <v>3</v>
      </c>
      <c r="C121" s="118">
        <v>0.003497404852815985</v>
      </c>
      <c r="D121" s="84" t="s">
        <v>2168</v>
      </c>
      <c r="E121" s="84" t="b">
        <v>0</v>
      </c>
      <c r="F121" s="84" t="b">
        <v>0</v>
      </c>
      <c r="G121" s="84" t="b">
        <v>0</v>
      </c>
    </row>
    <row r="122" spans="1:7" ht="15">
      <c r="A122" s="84" t="s">
        <v>2041</v>
      </c>
      <c r="B122" s="84">
        <v>3</v>
      </c>
      <c r="C122" s="118">
        <v>0.003497404852815985</v>
      </c>
      <c r="D122" s="84" t="s">
        <v>2168</v>
      </c>
      <c r="E122" s="84" t="b">
        <v>0</v>
      </c>
      <c r="F122" s="84" t="b">
        <v>0</v>
      </c>
      <c r="G122" s="84" t="b">
        <v>0</v>
      </c>
    </row>
    <row r="123" spans="1:7" ht="15">
      <c r="A123" s="84" t="s">
        <v>2042</v>
      </c>
      <c r="B123" s="84">
        <v>3</v>
      </c>
      <c r="C123" s="118">
        <v>0.003497404852815985</v>
      </c>
      <c r="D123" s="84" t="s">
        <v>2168</v>
      </c>
      <c r="E123" s="84" t="b">
        <v>0</v>
      </c>
      <c r="F123" s="84" t="b">
        <v>0</v>
      </c>
      <c r="G123" s="84" t="b">
        <v>0</v>
      </c>
    </row>
    <row r="124" spans="1:7" ht="15">
      <c r="A124" s="84" t="s">
        <v>2043</v>
      </c>
      <c r="B124" s="84">
        <v>3</v>
      </c>
      <c r="C124" s="118">
        <v>0.003497404852815985</v>
      </c>
      <c r="D124" s="84" t="s">
        <v>2168</v>
      </c>
      <c r="E124" s="84" t="b">
        <v>0</v>
      </c>
      <c r="F124" s="84" t="b">
        <v>0</v>
      </c>
      <c r="G124" s="84" t="b">
        <v>0</v>
      </c>
    </row>
    <row r="125" spans="1:7" ht="15">
      <c r="A125" s="84" t="s">
        <v>2044</v>
      </c>
      <c r="B125" s="84">
        <v>3</v>
      </c>
      <c r="C125" s="118">
        <v>0.003497404852815985</v>
      </c>
      <c r="D125" s="84" t="s">
        <v>2168</v>
      </c>
      <c r="E125" s="84" t="b">
        <v>0</v>
      </c>
      <c r="F125" s="84" t="b">
        <v>0</v>
      </c>
      <c r="G125" s="84" t="b">
        <v>0</v>
      </c>
    </row>
    <row r="126" spans="1:7" ht="15">
      <c r="A126" s="84" t="s">
        <v>2045</v>
      </c>
      <c r="B126" s="84">
        <v>3</v>
      </c>
      <c r="C126" s="118">
        <v>0.003497404852815985</v>
      </c>
      <c r="D126" s="84" t="s">
        <v>2168</v>
      </c>
      <c r="E126" s="84" t="b">
        <v>0</v>
      </c>
      <c r="F126" s="84" t="b">
        <v>0</v>
      </c>
      <c r="G126" s="84" t="b">
        <v>0</v>
      </c>
    </row>
    <row r="127" spans="1:7" ht="15">
      <c r="A127" s="84" t="s">
        <v>2046</v>
      </c>
      <c r="B127" s="84">
        <v>3</v>
      </c>
      <c r="C127" s="118">
        <v>0.003497404852815985</v>
      </c>
      <c r="D127" s="84" t="s">
        <v>2168</v>
      </c>
      <c r="E127" s="84" t="b">
        <v>0</v>
      </c>
      <c r="F127" s="84" t="b">
        <v>0</v>
      </c>
      <c r="G127" s="84" t="b">
        <v>0</v>
      </c>
    </row>
    <row r="128" spans="1:7" ht="15">
      <c r="A128" s="84" t="s">
        <v>1728</v>
      </c>
      <c r="B128" s="84">
        <v>3</v>
      </c>
      <c r="C128" s="118">
        <v>0.004590048947593839</v>
      </c>
      <c r="D128" s="84" t="s">
        <v>2168</v>
      </c>
      <c r="E128" s="84" t="b">
        <v>0</v>
      </c>
      <c r="F128" s="84" t="b">
        <v>0</v>
      </c>
      <c r="G128" s="84" t="b">
        <v>0</v>
      </c>
    </row>
    <row r="129" spans="1:7" ht="15">
      <c r="A129" s="84" t="s">
        <v>1695</v>
      </c>
      <c r="B129" s="84">
        <v>3</v>
      </c>
      <c r="C129" s="118">
        <v>0.003497404852815985</v>
      </c>
      <c r="D129" s="84" t="s">
        <v>2168</v>
      </c>
      <c r="E129" s="84" t="b">
        <v>0</v>
      </c>
      <c r="F129" s="84" t="b">
        <v>0</v>
      </c>
      <c r="G129" s="84" t="b">
        <v>0</v>
      </c>
    </row>
    <row r="130" spans="1:7" ht="15">
      <c r="A130" s="84" t="s">
        <v>1696</v>
      </c>
      <c r="B130" s="84">
        <v>3</v>
      </c>
      <c r="C130" s="118">
        <v>0.003497404852815985</v>
      </c>
      <c r="D130" s="84" t="s">
        <v>2168</v>
      </c>
      <c r="E130" s="84" t="b">
        <v>0</v>
      </c>
      <c r="F130" s="84" t="b">
        <v>0</v>
      </c>
      <c r="G130" s="84" t="b">
        <v>0</v>
      </c>
    </row>
    <row r="131" spans="1:7" ht="15">
      <c r="A131" s="84" t="s">
        <v>1698</v>
      </c>
      <c r="B131" s="84">
        <v>3</v>
      </c>
      <c r="C131" s="118">
        <v>0.003497404852815985</v>
      </c>
      <c r="D131" s="84" t="s">
        <v>2168</v>
      </c>
      <c r="E131" s="84" t="b">
        <v>0</v>
      </c>
      <c r="F131" s="84" t="b">
        <v>0</v>
      </c>
      <c r="G131" s="84" t="b">
        <v>0</v>
      </c>
    </row>
    <row r="132" spans="1:7" ht="15">
      <c r="A132" s="84" t="s">
        <v>1699</v>
      </c>
      <c r="B132" s="84">
        <v>3</v>
      </c>
      <c r="C132" s="118">
        <v>0.003497404852815985</v>
      </c>
      <c r="D132" s="84" t="s">
        <v>2168</v>
      </c>
      <c r="E132" s="84" t="b">
        <v>0</v>
      </c>
      <c r="F132" s="84" t="b">
        <v>0</v>
      </c>
      <c r="G132" s="84" t="b">
        <v>0</v>
      </c>
    </row>
    <row r="133" spans="1:7" ht="15">
      <c r="A133" s="84" t="s">
        <v>1700</v>
      </c>
      <c r="B133" s="84">
        <v>3</v>
      </c>
      <c r="C133" s="118">
        <v>0.003497404852815985</v>
      </c>
      <c r="D133" s="84" t="s">
        <v>2168</v>
      </c>
      <c r="E133" s="84" t="b">
        <v>0</v>
      </c>
      <c r="F133" s="84" t="b">
        <v>0</v>
      </c>
      <c r="G133" s="84" t="b">
        <v>0</v>
      </c>
    </row>
    <row r="134" spans="1:7" ht="15">
      <c r="A134" s="84" t="s">
        <v>286</v>
      </c>
      <c r="B134" s="84">
        <v>3</v>
      </c>
      <c r="C134" s="118">
        <v>0.003497404852815985</v>
      </c>
      <c r="D134" s="84" t="s">
        <v>2168</v>
      </c>
      <c r="E134" s="84" t="b">
        <v>0</v>
      </c>
      <c r="F134" s="84" t="b">
        <v>0</v>
      </c>
      <c r="G134" s="84" t="b">
        <v>0</v>
      </c>
    </row>
    <row r="135" spans="1:7" ht="15">
      <c r="A135" s="84" t="s">
        <v>285</v>
      </c>
      <c r="B135" s="84">
        <v>3</v>
      </c>
      <c r="C135" s="118">
        <v>0.003497404852815985</v>
      </c>
      <c r="D135" s="84" t="s">
        <v>2168</v>
      </c>
      <c r="E135" s="84" t="b">
        <v>0</v>
      </c>
      <c r="F135" s="84" t="b">
        <v>0</v>
      </c>
      <c r="G135" s="84" t="b">
        <v>0</v>
      </c>
    </row>
    <row r="136" spans="1:7" ht="15">
      <c r="A136" s="84" t="s">
        <v>2047</v>
      </c>
      <c r="B136" s="84">
        <v>3</v>
      </c>
      <c r="C136" s="118">
        <v>0.003497404852815985</v>
      </c>
      <c r="D136" s="84" t="s">
        <v>2168</v>
      </c>
      <c r="E136" s="84" t="b">
        <v>0</v>
      </c>
      <c r="F136" s="84" t="b">
        <v>0</v>
      </c>
      <c r="G136" s="84" t="b">
        <v>0</v>
      </c>
    </row>
    <row r="137" spans="1:7" ht="15">
      <c r="A137" s="84" t="s">
        <v>2048</v>
      </c>
      <c r="B137" s="84">
        <v>3</v>
      </c>
      <c r="C137" s="118">
        <v>0.003497404852815985</v>
      </c>
      <c r="D137" s="84" t="s">
        <v>2168</v>
      </c>
      <c r="E137" s="84" t="b">
        <v>0</v>
      </c>
      <c r="F137" s="84" t="b">
        <v>0</v>
      </c>
      <c r="G137" s="84" t="b">
        <v>0</v>
      </c>
    </row>
    <row r="138" spans="1:7" ht="15">
      <c r="A138" s="84" t="s">
        <v>2049</v>
      </c>
      <c r="B138" s="84">
        <v>3</v>
      </c>
      <c r="C138" s="118">
        <v>0.003497404852815985</v>
      </c>
      <c r="D138" s="84" t="s">
        <v>2168</v>
      </c>
      <c r="E138" s="84" t="b">
        <v>0</v>
      </c>
      <c r="F138" s="84" t="b">
        <v>0</v>
      </c>
      <c r="G138" s="84" t="b">
        <v>0</v>
      </c>
    </row>
    <row r="139" spans="1:7" ht="15">
      <c r="A139" s="84" t="s">
        <v>2050</v>
      </c>
      <c r="B139" s="84">
        <v>3</v>
      </c>
      <c r="C139" s="118">
        <v>0.003497404852815985</v>
      </c>
      <c r="D139" s="84" t="s">
        <v>2168</v>
      </c>
      <c r="E139" s="84" t="b">
        <v>0</v>
      </c>
      <c r="F139" s="84" t="b">
        <v>0</v>
      </c>
      <c r="G139" s="84" t="b">
        <v>0</v>
      </c>
    </row>
    <row r="140" spans="1:7" ht="15">
      <c r="A140" s="84" t="s">
        <v>2051</v>
      </c>
      <c r="B140" s="84">
        <v>3</v>
      </c>
      <c r="C140" s="118">
        <v>0.003497404852815985</v>
      </c>
      <c r="D140" s="84" t="s">
        <v>2168</v>
      </c>
      <c r="E140" s="84" t="b">
        <v>0</v>
      </c>
      <c r="F140" s="84" t="b">
        <v>0</v>
      </c>
      <c r="G140" s="84" t="b">
        <v>0</v>
      </c>
    </row>
    <row r="141" spans="1:7" ht="15">
      <c r="A141" s="84" t="s">
        <v>2052</v>
      </c>
      <c r="B141" s="84">
        <v>3</v>
      </c>
      <c r="C141" s="118">
        <v>0.003497404852815985</v>
      </c>
      <c r="D141" s="84" t="s">
        <v>2168</v>
      </c>
      <c r="E141" s="84" t="b">
        <v>0</v>
      </c>
      <c r="F141" s="84" t="b">
        <v>0</v>
      </c>
      <c r="G141" s="84" t="b">
        <v>0</v>
      </c>
    </row>
    <row r="142" spans="1:7" ht="15">
      <c r="A142" s="84" t="s">
        <v>2053</v>
      </c>
      <c r="B142" s="84">
        <v>3</v>
      </c>
      <c r="C142" s="118">
        <v>0.003497404852815985</v>
      </c>
      <c r="D142" s="84" t="s">
        <v>2168</v>
      </c>
      <c r="E142" s="84" t="b">
        <v>0</v>
      </c>
      <c r="F142" s="84" t="b">
        <v>0</v>
      </c>
      <c r="G142" s="84" t="b">
        <v>0</v>
      </c>
    </row>
    <row r="143" spans="1:7" ht="15">
      <c r="A143" s="84" t="s">
        <v>2054</v>
      </c>
      <c r="B143" s="84">
        <v>3</v>
      </c>
      <c r="C143" s="118">
        <v>0.003497404852815985</v>
      </c>
      <c r="D143" s="84" t="s">
        <v>2168</v>
      </c>
      <c r="E143" s="84" t="b">
        <v>1</v>
      </c>
      <c r="F143" s="84" t="b">
        <v>0</v>
      </c>
      <c r="G143" s="84" t="b">
        <v>0</v>
      </c>
    </row>
    <row r="144" spans="1:7" ht="15">
      <c r="A144" s="84" t="s">
        <v>2055</v>
      </c>
      <c r="B144" s="84">
        <v>3</v>
      </c>
      <c r="C144" s="118">
        <v>0.003497404852815985</v>
      </c>
      <c r="D144" s="84" t="s">
        <v>2168</v>
      </c>
      <c r="E144" s="84" t="b">
        <v>0</v>
      </c>
      <c r="F144" s="84" t="b">
        <v>0</v>
      </c>
      <c r="G144" s="84" t="b">
        <v>0</v>
      </c>
    </row>
    <row r="145" spans="1:7" ht="15">
      <c r="A145" s="84" t="s">
        <v>2056</v>
      </c>
      <c r="B145" s="84">
        <v>3</v>
      </c>
      <c r="C145" s="118">
        <v>0.0039006672781343394</v>
      </c>
      <c r="D145" s="84" t="s">
        <v>2168</v>
      </c>
      <c r="E145" s="84" t="b">
        <v>0</v>
      </c>
      <c r="F145" s="84" t="b">
        <v>0</v>
      </c>
      <c r="G145" s="84" t="b">
        <v>0</v>
      </c>
    </row>
    <row r="146" spans="1:7" ht="15">
      <c r="A146" s="84" t="s">
        <v>2057</v>
      </c>
      <c r="B146" s="84">
        <v>3</v>
      </c>
      <c r="C146" s="118">
        <v>0.003497404852815985</v>
      </c>
      <c r="D146" s="84" t="s">
        <v>2168</v>
      </c>
      <c r="E146" s="84" t="b">
        <v>0</v>
      </c>
      <c r="F146" s="84" t="b">
        <v>0</v>
      </c>
      <c r="G146" s="84" t="b">
        <v>0</v>
      </c>
    </row>
    <row r="147" spans="1:7" ht="15">
      <c r="A147" s="84" t="s">
        <v>219</v>
      </c>
      <c r="B147" s="84">
        <v>3</v>
      </c>
      <c r="C147" s="118">
        <v>0.003497404852815985</v>
      </c>
      <c r="D147" s="84" t="s">
        <v>2168</v>
      </c>
      <c r="E147" s="84" t="b">
        <v>0</v>
      </c>
      <c r="F147" s="84" t="b">
        <v>0</v>
      </c>
      <c r="G147" s="84" t="b">
        <v>0</v>
      </c>
    </row>
    <row r="148" spans="1:7" ht="15">
      <c r="A148" s="84" t="s">
        <v>2058</v>
      </c>
      <c r="B148" s="84">
        <v>2</v>
      </c>
      <c r="C148" s="118">
        <v>0.0026004448520895594</v>
      </c>
      <c r="D148" s="84" t="s">
        <v>2168</v>
      </c>
      <c r="E148" s="84" t="b">
        <v>0</v>
      </c>
      <c r="F148" s="84" t="b">
        <v>0</v>
      </c>
      <c r="G148" s="84" t="b">
        <v>0</v>
      </c>
    </row>
    <row r="149" spans="1:7" ht="15">
      <c r="A149" s="84" t="s">
        <v>2059</v>
      </c>
      <c r="B149" s="84">
        <v>2</v>
      </c>
      <c r="C149" s="118">
        <v>0.0026004448520895594</v>
      </c>
      <c r="D149" s="84" t="s">
        <v>2168</v>
      </c>
      <c r="E149" s="84" t="b">
        <v>0</v>
      </c>
      <c r="F149" s="84" t="b">
        <v>0</v>
      </c>
      <c r="G149" s="84" t="b">
        <v>0</v>
      </c>
    </row>
    <row r="150" spans="1:7" ht="15">
      <c r="A150" s="84" t="s">
        <v>2060</v>
      </c>
      <c r="B150" s="84">
        <v>2</v>
      </c>
      <c r="C150" s="118">
        <v>0.0026004448520895594</v>
      </c>
      <c r="D150" s="84" t="s">
        <v>2168</v>
      </c>
      <c r="E150" s="84" t="b">
        <v>0</v>
      </c>
      <c r="F150" s="84" t="b">
        <v>0</v>
      </c>
      <c r="G150" s="84" t="b">
        <v>0</v>
      </c>
    </row>
    <row r="151" spans="1:7" ht="15">
      <c r="A151" s="84" t="s">
        <v>2061</v>
      </c>
      <c r="B151" s="84">
        <v>2</v>
      </c>
      <c r="C151" s="118">
        <v>0.0026004448520895594</v>
      </c>
      <c r="D151" s="84" t="s">
        <v>2168</v>
      </c>
      <c r="E151" s="84" t="b">
        <v>0</v>
      </c>
      <c r="F151" s="84" t="b">
        <v>0</v>
      </c>
      <c r="G151" s="84" t="b">
        <v>0</v>
      </c>
    </row>
    <row r="152" spans="1:7" ht="15">
      <c r="A152" s="84" t="s">
        <v>1723</v>
      </c>
      <c r="B152" s="84">
        <v>2</v>
      </c>
      <c r="C152" s="118">
        <v>0.0026004448520895594</v>
      </c>
      <c r="D152" s="84" t="s">
        <v>2168</v>
      </c>
      <c r="E152" s="84" t="b">
        <v>0</v>
      </c>
      <c r="F152" s="84" t="b">
        <v>0</v>
      </c>
      <c r="G152" s="84" t="b">
        <v>0</v>
      </c>
    </row>
    <row r="153" spans="1:7" ht="15">
      <c r="A153" s="84" t="s">
        <v>1724</v>
      </c>
      <c r="B153" s="84">
        <v>2</v>
      </c>
      <c r="C153" s="118">
        <v>0.0026004448520895594</v>
      </c>
      <c r="D153" s="84" t="s">
        <v>2168</v>
      </c>
      <c r="E153" s="84" t="b">
        <v>0</v>
      </c>
      <c r="F153" s="84" t="b">
        <v>0</v>
      </c>
      <c r="G153" s="84" t="b">
        <v>0</v>
      </c>
    </row>
    <row r="154" spans="1:7" ht="15">
      <c r="A154" s="84" t="s">
        <v>1725</v>
      </c>
      <c r="B154" s="84">
        <v>2</v>
      </c>
      <c r="C154" s="118">
        <v>0.0026004448520895594</v>
      </c>
      <c r="D154" s="84" t="s">
        <v>2168</v>
      </c>
      <c r="E154" s="84" t="b">
        <v>0</v>
      </c>
      <c r="F154" s="84" t="b">
        <v>0</v>
      </c>
      <c r="G154" s="84" t="b">
        <v>0</v>
      </c>
    </row>
    <row r="155" spans="1:7" ht="15">
      <c r="A155" s="84" t="s">
        <v>2062</v>
      </c>
      <c r="B155" s="84">
        <v>2</v>
      </c>
      <c r="C155" s="118">
        <v>0.0026004448520895594</v>
      </c>
      <c r="D155" s="84" t="s">
        <v>2168</v>
      </c>
      <c r="E155" s="84" t="b">
        <v>0</v>
      </c>
      <c r="F155" s="84" t="b">
        <v>0</v>
      </c>
      <c r="G155" s="84" t="b">
        <v>0</v>
      </c>
    </row>
    <row r="156" spans="1:7" ht="15">
      <c r="A156" s="84" t="s">
        <v>2063</v>
      </c>
      <c r="B156" s="84">
        <v>2</v>
      </c>
      <c r="C156" s="118">
        <v>0.0026004448520895594</v>
      </c>
      <c r="D156" s="84" t="s">
        <v>2168</v>
      </c>
      <c r="E156" s="84" t="b">
        <v>0</v>
      </c>
      <c r="F156" s="84" t="b">
        <v>0</v>
      </c>
      <c r="G156" s="84" t="b">
        <v>0</v>
      </c>
    </row>
    <row r="157" spans="1:7" ht="15">
      <c r="A157" s="84" t="s">
        <v>2064</v>
      </c>
      <c r="B157" s="84">
        <v>2</v>
      </c>
      <c r="C157" s="118">
        <v>0.0026004448520895594</v>
      </c>
      <c r="D157" s="84" t="s">
        <v>2168</v>
      </c>
      <c r="E157" s="84" t="b">
        <v>0</v>
      </c>
      <c r="F157" s="84" t="b">
        <v>0</v>
      </c>
      <c r="G157" s="84" t="b">
        <v>0</v>
      </c>
    </row>
    <row r="158" spans="1:7" ht="15">
      <c r="A158" s="84" t="s">
        <v>2065</v>
      </c>
      <c r="B158" s="84">
        <v>2</v>
      </c>
      <c r="C158" s="118">
        <v>0.0026004448520895594</v>
      </c>
      <c r="D158" s="84" t="s">
        <v>2168</v>
      </c>
      <c r="E158" s="84" t="b">
        <v>0</v>
      </c>
      <c r="F158" s="84" t="b">
        <v>0</v>
      </c>
      <c r="G158" s="84" t="b">
        <v>0</v>
      </c>
    </row>
    <row r="159" spans="1:7" ht="15">
      <c r="A159" s="84" t="s">
        <v>251</v>
      </c>
      <c r="B159" s="84">
        <v>2</v>
      </c>
      <c r="C159" s="118">
        <v>0.0026004448520895594</v>
      </c>
      <c r="D159" s="84" t="s">
        <v>2168</v>
      </c>
      <c r="E159" s="84" t="b">
        <v>0</v>
      </c>
      <c r="F159" s="84" t="b">
        <v>0</v>
      </c>
      <c r="G159" s="84" t="b">
        <v>0</v>
      </c>
    </row>
    <row r="160" spans="1:7" ht="15">
      <c r="A160" s="84" t="s">
        <v>2066</v>
      </c>
      <c r="B160" s="84">
        <v>2</v>
      </c>
      <c r="C160" s="118">
        <v>0.0026004448520895594</v>
      </c>
      <c r="D160" s="84" t="s">
        <v>2168</v>
      </c>
      <c r="E160" s="84" t="b">
        <v>1</v>
      </c>
      <c r="F160" s="84" t="b">
        <v>0</v>
      </c>
      <c r="G160" s="84" t="b">
        <v>0</v>
      </c>
    </row>
    <row r="161" spans="1:7" ht="15">
      <c r="A161" s="84" t="s">
        <v>312</v>
      </c>
      <c r="B161" s="84">
        <v>2</v>
      </c>
      <c r="C161" s="118">
        <v>0.0026004448520895594</v>
      </c>
      <c r="D161" s="84" t="s">
        <v>2168</v>
      </c>
      <c r="E161" s="84" t="b">
        <v>0</v>
      </c>
      <c r="F161" s="84" t="b">
        <v>0</v>
      </c>
      <c r="G161" s="84" t="b">
        <v>0</v>
      </c>
    </row>
    <row r="162" spans="1:7" ht="15">
      <c r="A162" s="84" t="s">
        <v>311</v>
      </c>
      <c r="B162" s="84">
        <v>2</v>
      </c>
      <c r="C162" s="118">
        <v>0.0026004448520895594</v>
      </c>
      <c r="D162" s="84" t="s">
        <v>2168</v>
      </c>
      <c r="E162" s="84" t="b">
        <v>0</v>
      </c>
      <c r="F162" s="84" t="b">
        <v>0</v>
      </c>
      <c r="G162" s="84" t="b">
        <v>0</v>
      </c>
    </row>
    <row r="163" spans="1:7" ht="15">
      <c r="A163" s="84" t="s">
        <v>2067</v>
      </c>
      <c r="B163" s="84">
        <v>2</v>
      </c>
      <c r="C163" s="118">
        <v>0.0026004448520895594</v>
      </c>
      <c r="D163" s="84" t="s">
        <v>2168</v>
      </c>
      <c r="E163" s="84" t="b">
        <v>0</v>
      </c>
      <c r="F163" s="84" t="b">
        <v>0</v>
      </c>
      <c r="G163" s="84" t="b">
        <v>0</v>
      </c>
    </row>
    <row r="164" spans="1:7" ht="15">
      <c r="A164" s="84" t="s">
        <v>2068</v>
      </c>
      <c r="B164" s="84">
        <v>2</v>
      </c>
      <c r="C164" s="118">
        <v>0.0026004448520895594</v>
      </c>
      <c r="D164" s="84" t="s">
        <v>2168</v>
      </c>
      <c r="E164" s="84" t="b">
        <v>0</v>
      </c>
      <c r="F164" s="84" t="b">
        <v>0</v>
      </c>
      <c r="G164" s="84" t="b">
        <v>0</v>
      </c>
    </row>
    <row r="165" spans="1:7" ht="15">
      <c r="A165" s="84" t="s">
        <v>2069</v>
      </c>
      <c r="B165" s="84">
        <v>2</v>
      </c>
      <c r="C165" s="118">
        <v>0.0026004448520895594</v>
      </c>
      <c r="D165" s="84" t="s">
        <v>2168</v>
      </c>
      <c r="E165" s="84" t="b">
        <v>0</v>
      </c>
      <c r="F165" s="84" t="b">
        <v>0</v>
      </c>
      <c r="G165" s="84" t="b">
        <v>0</v>
      </c>
    </row>
    <row r="166" spans="1:7" ht="15">
      <c r="A166" s="84" t="s">
        <v>2070</v>
      </c>
      <c r="B166" s="84">
        <v>2</v>
      </c>
      <c r="C166" s="118">
        <v>0.0026004448520895594</v>
      </c>
      <c r="D166" s="84" t="s">
        <v>2168</v>
      </c>
      <c r="E166" s="84" t="b">
        <v>0</v>
      </c>
      <c r="F166" s="84" t="b">
        <v>0</v>
      </c>
      <c r="G166" s="84" t="b">
        <v>0</v>
      </c>
    </row>
    <row r="167" spans="1:7" ht="15">
      <c r="A167" s="84" t="s">
        <v>2071</v>
      </c>
      <c r="B167" s="84">
        <v>2</v>
      </c>
      <c r="C167" s="118">
        <v>0.0026004448520895594</v>
      </c>
      <c r="D167" s="84" t="s">
        <v>2168</v>
      </c>
      <c r="E167" s="84" t="b">
        <v>0</v>
      </c>
      <c r="F167" s="84" t="b">
        <v>0</v>
      </c>
      <c r="G167" s="84" t="b">
        <v>0</v>
      </c>
    </row>
    <row r="168" spans="1:7" ht="15">
      <c r="A168" s="84" t="s">
        <v>2072</v>
      </c>
      <c r="B168" s="84">
        <v>2</v>
      </c>
      <c r="C168" s="118">
        <v>0.0026004448520895594</v>
      </c>
      <c r="D168" s="84" t="s">
        <v>2168</v>
      </c>
      <c r="E168" s="84" t="b">
        <v>0</v>
      </c>
      <c r="F168" s="84" t="b">
        <v>0</v>
      </c>
      <c r="G168" s="84" t="b">
        <v>0</v>
      </c>
    </row>
    <row r="169" spans="1:7" ht="15">
      <c r="A169" s="84" t="s">
        <v>2073</v>
      </c>
      <c r="B169" s="84">
        <v>2</v>
      </c>
      <c r="C169" s="118">
        <v>0.0026004448520895594</v>
      </c>
      <c r="D169" s="84" t="s">
        <v>2168</v>
      </c>
      <c r="E169" s="84" t="b">
        <v>0</v>
      </c>
      <c r="F169" s="84" t="b">
        <v>0</v>
      </c>
      <c r="G169" s="84" t="b">
        <v>0</v>
      </c>
    </row>
    <row r="170" spans="1:7" ht="15">
      <c r="A170" s="84" t="s">
        <v>2074</v>
      </c>
      <c r="B170" s="84">
        <v>2</v>
      </c>
      <c r="C170" s="118">
        <v>0.0026004448520895594</v>
      </c>
      <c r="D170" s="84" t="s">
        <v>2168</v>
      </c>
      <c r="E170" s="84" t="b">
        <v>0</v>
      </c>
      <c r="F170" s="84" t="b">
        <v>0</v>
      </c>
      <c r="G170" s="84" t="b">
        <v>0</v>
      </c>
    </row>
    <row r="171" spans="1:7" ht="15">
      <c r="A171" s="84" t="s">
        <v>2075</v>
      </c>
      <c r="B171" s="84">
        <v>2</v>
      </c>
      <c r="C171" s="118">
        <v>0.0026004448520895594</v>
      </c>
      <c r="D171" s="84" t="s">
        <v>2168</v>
      </c>
      <c r="E171" s="84" t="b">
        <v>0</v>
      </c>
      <c r="F171" s="84" t="b">
        <v>0</v>
      </c>
      <c r="G171" s="84" t="b">
        <v>0</v>
      </c>
    </row>
    <row r="172" spans="1:7" ht="15">
      <c r="A172" s="84" t="s">
        <v>245</v>
      </c>
      <c r="B172" s="84">
        <v>2</v>
      </c>
      <c r="C172" s="118">
        <v>0.0026004448520895594</v>
      </c>
      <c r="D172" s="84" t="s">
        <v>2168</v>
      </c>
      <c r="E172" s="84" t="b">
        <v>0</v>
      </c>
      <c r="F172" s="84" t="b">
        <v>0</v>
      </c>
      <c r="G172" s="84" t="b">
        <v>0</v>
      </c>
    </row>
    <row r="173" spans="1:7" ht="15">
      <c r="A173" s="84" t="s">
        <v>2076</v>
      </c>
      <c r="B173" s="84">
        <v>2</v>
      </c>
      <c r="C173" s="118">
        <v>0.0026004448520895594</v>
      </c>
      <c r="D173" s="84" t="s">
        <v>2168</v>
      </c>
      <c r="E173" s="84" t="b">
        <v>0</v>
      </c>
      <c r="F173" s="84" t="b">
        <v>0</v>
      </c>
      <c r="G173" s="84" t="b">
        <v>0</v>
      </c>
    </row>
    <row r="174" spans="1:7" ht="15">
      <c r="A174" s="84" t="s">
        <v>2077</v>
      </c>
      <c r="B174" s="84">
        <v>2</v>
      </c>
      <c r="C174" s="118">
        <v>0.0026004448520895594</v>
      </c>
      <c r="D174" s="84" t="s">
        <v>2168</v>
      </c>
      <c r="E174" s="84" t="b">
        <v>1</v>
      </c>
      <c r="F174" s="84" t="b">
        <v>0</v>
      </c>
      <c r="G174" s="84" t="b">
        <v>0</v>
      </c>
    </row>
    <row r="175" spans="1:7" ht="15">
      <c r="A175" s="84" t="s">
        <v>2078</v>
      </c>
      <c r="B175" s="84">
        <v>2</v>
      </c>
      <c r="C175" s="118">
        <v>0.0026004448520895594</v>
      </c>
      <c r="D175" s="84" t="s">
        <v>2168</v>
      </c>
      <c r="E175" s="84" t="b">
        <v>0</v>
      </c>
      <c r="F175" s="84" t="b">
        <v>0</v>
      </c>
      <c r="G175" s="84" t="b">
        <v>0</v>
      </c>
    </row>
    <row r="176" spans="1:7" ht="15">
      <c r="A176" s="84" t="s">
        <v>2079</v>
      </c>
      <c r="B176" s="84">
        <v>2</v>
      </c>
      <c r="C176" s="118">
        <v>0.0026004448520895594</v>
      </c>
      <c r="D176" s="84" t="s">
        <v>2168</v>
      </c>
      <c r="E176" s="84" t="b">
        <v>0</v>
      </c>
      <c r="F176" s="84" t="b">
        <v>0</v>
      </c>
      <c r="G176" s="84" t="b">
        <v>0</v>
      </c>
    </row>
    <row r="177" spans="1:7" ht="15">
      <c r="A177" s="84" t="s">
        <v>2080</v>
      </c>
      <c r="B177" s="84">
        <v>2</v>
      </c>
      <c r="C177" s="118">
        <v>0.0026004448520895594</v>
      </c>
      <c r="D177" s="84" t="s">
        <v>2168</v>
      </c>
      <c r="E177" s="84" t="b">
        <v>0</v>
      </c>
      <c r="F177" s="84" t="b">
        <v>0</v>
      </c>
      <c r="G177" s="84" t="b">
        <v>0</v>
      </c>
    </row>
    <row r="178" spans="1:7" ht="15">
      <c r="A178" s="84" t="s">
        <v>2081</v>
      </c>
      <c r="B178" s="84">
        <v>2</v>
      </c>
      <c r="C178" s="118">
        <v>0.0026004448520895594</v>
      </c>
      <c r="D178" s="84" t="s">
        <v>2168</v>
      </c>
      <c r="E178" s="84" t="b">
        <v>0</v>
      </c>
      <c r="F178" s="84" t="b">
        <v>0</v>
      </c>
      <c r="G178" s="84" t="b">
        <v>0</v>
      </c>
    </row>
    <row r="179" spans="1:7" ht="15">
      <c r="A179" s="84" t="s">
        <v>2082</v>
      </c>
      <c r="B179" s="84">
        <v>2</v>
      </c>
      <c r="C179" s="118">
        <v>0.0026004448520895594</v>
      </c>
      <c r="D179" s="84" t="s">
        <v>2168</v>
      </c>
      <c r="E179" s="84" t="b">
        <v>0</v>
      </c>
      <c r="F179" s="84" t="b">
        <v>0</v>
      </c>
      <c r="G179" s="84" t="b">
        <v>0</v>
      </c>
    </row>
    <row r="180" spans="1:7" ht="15">
      <c r="A180" s="84" t="s">
        <v>2083</v>
      </c>
      <c r="B180" s="84">
        <v>2</v>
      </c>
      <c r="C180" s="118">
        <v>0.0026004448520895594</v>
      </c>
      <c r="D180" s="84" t="s">
        <v>2168</v>
      </c>
      <c r="E180" s="84" t="b">
        <v>0</v>
      </c>
      <c r="F180" s="84" t="b">
        <v>0</v>
      </c>
      <c r="G180" s="84" t="b">
        <v>0</v>
      </c>
    </row>
    <row r="181" spans="1:7" ht="15">
      <c r="A181" s="84" t="s">
        <v>2084</v>
      </c>
      <c r="B181" s="84">
        <v>2</v>
      </c>
      <c r="C181" s="118">
        <v>0.0026004448520895594</v>
      </c>
      <c r="D181" s="84" t="s">
        <v>2168</v>
      </c>
      <c r="E181" s="84" t="b">
        <v>1</v>
      </c>
      <c r="F181" s="84" t="b">
        <v>0</v>
      </c>
      <c r="G181" s="84" t="b">
        <v>0</v>
      </c>
    </row>
    <row r="182" spans="1:7" ht="15">
      <c r="A182" s="84" t="s">
        <v>2085</v>
      </c>
      <c r="B182" s="84">
        <v>2</v>
      </c>
      <c r="C182" s="118">
        <v>0.0026004448520895594</v>
      </c>
      <c r="D182" s="84" t="s">
        <v>2168</v>
      </c>
      <c r="E182" s="84" t="b">
        <v>0</v>
      </c>
      <c r="F182" s="84" t="b">
        <v>0</v>
      </c>
      <c r="G182" s="84" t="b">
        <v>0</v>
      </c>
    </row>
    <row r="183" spans="1:7" ht="15">
      <c r="A183" s="84" t="s">
        <v>2086</v>
      </c>
      <c r="B183" s="84">
        <v>2</v>
      </c>
      <c r="C183" s="118">
        <v>0.0026004448520895594</v>
      </c>
      <c r="D183" s="84" t="s">
        <v>2168</v>
      </c>
      <c r="E183" s="84" t="b">
        <v>0</v>
      </c>
      <c r="F183" s="84" t="b">
        <v>0</v>
      </c>
      <c r="G183" s="84" t="b">
        <v>0</v>
      </c>
    </row>
    <row r="184" spans="1:7" ht="15">
      <c r="A184" s="84" t="s">
        <v>2087</v>
      </c>
      <c r="B184" s="84">
        <v>2</v>
      </c>
      <c r="C184" s="118">
        <v>0.0026004448520895594</v>
      </c>
      <c r="D184" s="84" t="s">
        <v>2168</v>
      </c>
      <c r="E184" s="84" t="b">
        <v>1</v>
      </c>
      <c r="F184" s="84" t="b">
        <v>0</v>
      </c>
      <c r="G184" s="84" t="b">
        <v>0</v>
      </c>
    </row>
    <row r="185" spans="1:7" ht="15">
      <c r="A185" s="84" t="s">
        <v>2088</v>
      </c>
      <c r="B185" s="84">
        <v>2</v>
      </c>
      <c r="C185" s="118">
        <v>0.0026004448520895594</v>
      </c>
      <c r="D185" s="84" t="s">
        <v>2168</v>
      </c>
      <c r="E185" s="84" t="b">
        <v>0</v>
      </c>
      <c r="F185" s="84" t="b">
        <v>0</v>
      </c>
      <c r="G185" s="84" t="b">
        <v>0</v>
      </c>
    </row>
    <row r="186" spans="1:7" ht="15">
      <c r="A186" s="84" t="s">
        <v>2089</v>
      </c>
      <c r="B186" s="84">
        <v>2</v>
      </c>
      <c r="C186" s="118">
        <v>0.0026004448520895594</v>
      </c>
      <c r="D186" s="84" t="s">
        <v>2168</v>
      </c>
      <c r="E186" s="84" t="b">
        <v>0</v>
      </c>
      <c r="F186" s="84" t="b">
        <v>0</v>
      </c>
      <c r="G186" s="84" t="b">
        <v>0</v>
      </c>
    </row>
    <row r="187" spans="1:7" ht="15">
      <c r="A187" s="84" t="s">
        <v>310</v>
      </c>
      <c r="B187" s="84">
        <v>2</v>
      </c>
      <c r="C187" s="118">
        <v>0.0026004448520895594</v>
      </c>
      <c r="D187" s="84" t="s">
        <v>2168</v>
      </c>
      <c r="E187" s="84" t="b">
        <v>0</v>
      </c>
      <c r="F187" s="84" t="b">
        <v>0</v>
      </c>
      <c r="G187" s="84" t="b">
        <v>0</v>
      </c>
    </row>
    <row r="188" spans="1:7" ht="15">
      <c r="A188" s="84" t="s">
        <v>2090</v>
      </c>
      <c r="B188" s="84">
        <v>2</v>
      </c>
      <c r="C188" s="118">
        <v>0.0026004448520895594</v>
      </c>
      <c r="D188" s="84" t="s">
        <v>2168</v>
      </c>
      <c r="E188" s="84" t="b">
        <v>0</v>
      </c>
      <c r="F188" s="84" t="b">
        <v>0</v>
      </c>
      <c r="G188" s="84" t="b">
        <v>0</v>
      </c>
    </row>
    <row r="189" spans="1:7" ht="15">
      <c r="A189" s="84" t="s">
        <v>2091</v>
      </c>
      <c r="B189" s="84">
        <v>2</v>
      </c>
      <c r="C189" s="118">
        <v>0.0026004448520895594</v>
      </c>
      <c r="D189" s="84" t="s">
        <v>2168</v>
      </c>
      <c r="E189" s="84" t="b">
        <v>0</v>
      </c>
      <c r="F189" s="84" t="b">
        <v>1</v>
      </c>
      <c r="G189" s="84" t="b">
        <v>0</v>
      </c>
    </row>
    <row r="190" spans="1:7" ht="15">
      <c r="A190" s="84" t="s">
        <v>2092</v>
      </c>
      <c r="B190" s="84">
        <v>2</v>
      </c>
      <c r="C190" s="118">
        <v>0.0026004448520895594</v>
      </c>
      <c r="D190" s="84" t="s">
        <v>2168</v>
      </c>
      <c r="E190" s="84" t="b">
        <v>1</v>
      </c>
      <c r="F190" s="84" t="b">
        <v>0</v>
      </c>
      <c r="G190" s="84" t="b">
        <v>0</v>
      </c>
    </row>
    <row r="191" spans="1:7" ht="15">
      <c r="A191" s="84" t="s">
        <v>2093</v>
      </c>
      <c r="B191" s="84">
        <v>2</v>
      </c>
      <c r="C191" s="118">
        <v>0.0026004448520895594</v>
      </c>
      <c r="D191" s="84" t="s">
        <v>2168</v>
      </c>
      <c r="E191" s="84" t="b">
        <v>0</v>
      </c>
      <c r="F191" s="84" t="b">
        <v>0</v>
      </c>
      <c r="G191" s="84" t="b">
        <v>0</v>
      </c>
    </row>
    <row r="192" spans="1:7" ht="15">
      <c r="A192" s="84" t="s">
        <v>309</v>
      </c>
      <c r="B192" s="84">
        <v>2</v>
      </c>
      <c r="C192" s="118">
        <v>0.0026004448520895594</v>
      </c>
      <c r="D192" s="84" t="s">
        <v>2168</v>
      </c>
      <c r="E192" s="84" t="b">
        <v>0</v>
      </c>
      <c r="F192" s="84" t="b">
        <v>0</v>
      </c>
      <c r="G192" s="84" t="b">
        <v>0</v>
      </c>
    </row>
    <row r="193" spans="1:7" ht="15">
      <c r="A193" s="84" t="s">
        <v>2094</v>
      </c>
      <c r="B193" s="84">
        <v>2</v>
      </c>
      <c r="C193" s="118">
        <v>0.0026004448520895594</v>
      </c>
      <c r="D193" s="84" t="s">
        <v>2168</v>
      </c>
      <c r="E193" s="84" t="b">
        <v>0</v>
      </c>
      <c r="F193" s="84" t="b">
        <v>0</v>
      </c>
      <c r="G193" s="84" t="b">
        <v>0</v>
      </c>
    </row>
    <row r="194" spans="1:7" ht="15">
      <c r="A194" s="84" t="s">
        <v>2095</v>
      </c>
      <c r="B194" s="84">
        <v>2</v>
      </c>
      <c r="C194" s="118">
        <v>0.0026004448520895594</v>
      </c>
      <c r="D194" s="84" t="s">
        <v>2168</v>
      </c>
      <c r="E194" s="84" t="b">
        <v>0</v>
      </c>
      <c r="F194" s="84" t="b">
        <v>0</v>
      </c>
      <c r="G194" s="84" t="b">
        <v>0</v>
      </c>
    </row>
    <row r="195" spans="1:7" ht="15">
      <c r="A195" s="84" t="s">
        <v>2096</v>
      </c>
      <c r="B195" s="84">
        <v>2</v>
      </c>
      <c r="C195" s="118">
        <v>0.0026004448520895594</v>
      </c>
      <c r="D195" s="84" t="s">
        <v>2168</v>
      </c>
      <c r="E195" s="84" t="b">
        <v>0</v>
      </c>
      <c r="F195" s="84" t="b">
        <v>0</v>
      </c>
      <c r="G195" s="84" t="b">
        <v>0</v>
      </c>
    </row>
    <row r="196" spans="1:7" ht="15">
      <c r="A196" s="84" t="s">
        <v>308</v>
      </c>
      <c r="B196" s="84">
        <v>2</v>
      </c>
      <c r="C196" s="118">
        <v>0.0026004448520895594</v>
      </c>
      <c r="D196" s="84" t="s">
        <v>2168</v>
      </c>
      <c r="E196" s="84" t="b">
        <v>0</v>
      </c>
      <c r="F196" s="84" t="b">
        <v>0</v>
      </c>
      <c r="G196" s="84" t="b">
        <v>0</v>
      </c>
    </row>
    <row r="197" spans="1:7" ht="15">
      <c r="A197" s="84" t="s">
        <v>2097</v>
      </c>
      <c r="B197" s="84">
        <v>2</v>
      </c>
      <c r="C197" s="118">
        <v>0.0026004448520895594</v>
      </c>
      <c r="D197" s="84" t="s">
        <v>2168</v>
      </c>
      <c r="E197" s="84" t="b">
        <v>0</v>
      </c>
      <c r="F197" s="84" t="b">
        <v>0</v>
      </c>
      <c r="G197" s="84" t="b">
        <v>0</v>
      </c>
    </row>
    <row r="198" spans="1:7" ht="15">
      <c r="A198" s="84" t="s">
        <v>2098</v>
      </c>
      <c r="B198" s="84">
        <v>2</v>
      </c>
      <c r="C198" s="118">
        <v>0.0026004448520895594</v>
      </c>
      <c r="D198" s="84" t="s">
        <v>2168</v>
      </c>
      <c r="E198" s="84" t="b">
        <v>1</v>
      </c>
      <c r="F198" s="84" t="b">
        <v>0</v>
      </c>
      <c r="G198" s="84" t="b">
        <v>0</v>
      </c>
    </row>
    <row r="199" spans="1:7" ht="15">
      <c r="A199" s="84" t="s">
        <v>2099</v>
      </c>
      <c r="B199" s="84">
        <v>2</v>
      </c>
      <c r="C199" s="118">
        <v>0.0026004448520895594</v>
      </c>
      <c r="D199" s="84" t="s">
        <v>2168</v>
      </c>
      <c r="E199" s="84" t="b">
        <v>0</v>
      </c>
      <c r="F199" s="84" t="b">
        <v>0</v>
      </c>
      <c r="G199" s="84" t="b">
        <v>0</v>
      </c>
    </row>
    <row r="200" spans="1:7" ht="15">
      <c r="A200" s="84" t="s">
        <v>2100</v>
      </c>
      <c r="B200" s="84">
        <v>2</v>
      </c>
      <c r="C200" s="118">
        <v>0.0026004448520895594</v>
      </c>
      <c r="D200" s="84" t="s">
        <v>2168</v>
      </c>
      <c r="E200" s="84" t="b">
        <v>0</v>
      </c>
      <c r="F200" s="84" t="b">
        <v>0</v>
      </c>
      <c r="G200" s="84" t="b">
        <v>0</v>
      </c>
    </row>
    <row r="201" spans="1:7" ht="15">
      <c r="A201" s="84" t="s">
        <v>2101</v>
      </c>
      <c r="B201" s="84">
        <v>2</v>
      </c>
      <c r="C201" s="118">
        <v>0.0026004448520895594</v>
      </c>
      <c r="D201" s="84" t="s">
        <v>2168</v>
      </c>
      <c r="E201" s="84" t="b">
        <v>0</v>
      </c>
      <c r="F201" s="84" t="b">
        <v>0</v>
      </c>
      <c r="G201" s="84" t="b">
        <v>0</v>
      </c>
    </row>
    <row r="202" spans="1:7" ht="15">
      <c r="A202" s="84" t="s">
        <v>2102</v>
      </c>
      <c r="B202" s="84">
        <v>2</v>
      </c>
      <c r="C202" s="118">
        <v>0.0026004448520895594</v>
      </c>
      <c r="D202" s="84" t="s">
        <v>2168</v>
      </c>
      <c r="E202" s="84" t="b">
        <v>0</v>
      </c>
      <c r="F202" s="84" t="b">
        <v>0</v>
      </c>
      <c r="G202" s="84" t="b">
        <v>0</v>
      </c>
    </row>
    <row r="203" spans="1:7" ht="15">
      <c r="A203" s="84" t="s">
        <v>2103</v>
      </c>
      <c r="B203" s="84">
        <v>2</v>
      </c>
      <c r="C203" s="118">
        <v>0.0026004448520895594</v>
      </c>
      <c r="D203" s="84" t="s">
        <v>2168</v>
      </c>
      <c r="E203" s="84" t="b">
        <v>0</v>
      </c>
      <c r="F203" s="84" t="b">
        <v>0</v>
      </c>
      <c r="G203" s="84" t="b">
        <v>0</v>
      </c>
    </row>
    <row r="204" spans="1:7" ht="15">
      <c r="A204" s="84" t="s">
        <v>2104</v>
      </c>
      <c r="B204" s="84">
        <v>2</v>
      </c>
      <c r="C204" s="118">
        <v>0.0026004448520895594</v>
      </c>
      <c r="D204" s="84" t="s">
        <v>2168</v>
      </c>
      <c r="E204" s="84" t="b">
        <v>0</v>
      </c>
      <c r="F204" s="84" t="b">
        <v>0</v>
      </c>
      <c r="G204" s="84" t="b">
        <v>0</v>
      </c>
    </row>
    <row r="205" spans="1:7" ht="15">
      <c r="A205" s="84" t="s">
        <v>2105</v>
      </c>
      <c r="B205" s="84">
        <v>2</v>
      </c>
      <c r="C205" s="118">
        <v>0.0026004448520895594</v>
      </c>
      <c r="D205" s="84" t="s">
        <v>2168</v>
      </c>
      <c r="E205" s="84" t="b">
        <v>0</v>
      </c>
      <c r="F205" s="84" t="b">
        <v>0</v>
      </c>
      <c r="G205" s="84" t="b">
        <v>0</v>
      </c>
    </row>
    <row r="206" spans="1:7" ht="15">
      <c r="A206" s="84" t="s">
        <v>2106</v>
      </c>
      <c r="B206" s="84">
        <v>2</v>
      </c>
      <c r="C206" s="118">
        <v>0.0026004448520895594</v>
      </c>
      <c r="D206" s="84" t="s">
        <v>2168</v>
      </c>
      <c r="E206" s="84" t="b">
        <v>0</v>
      </c>
      <c r="F206" s="84" t="b">
        <v>0</v>
      </c>
      <c r="G206" s="84" t="b">
        <v>0</v>
      </c>
    </row>
    <row r="207" spans="1:7" ht="15">
      <c r="A207" s="84" t="s">
        <v>2107</v>
      </c>
      <c r="B207" s="84">
        <v>2</v>
      </c>
      <c r="C207" s="118">
        <v>0.0026004448520895594</v>
      </c>
      <c r="D207" s="84" t="s">
        <v>2168</v>
      </c>
      <c r="E207" s="84" t="b">
        <v>0</v>
      </c>
      <c r="F207" s="84" t="b">
        <v>0</v>
      </c>
      <c r="G207" s="84" t="b">
        <v>0</v>
      </c>
    </row>
    <row r="208" spans="1:7" ht="15">
      <c r="A208" s="84" t="s">
        <v>2108</v>
      </c>
      <c r="B208" s="84">
        <v>2</v>
      </c>
      <c r="C208" s="118">
        <v>0.0026004448520895594</v>
      </c>
      <c r="D208" s="84" t="s">
        <v>2168</v>
      </c>
      <c r="E208" s="84" t="b">
        <v>0</v>
      </c>
      <c r="F208" s="84" t="b">
        <v>0</v>
      </c>
      <c r="G208" s="84" t="b">
        <v>0</v>
      </c>
    </row>
    <row r="209" spans="1:7" ht="15">
      <c r="A209" s="84" t="s">
        <v>2109</v>
      </c>
      <c r="B209" s="84">
        <v>2</v>
      </c>
      <c r="C209" s="118">
        <v>0.0026004448520895594</v>
      </c>
      <c r="D209" s="84" t="s">
        <v>2168</v>
      </c>
      <c r="E209" s="84" t="b">
        <v>0</v>
      </c>
      <c r="F209" s="84" t="b">
        <v>0</v>
      </c>
      <c r="G209" s="84" t="b">
        <v>0</v>
      </c>
    </row>
    <row r="210" spans="1:7" ht="15">
      <c r="A210" s="84" t="s">
        <v>2110</v>
      </c>
      <c r="B210" s="84">
        <v>2</v>
      </c>
      <c r="C210" s="118">
        <v>0.0026004448520895594</v>
      </c>
      <c r="D210" s="84" t="s">
        <v>2168</v>
      </c>
      <c r="E210" s="84" t="b">
        <v>0</v>
      </c>
      <c r="F210" s="84" t="b">
        <v>1</v>
      </c>
      <c r="G210" s="84" t="b">
        <v>0</v>
      </c>
    </row>
    <row r="211" spans="1:7" ht="15">
      <c r="A211" s="84" t="s">
        <v>2111</v>
      </c>
      <c r="B211" s="84">
        <v>2</v>
      </c>
      <c r="C211" s="118">
        <v>0.0026004448520895594</v>
      </c>
      <c r="D211" s="84" t="s">
        <v>2168</v>
      </c>
      <c r="E211" s="84" t="b">
        <v>0</v>
      </c>
      <c r="F211" s="84" t="b">
        <v>0</v>
      </c>
      <c r="G211" s="84" t="b">
        <v>0</v>
      </c>
    </row>
    <row r="212" spans="1:7" ht="15">
      <c r="A212" s="84" t="s">
        <v>2112</v>
      </c>
      <c r="B212" s="84">
        <v>2</v>
      </c>
      <c r="C212" s="118">
        <v>0.0026004448520895594</v>
      </c>
      <c r="D212" s="84" t="s">
        <v>2168</v>
      </c>
      <c r="E212" s="84" t="b">
        <v>0</v>
      </c>
      <c r="F212" s="84" t="b">
        <v>0</v>
      </c>
      <c r="G212" s="84" t="b">
        <v>0</v>
      </c>
    </row>
    <row r="213" spans="1:7" ht="15">
      <c r="A213" s="84" t="s">
        <v>2113</v>
      </c>
      <c r="B213" s="84">
        <v>2</v>
      </c>
      <c r="C213" s="118">
        <v>0.0026004448520895594</v>
      </c>
      <c r="D213" s="84" t="s">
        <v>2168</v>
      </c>
      <c r="E213" s="84" t="b">
        <v>1</v>
      </c>
      <c r="F213" s="84" t="b">
        <v>0</v>
      </c>
      <c r="G213" s="84" t="b">
        <v>0</v>
      </c>
    </row>
    <row r="214" spans="1:7" ht="15">
      <c r="A214" s="84" t="s">
        <v>2114</v>
      </c>
      <c r="B214" s="84">
        <v>2</v>
      </c>
      <c r="C214" s="118">
        <v>0.0026004448520895594</v>
      </c>
      <c r="D214" s="84" t="s">
        <v>2168</v>
      </c>
      <c r="E214" s="84" t="b">
        <v>0</v>
      </c>
      <c r="F214" s="84" t="b">
        <v>0</v>
      </c>
      <c r="G214" s="84" t="b">
        <v>0</v>
      </c>
    </row>
    <row r="215" spans="1:7" ht="15">
      <c r="A215" s="84" t="s">
        <v>2115</v>
      </c>
      <c r="B215" s="84">
        <v>2</v>
      </c>
      <c r="C215" s="118">
        <v>0.0026004448520895594</v>
      </c>
      <c r="D215" s="84" t="s">
        <v>2168</v>
      </c>
      <c r="E215" s="84" t="b">
        <v>0</v>
      </c>
      <c r="F215" s="84" t="b">
        <v>0</v>
      </c>
      <c r="G215" s="84" t="b">
        <v>0</v>
      </c>
    </row>
    <row r="216" spans="1:7" ht="15">
      <c r="A216" s="84" t="s">
        <v>2116</v>
      </c>
      <c r="B216" s="84">
        <v>2</v>
      </c>
      <c r="C216" s="118">
        <v>0.0026004448520895594</v>
      </c>
      <c r="D216" s="84" t="s">
        <v>2168</v>
      </c>
      <c r="E216" s="84" t="b">
        <v>0</v>
      </c>
      <c r="F216" s="84" t="b">
        <v>0</v>
      </c>
      <c r="G216" s="84" t="b">
        <v>0</v>
      </c>
    </row>
    <row r="217" spans="1:7" ht="15">
      <c r="A217" s="84" t="s">
        <v>2117</v>
      </c>
      <c r="B217" s="84">
        <v>2</v>
      </c>
      <c r="C217" s="118">
        <v>0.0026004448520895594</v>
      </c>
      <c r="D217" s="84" t="s">
        <v>2168</v>
      </c>
      <c r="E217" s="84" t="b">
        <v>1</v>
      </c>
      <c r="F217" s="84" t="b">
        <v>0</v>
      </c>
      <c r="G217" s="84" t="b">
        <v>0</v>
      </c>
    </row>
    <row r="218" spans="1:7" ht="15">
      <c r="A218" s="84" t="s">
        <v>2118</v>
      </c>
      <c r="B218" s="84">
        <v>2</v>
      </c>
      <c r="C218" s="118">
        <v>0.0026004448520895594</v>
      </c>
      <c r="D218" s="84" t="s">
        <v>2168</v>
      </c>
      <c r="E218" s="84" t="b">
        <v>0</v>
      </c>
      <c r="F218" s="84" t="b">
        <v>0</v>
      </c>
      <c r="G218" s="84" t="b">
        <v>0</v>
      </c>
    </row>
    <row r="219" spans="1:7" ht="15">
      <c r="A219" s="84" t="s">
        <v>307</v>
      </c>
      <c r="B219" s="84">
        <v>2</v>
      </c>
      <c r="C219" s="118">
        <v>0.0026004448520895594</v>
      </c>
      <c r="D219" s="84" t="s">
        <v>2168</v>
      </c>
      <c r="E219" s="84" t="b">
        <v>0</v>
      </c>
      <c r="F219" s="84" t="b">
        <v>0</v>
      </c>
      <c r="G219" s="84" t="b">
        <v>0</v>
      </c>
    </row>
    <row r="220" spans="1:7" ht="15">
      <c r="A220" s="84" t="s">
        <v>306</v>
      </c>
      <c r="B220" s="84">
        <v>2</v>
      </c>
      <c r="C220" s="118">
        <v>0.0026004448520895594</v>
      </c>
      <c r="D220" s="84" t="s">
        <v>2168</v>
      </c>
      <c r="E220" s="84" t="b">
        <v>0</v>
      </c>
      <c r="F220" s="84" t="b">
        <v>0</v>
      </c>
      <c r="G220" s="84" t="b">
        <v>0</v>
      </c>
    </row>
    <row r="221" spans="1:7" ht="15">
      <c r="A221" s="84" t="s">
        <v>305</v>
      </c>
      <c r="B221" s="84">
        <v>2</v>
      </c>
      <c r="C221" s="118">
        <v>0.0026004448520895594</v>
      </c>
      <c r="D221" s="84" t="s">
        <v>2168</v>
      </c>
      <c r="E221" s="84" t="b">
        <v>0</v>
      </c>
      <c r="F221" s="84" t="b">
        <v>0</v>
      </c>
      <c r="G221" s="84" t="b">
        <v>0</v>
      </c>
    </row>
    <row r="222" spans="1:7" ht="15">
      <c r="A222" s="84" t="s">
        <v>2119</v>
      </c>
      <c r="B222" s="84">
        <v>2</v>
      </c>
      <c r="C222" s="118">
        <v>0.0026004448520895594</v>
      </c>
      <c r="D222" s="84" t="s">
        <v>2168</v>
      </c>
      <c r="E222" s="84" t="b">
        <v>0</v>
      </c>
      <c r="F222" s="84" t="b">
        <v>0</v>
      </c>
      <c r="G222" s="84" t="b">
        <v>0</v>
      </c>
    </row>
    <row r="223" spans="1:7" ht="15">
      <c r="A223" s="84" t="s">
        <v>2120</v>
      </c>
      <c r="B223" s="84">
        <v>2</v>
      </c>
      <c r="C223" s="118">
        <v>0.0026004448520895594</v>
      </c>
      <c r="D223" s="84" t="s">
        <v>2168</v>
      </c>
      <c r="E223" s="84" t="b">
        <v>0</v>
      </c>
      <c r="F223" s="84" t="b">
        <v>0</v>
      </c>
      <c r="G223" s="84" t="b">
        <v>0</v>
      </c>
    </row>
    <row r="224" spans="1:7" ht="15">
      <c r="A224" s="84" t="s">
        <v>2121</v>
      </c>
      <c r="B224" s="84">
        <v>2</v>
      </c>
      <c r="C224" s="118">
        <v>0.0026004448520895594</v>
      </c>
      <c r="D224" s="84" t="s">
        <v>2168</v>
      </c>
      <c r="E224" s="84" t="b">
        <v>0</v>
      </c>
      <c r="F224" s="84" t="b">
        <v>0</v>
      </c>
      <c r="G224" s="84" t="b">
        <v>0</v>
      </c>
    </row>
    <row r="225" spans="1:7" ht="15">
      <c r="A225" s="84" t="s">
        <v>2122</v>
      </c>
      <c r="B225" s="84">
        <v>2</v>
      </c>
      <c r="C225" s="118">
        <v>0.0026004448520895594</v>
      </c>
      <c r="D225" s="84" t="s">
        <v>2168</v>
      </c>
      <c r="E225" s="84" t="b">
        <v>0</v>
      </c>
      <c r="F225" s="84" t="b">
        <v>0</v>
      </c>
      <c r="G225" s="84" t="b">
        <v>0</v>
      </c>
    </row>
    <row r="226" spans="1:7" ht="15">
      <c r="A226" s="84" t="s">
        <v>2123</v>
      </c>
      <c r="B226" s="84">
        <v>2</v>
      </c>
      <c r="C226" s="118">
        <v>0.0026004448520895594</v>
      </c>
      <c r="D226" s="84" t="s">
        <v>2168</v>
      </c>
      <c r="E226" s="84" t="b">
        <v>0</v>
      </c>
      <c r="F226" s="84" t="b">
        <v>0</v>
      </c>
      <c r="G226" s="84" t="b">
        <v>0</v>
      </c>
    </row>
    <row r="227" spans="1:7" ht="15">
      <c r="A227" s="84" t="s">
        <v>2124</v>
      </c>
      <c r="B227" s="84">
        <v>2</v>
      </c>
      <c r="C227" s="118">
        <v>0.0026004448520895594</v>
      </c>
      <c r="D227" s="84" t="s">
        <v>2168</v>
      </c>
      <c r="E227" s="84" t="b">
        <v>0</v>
      </c>
      <c r="F227" s="84" t="b">
        <v>0</v>
      </c>
      <c r="G227" s="84" t="b">
        <v>0</v>
      </c>
    </row>
    <row r="228" spans="1:7" ht="15">
      <c r="A228" s="84" t="s">
        <v>2125</v>
      </c>
      <c r="B228" s="84">
        <v>2</v>
      </c>
      <c r="C228" s="118">
        <v>0.0026004448520895594</v>
      </c>
      <c r="D228" s="84" t="s">
        <v>2168</v>
      </c>
      <c r="E228" s="84" t="b">
        <v>0</v>
      </c>
      <c r="F228" s="84" t="b">
        <v>0</v>
      </c>
      <c r="G228" s="84" t="b">
        <v>0</v>
      </c>
    </row>
    <row r="229" spans="1:7" ht="15">
      <c r="A229" s="84" t="s">
        <v>2126</v>
      </c>
      <c r="B229" s="84">
        <v>2</v>
      </c>
      <c r="C229" s="118">
        <v>0.0026004448520895594</v>
      </c>
      <c r="D229" s="84" t="s">
        <v>2168</v>
      </c>
      <c r="E229" s="84" t="b">
        <v>0</v>
      </c>
      <c r="F229" s="84" t="b">
        <v>0</v>
      </c>
      <c r="G229" s="84" t="b">
        <v>0</v>
      </c>
    </row>
    <row r="230" spans="1:7" ht="15">
      <c r="A230" s="84" t="s">
        <v>2127</v>
      </c>
      <c r="B230" s="84">
        <v>2</v>
      </c>
      <c r="C230" s="118">
        <v>0.0026004448520895594</v>
      </c>
      <c r="D230" s="84" t="s">
        <v>2168</v>
      </c>
      <c r="E230" s="84" t="b">
        <v>0</v>
      </c>
      <c r="F230" s="84" t="b">
        <v>0</v>
      </c>
      <c r="G230" s="84" t="b">
        <v>0</v>
      </c>
    </row>
    <row r="231" spans="1:7" ht="15">
      <c r="A231" s="84" t="s">
        <v>2128</v>
      </c>
      <c r="B231" s="84">
        <v>2</v>
      </c>
      <c r="C231" s="118">
        <v>0.0026004448520895594</v>
      </c>
      <c r="D231" s="84" t="s">
        <v>2168</v>
      </c>
      <c r="E231" s="84" t="b">
        <v>0</v>
      </c>
      <c r="F231" s="84" t="b">
        <v>0</v>
      </c>
      <c r="G231" s="84" t="b">
        <v>0</v>
      </c>
    </row>
    <row r="232" spans="1:7" ht="15">
      <c r="A232" s="84" t="s">
        <v>2129</v>
      </c>
      <c r="B232" s="84">
        <v>2</v>
      </c>
      <c r="C232" s="118">
        <v>0.0026004448520895594</v>
      </c>
      <c r="D232" s="84" t="s">
        <v>2168</v>
      </c>
      <c r="E232" s="84" t="b">
        <v>0</v>
      </c>
      <c r="F232" s="84" t="b">
        <v>0</v>
      </c>
      <c r="G232" s="84" t="b">
        <v>0</v>
      </c>
    </row>
    <row r="233" spans="1:7" ht="15">
      <c r="A233" s="84" t="s">
        <v>2130</v>
      </c>
      <c r="B233" s="84">
        <v>2</v>
      </c>
      <c r="C233" s="118">
        <v>0.0026004448520895594</v>
      </c>
      <c r="D233" s="84" t="s">
        <v>2168</v>
      </c>
      <c r="E233" s="84" t="b">
        <v>0</v>
      </c>
      <c r="F233" s="84" t="b">
        <v>0</v>
      </c>
      <c r="G233" s="84" t="b">
        <v>0</v>
      </c>
    </row>
    <row r="234" spans="1:7" ht="15">
      <c r="A234" s="84" t="s">
        <v>2131</v>
      </c>
      <c r="B234" s="84">
        <v>2</v>
      </c>
      <c r="C234" s="118">
        <v>0.0026004448520895594</v>
      </c>
      <c r="D234" s="84" t="s">
        <v>2168</v>
      </c>
      <c r="E234" s="84" t="b">
        <v>0</v>
      </c>
      <c r="F234" s="84" t="b">
        <v>1</v>
      </c>
      <c r="G234" s="84" t="b">
        <v>0</v>
      </c>
    </row>
    <row r="235" spans="1:7" ht="15">
      <c r="A235" s="84" t="s">
        <v>2132</v>
      </c>
      <c r="B235" s="84">
        <v>2</v>
      </c>
      <c r="C235" s="118">
        <v>0.0026004448520895594</v>
      </c>
      <c r="D235" s="84" t="s">
        <v>2168</v>
      </c>
      <c r="E235" s="84" t="b">
        <v>0</v>
      </c>
      <c r="F235" s="84" t="b">
        <v>0</v>
      </c>
      <c r="G235" s="84" t="b">
        <v>0</v>
      </c>
    </row>
    <row r="236" spans="1:7" ht="15">
      <c r="A236" s="84" t="s">
        <v>2133</v>
      </c>
      <c r="B236" s="84">
        <v>2</v>
      </c>
      <c r="C236" s="118">
        <v>0.0026004448520895594</v>
      </c>
      <c r="D236" s="84" t="s">
        <v>2168</v>
      </c>
      <c r="E236" s="84" t="b">
        <v>0</v>
      </c>
      <c r="F236" s="84" t="b">
        <v>0</v>
      </c>
      <c r="G236" s="84" t="b">
        <v>0</v>
      </c>
    </row>
    <row r="237" spans="1:7" ht="15">
      <c r="A237" s="84" t="s">
        <v>2134</v>
      </c>
      <c r="B237" s="84">
        <v>2</v>
      </c>
      <c r="C237" s="118">
        <v>0.0026004448520895594</v>
      </c>
      <c r="D237" s="84" t="s">
        <v>2168</v>
      </c>
      <c r="E237" s="84" t="b">
        <v>0</v>
      </c>
      <c r="F237" s="84" t="b">
        <v>0</v>
      </c>
      <c r="G237" s="84" t="b">
        <v>0</v>
      </c>
    </row>
    <row r="238" spans="1:7" ht="15">
      <c r="A238" s="84" t="s">
        <v>2135</v>
      </c>
      <c r="B238" s="84">
        <v>2</v>
      </c>
      <c r="C238" s="118">
        <v>0.0026004448520895594</v>
      </c>
      <c r="D238" s="84" t="s">
        <v>2168</v>
      </c>
      <c r="E238" s="84" t="b">
        <v>0</v>
      </c>
      <c r="F238" s="84" t="b">
        <v>0</v>
      </c>
      <c r="G238" s="84" t="b">
        <v>0</v>
      </c>
    </row>
    <row r="239" spans="1:7" ht="15">
      <c r="A239" s="84" t="s">
        <v>2136</v>
      </c>
      <c r="B239" s="84">
        <v>2</v>
      </c>
      <c r="C239" s="118">
        <v>0.0026004448520895594</v>
      </c>
      <c r="D239" s="84" t="s">
        <v>2168</v>
      </c>
      <c r="E239" s="84" t="b">
        <v>0</v>
      </c>
      <c r="F239" s="84" t="b">
        <v>0</v>
      </c>
      <c r="G239" s="84" t="b">
        <v>0</v>
      </c>
    </row>
    <row r="240" spans="1:7" ht="15">
      <c r="A240" s="84" t="s">
        <v>2137</v>
      </c>
      <c r="B240" s="84">
        <v>2</v>
      </c>
      <c r="C240" s="118">
        <v>0.0026004448520895594</v>
      </c>
      <c r="D240" s="84" t="s">
        <v>2168</v>
      </c>
      <c r="E240" s="84" t="b">
        <v>0</v>
      </c>
      <c r="F240" s="84" t="b">
        <v>0</v>
      </c>
      <c r="G240" s="84" t="b">
        <v>0</v>
      </c>
    </row>
    <row r="241" spans="1:7" ht="15">
      <c r="A241" s="84" t="s">
        <v>2138</v>
      </c>
      <c r="B241" s="84">
        <v>2</v>
      </c>
      <c r="C241" s="118">
        <v>0.0026004448520895594</v>
      </c>
      <c r="D241" s="84" t="s">
        <v>2168</v>
      </c>
      <c r="E241" s="84" t="b">
        <v>0</v>
      </c>
      <c r="F241" s="84" t="b">
        <v>0</v>
      </c>
      <c r="G241" s="84" t="b">
        <v>0</v>
      </c>
    </row>
    <row r="242" spans="1:7" ht="15">
      <c r="A242" s="84" t="s">
        <v>2139</v>
      </c>
      <c r="B242" s="84">
        <v>2</v>
      </c>
      <c r="C242" s="118">
        <v>0.0026004448520895594</v>
      </c>
      <c r="D242" s="84" t="s">
        <v>2168</v>
      </c>
      <c r="E242" s="84" t="b">
        <v>0</v>
      </c>
      <c r="F242" s="84" t="b">
        <v>0</v>
      </c>
      <c r="G242" s="84" t="b">
        <v>0</v>
      </c>
    </row>
    <row r="243" spans="1:7" ht="15">
      <c r="A243" s="84" t="s">
        <v>2140</v>
      </c>
      <c r="B243" s="84">
        <v>2</v>
      </c>
      <c r="C243" s="118">
        <v>0.0026004448520895594</v>
      </c>
      <c r="D243" s="84" t="s">
        <v>2168</v>
      </c>
      <c r="E243" s="84" t="b">
        <v>0</v>
      </c>
      <c r="F243" s="84" t="b">
        <v>0</v>
      </c>
      <c r="G243" s="84" t="b">
        <v>0</v>
      </c>
    </row>
    <row r="244" spans="1:7" ht="15">
      <c r="A244" s="84" t="s">
        <v>2141</v>
      </c>
      <c r="B244" s="84">
        <v>2</v>
      </c>
      <c r="C244" s="118">
        <v>0.0026004448520895594</v>
      </c>
      <c r="D244" s="84" t="s">
        <v>2168</v>
      </c>
      <c r="E244" s="84" t="b">
        <v>0</v>
      </c>
      <c r="F244" s="84" t="b">
        <v>0</v>
      </c>
      <c r="G244" s="84" t="b">
        <v>0</v>
      </c>
    </row>
    <row r="245" spans="1:7" ht="15">
      <c r="A245" s="84" t="s">
        <v>2142</v>
      </c>
      <c r="B245" s="84">
        <v>2</v>
      </c>
      <c r="C245" s="118">
        <v>0.0026004448520895594</v>
      </c>
      <c r="D245" s="84" t="s">
        <v>2168</v>
      </c>
      <c r="E245" s="84" t="b">
        <v>0</v>
      </c>
      <c r="F245" s="84" t="b">
        <v>0</v>
      </c>
      <c r="G245" s="84" t="b">
        <v>0</v>
      </c>
    </row>
    <row r="246" spans="1:7" ht="15">
      <c r="A246" s="84" t="s">
        <v>2143</v>
      </c>
      <c r="B246" s="84">
        <v>2</v>
      </c>
      <c r="C246" s="118">
        <v>0.0026004448520895594</v>
      </c>
      <c r="D246" s="84" t="s">
        <v>2168</v>
      </c>
      <c r="E246" s="84" t="b">
        <v>0</v>
      </c>
      <c r="F246" s="84" t="b">
        <v>0</v>
      </c>
      <c r="G246" s="84" t="b">
        <v>0</v>
      </c>
    </row>
    <row r="247" spans="1:7" ht="15">
      <c r="A247" s="84" t="s">
        <v>2144</v>
      </c>
      <c r="B247" s="84">
        <v>2</v>
      </c>
      <c r="C247" s="118">
        <v>0.0026004448520895594</v>
      </c>
      <c r="D247" s="84" t="s">
        <v>2168</v>
      </c>
      <c r="E247" s="84" t="b">
        <v>1</v>
      </c>
      <c r="F247" s="84" t="b">
        <v>0</v>
      </c>
      <c r="G247" s="84" t="b">
        <v>0</v>
      </c>
    </row>
    <row r="248" spans="1:7" ht="15">
      <c r="A248" s="84" t="s">
        <v>2145</v>
      </c>
      <c r="B248" s="84">
        <v>2</v>
      </c>
      <c r="C248" s="118">
        <v>0.0026004448520895594</v>
      </c>
      <c r="D248" s="84" t="s">
        <v>2168</v>
      </c>
      <c r="E248" s="84" t="b">
        <v>0</v>
      </c>
      <c r="F248" s="84" t="b">
        <v>0</v>
      </c>
      <c r="G248" s="84" t="b">
        <v>0</v>
      </c>
    </row>
    <row r="249" spans="1:7" ht="15">
      <c r="A249" s="84" t="s">
        <v>2146</v>
      </c>
      <c r="B249" s="84">
        <v>2</v>
      </c>
      <c r="C249" s="118">
        <v>0.0026004448520895594</v>
      </c>
      <c r="D249" s="84" t="s">
        <v>2168</v>
      </c>
      <c r="E249" s="84" t="b">
        <v>0</v>
      </c>
      <c r="F249" s="84" t="b">
        <v>0</v>
      </c>
      <c r="G249" s="84" t="b">
        <v>0</v>
      </c>
    </row>
    <row r="250" spans="1:7" ht="15">
      <c r="A250" s="84" t="s">
        <v>2147</v>
      </c>
      <c r="B250" s="84">
        <v>2</v>
      </c>
      <c r="C250" s="118">
        <v>0.0026004448520895594</v>
      </c>
      <c r="D250" s="84" t="s">
        <v>2168</v>
      </c>
      <c r="E250" s="84" t="b">
        <v>0</v>
      </c>
      <c r="F250" s="84" t="b">
        <v>0</v>
      </c>
      <c r="G250" s="84" t="b">
        <v>0</v>
      </c>
    </row>
    <row r="251" spans="1:7" ht="15">
      <c r="A251" s="84" t="s">
        <v>2148</v>
      </c>
      <c r="B251" s="84">
        <v>2</v>
      </c>
      <c r="C251" s="118">
        <v>0.0026004448520895594</v>
      </c>
      <c r="D251" s="84" t="s">
        <v>2168</v>
      </c>
      <c r="E251" s="84" t="b">
        <v>0</v>
      </c>
      <c r="F251" s="84" t="b">
        <v>0</v>
      </c>
      <c r="G251" s="84" t="b">
        <v>0</v>
      </c>
    </row>
    <row r="252" spans="1:7" ht="15">
      <c r="A252" s="84" t="s">
        <v>2149</v>
      </c>
      <c r="B252" s="84">
        <v>2</v>
      </c>
      <c r="C252" s="118">
        <v>0.0026004448520895594</v>
      </c>
      <c r="D252" s="84" t="s">
        <v>2168</v>
      </c>
      <c r="E252" s="84" t="b">
        <v>0</v>
      </c>
      <c r="F252" s="84" t="b">
        <v>0</v>
      </c>
      <c r="G252" s="84" t="b">
        <v>0</v>
      </c>
    </row>
    <row r="253" spans="1:7" ht="15">
      <c r="A253" s="84" t="s">
        <v>2150</v>
      </c>
      <c r="B253" s="84">
        <v>2</v>
      </c>
      <c r="C253" s="118">
        <v>0.0026004448520895594</v>
      </c>
      <c r="D253" s="84" t="s">
        <v>2168</v>
      </c>
      <c r="E253" s="84" t="b">
        <v>0</v>
      </c>
      <c r="F253" s="84" t="b">
        <v>0</v>
      </c>
      <c r="G253" s="84" t="b">
        <v>0</v>
      </c>
    </row>
    <row r="254" spans="1:7" ht="15">
      <c r="A254" s="84" t="s">
        <v>2151</v>
      </c>
      <c r="B254" s="84">
        <v>2</v>
      </c>
      <c r="C254" s="118">
        <v>0.0026004448520895594</v>
      </c>
      <c r="D254" s="84" t="s">
        <v>2168</v>
      </c>
      <c r="E254" s="84" t="b">
        <v>0</v>
      </c>
      <c r="F254" s="84" t="b">
        <v>0</v>
      </c>
      <c r="G254" s="84" t="b">
        <v>0</v>
      </c>
    </row>
    <row r="255" spans="1:7" ht="15">
      <c r="A255" s="84" t="s">
        <v>2152</v>
      </c>
      <c r="B255" s="84">
        <v>2</v>
      </c>
      <c r="C255" s="118">
        <v>0.0026004448520895594</v>
      </c>
      <c r="D255" s="84" t="s">
        <v>2168</v>
      </c>
      <c r="E255" s="84" t="b">
        <v>1</v>
      </c>
      <c r="F255" s="84" t="b">
        <v>0</v>
      </c>
      <c r="G255" s="84" t="b">
        <v>0</v>
      </c>
    </row>
    <row r="256" spans="1:7" ht="15">
      <c r="A256" s="84" t="s">
        <v>2153</v>
      </c>
      <c r="B256" s="84">
        <v>2</v>
      </c>
      <c r="C256" s="118">
        <v>0.0026004448520895594</v>
      </c>
      <c r="D256" s="84" t="s">
        <v>2168</v>
      </c>
      <c r="E256" s="84" t="b">
        <v>0</v>
      </c>
      <c r="F256" s="84" t="b">
        <v>0</v>
      </c>
      <c r="G256" s="84" t="b">
        <v>0</v>
      </c>
    </row>
    <row r="257" spans="1:7" ht="15">
      <c r="A257" s="84" t="s">
        <v>2154</v>
      </c>
      <c r="B257" s="84">
        <v>2</v>
      </c>
      <c r="C257" s="118">
        <v>0.0026004448520895594</v>
      </c>
      <c r="D257" s="84" t="s">
        <v>2168</v>
      </c>
      <c r="E257" s="84" t="b">
        <v>0</v>
      </c>
      <c r="F257" s="84" t="b">
        <v>0</v>
      </c>
      <c r="G257" s="84" t="b">
        <v>0</v>
      </c>
    </row>
    <row r="258" spans="1:7" ht="15">
      <c r="A258" s="84" t="s">
        <v>213</v>
      </c>
      <c r="B258" s="84">
        <v>2</v>
      </c>
      <c r="C258" s="118">
        <v>0.0026004448520895594</v>
      </c>
      <c r="D258" s="84" t="s">
        <v>2168</v>
      </c>
      <c r="E258" s="84" t="b">
        <v>0</v>
      </c>
      <c r="F258" s="84" t="b">
        <v>0</v>
      </c>
      <c r="G258" s="84" t="b">
        <v>0</v>
      </c>
    </row>
    <row r="259" spans="1:7" ht="15">
      <c r="A259" s="84" t="s">
        <v>1836</v>
      </c>
      <c r="B259" s="84">
        <v>2</v>
      </c>
      <c r="C259" s="118">
        <v>0.0026004448520895594</v>
      </c>
      <c r="D259" s="84" t="s">
        <v>2168</v>
      </c>
      <c r="E259" s="84" t="b">
        <v>0</v>
      </c>
      <c r="F259" s="84" t="b">
        <v>0</v>
      </c>
      <c r="G259" s="84" t="b">
        <v>0</v>
      </c>
    </row>
    <row r="260" spans="1:7" ht="15">
      <c r="A260" s="84" t="s">
        <v>1713</v>
      </c>
      <c r="B260" s="84">
        <v>2</v>
      </c>
      <c r="C260" s="118">
        <v>0.0026004448520895594</v>
      </c>
      <c r="D260" s="84" t="s">
        <v>2168</v>
      </c>
      <c r="E260" s="84" t="b">
        <v>0</v>
      </c>
      <c r="F260" s="84" t="b">
        <v>0</v>
      </c>
      <c r="G260" s="84" t="b">
        <v>0</v>
      </c>
    </row>
    <row r="261" spans="1:7" ht="15">
      <c r="A261" s="84" t="s">
        <v>294</v>
      </c>
      <c r="B261" s="84">
        <v>2</v>
      </c>
      <c r="C261" s="118">
        <v>0.0026004448520895594</v>
      </c>
      <c r="D261" s="84" t="s">
        <v>2168</v>
      </c>
      <c r="E261" s="84" t="b">
        <v>0</v>
      </c>
      <c r="F261" s="84" t="b">
        <v>0</v>
      </c>
      <c r="G261" s="84" t="b">
        <v>0</v>
      </c>
    </row>
    <row r="262" spans="1:7" ht="15">
      <c r="A262" s="84" t="s">
        <v>293</v>
      </c>
      <c r="B262" s="84">
        <v>2</v>
      </c>
      <c r="C262" s="118">
        <v>0.0026004448520895594</v>
      </c>
      <c r="D262" s="84" t="s">
        <v>2168</v>
      </c>
      <c r="E262" s="84" t="b">
        <v>0</v>
      </c>
      <c r="F262" s="84" t="b">
        <v>0</v>
      </c>
      <c r="G262" s="84" t="b">
        <v>0</v>
      </c>
    </row>
    <row r="263" spans="1:7" ht="15">
      <c r="A263" s="84" t="s">
        <v>292</v>
      </c>
      <c r="B263" s="84">
        <v>2</v>
      </c>
      <c r="C263" s="118">
        <v>0.0026004448520895594</v>
      </c>
      <c r="D263" s="84" t="s">
        <v>2168</v>
      </c>
      <c r="E263" s="84" t="b">
        <v>0</v>
      </c>
      <c r="F263" s="84" t="b">
        <v>0</v>
      </c>
      <c r="G263" s="84" t="b">
        <v>0</v>
      </c>
    </row>
    <row r="264" spans="1:7" ht="15">
      <c r="A264" s="84" t="s">
        <v>291</v>
      </c>
      <c r="B264" s="84">
        <v>2</v>
      </c>
      <c r="C264" s="118">
        <v>0.0026004448520895594</v>
      </c>
      <c r="D264" s="84" t="s">
        <v>2168</v>
      </c>
      <c r="E264" s="84" t="b">
        <v>0</v>
      </c>
      <c r="F264" s="84" t="b">
        <v>0</v>
      </c>
      <c r="G264" s="84" t="b">
        <v>0</v>
      </c>
    </row>
    <row r="265" spans="1:7" ht="15">
      <c r="A265" s="84" t="s">
        <v>290</v>
      </c>
      <c r="B265" s="84">
        <v>2</v>
      </c>
      <c r="C265" s="118">
        <v>0.0026004448520895594</v>
      </c>
      <c r="D265" s="84" t="s">
        <v>2168</v>
      </c>
      <c r="E265" s="84" t="b">
        <v>0</v>
      </c>
      <c r="F265" s="84" t="b">
        <v>0</v>
      </c>
      <c r="G265" s="84" t="b">
        <v>0</v>
      </c>
    </row>
    <row r="266" spans="1:7" ht="15">
      <c r="A266" s="84" t="s">
        <v>289</v>
      </c>
      <c r="B266" s="84">
        <v>2</v>
      </c>
      <c r="C266" s="118">
        <v>0.0026004448520895594</v>
      </c>
      <c r="D266" s="84" t="s">
        <v>2168</v>
      </c>
      <c r="E266" s="84" t="b">
        <v>0</v>
      </c>
      <c r="F266" s="84" t="b">
        <v>0</v>
      </c>
      <c r="G266" s="84" t="b">
        <v>0</v>
      </c>
    </row>
    <row r="267" spans="1:7" ht="15">
      <c r="A267" s="84" t="s">
        <v>288</v>
      </c>
      <c r="B267" s="84">
        <v>2</v>
      </c>
      <c r="C267" s="118">
        <v>0.0026004448520895594</v>
      </c>
      <c r="D267" s="84" t="s">
        <v>2168</v>
      </c>
      <c r="E267" s="84" t="b">
        <v>0</v>
      </c>
      <c r="F267" s="84" t="b">
        <v>0</v>
      </c>
      <c r="G267" s="84" t="b">
        <v>0</v>
      </c>
    </row>
    <row r="268" spans="1:7" ht="15">
      <c r="A268" s="84" t="s">
        <v>287</v>
      </c>
      <c r="B268" s="84">
        <v>2</v>
      </c>
      <c r="C268" s="118">
        <v>0.0026004448520895594</v>
      </c>
      <c r="D268" s="84" t="s">
        <v>2168</v>
      </c>
      <c r="E268" s="84" t="b">
        <v>0</v>
      </c>
      <c r="F268" s="84" t="b">
        <v>0</v>
      </c>
      <c r="G268" s="84" t="b">
        <v>0</v>
      </c>
    </row>
    <row r="269" spans="1:7" ht="15">
      <c r="A269" s="84" t="s">
        <v>2155</v>
      </c>
      <c r="B269" s="84">
        <v>2</v>
      </c>
      <c r="C269" s="118">
        <v>0.003060032631729225</v>
      </c>
      <c r="D269" s="84" t="s">
        <v>2168</v>
      </c>
      <c r="E269" s="84" t="b">
        <v>0</v>
      </c>
      <c r="F269" s="84" t="b">
        <v>0</v>
      </c>
      <c r="G269" s="84" t="b">
        <v>0</v>
      </c>
    </row>
    <row r="270" spans="1:7" ht="15">
      <c r="A270" s="84" t="s">
        <v>2156</v>
      </c>
      <c r="B270" s="84">
        <v>2</v>
      </c>
      <c r="C270" s="118">
        <v>0.0026004448520895594</v>
      </c>
      <c r="D270" s="84" t="s">
        <v>2168</v>
      </c>
      <c r="E270" s="84" t="b">
        <v>0</v>
      </c>
      <c r="F270" s="84" t="b">
        <v>0</v>
      </c>
      <c r="G270" s="84" t="b">
        <v>0</v>
      </c>
    </row>
    <row r="271" spans="1:7" ht="15">
      <c r="A271" s="84" t="s">
        <v>2157</v>
      </c>
      <c r="B271" s="84">
        <v>2</v>
      </c>
      <c r="C271" s="118">
        <v>0.0026004448520895594</v>
      </c>
      <c r="D271" s="84" t="s">
        <v>2168</v>
      </c>
      <c r="E271" s="84" t="b">
        <v>0</v>
      </c>
      <c r="F271" s="84" t="b">
        <v>0</v>
      </c>
      <c r="G271" s="84" t="b">
        <v>0</v>
      </c>
    </row>
    <row r="272" spans="1:7" ht="15">
      <c r="A272" s="84" t="s">
        <v>221</v>
      </c>
      <c r="B272" s="84">
        <v>2</v>
      </c>
      <c r="C272" s="118">
        <v>0.0026004448520895594</v>
      </c>
      <c r="D272" s="84" t="s">
        <v>2168</v>
      </c>
      <c r="E272" s="84" t="b">
        <v>0</v>
      </c>
      <c r="F272" s="84" t="b">
        <v>0</v>
      </c>
      <c r="G272" s="84" t="b">
        <v>0</v>
      </c>
    </row>
    <row r="273" spans="1:7" ht="15">
      <c r="A273" s="84" t="s">
        <v>279</v>
      </c>
      <c r="B273" s="84">
        <v>2</v>
      </c>
      <c r="C273" s="118">
        <v>0.0026004448520895594</v>
      </c>
      <c r="D273" s="84" t="s">
        <v>2168</v>
      </c>
      <c r="E273" s="84" t="b">
        <v>0</v>
      </c>
      <c r="F273" s="84" t="b">
        <v>0</v>
      </c>
      <c r="G273" s="84" t="b">
        <v>0</v>
      </c>
    </row>
    <row r="274" spans="1:7" ht="15">
      <c r="A274" s="84" t="s">
        <v>278</v>
      </c>
      <c r="B274" s="84">
        <v>2</v>
      </c>
      <c r="C274" s="118">
        <v>0.0026004448520895594</v>
      </c>
      <c r="D274" s="84" t="s">
        <v>2168</v>
      </c>
      <c r="E274" s="84" t="b">
        <v>0</v>
      </c>
      <c r="F274" s="84" t="b">
        <v>0</v>
      </c>
      <c r="G274" s="84" t="b">
        <v>0</v>
      </c>
    </row>
    <row r="275" spans="1:7" ht="15">
      <c r="A275" s="84" t="s">
        <v>277</v>
      </c>
      <c r="B275" s="84">
        <v>2</v>
      </c>
      <c r="C275" s="118">
        <v>0.0026004448520895594</v>
      </c>
      <c r="D275" s="84" t="s">
        <v>2168</v>
      </c>
      <c r="E275" s="84" t="b">
        <v>0</v>
      </c>
      <c r="F275" s="84" t="b">
        <v>0</v>
      </c>
      <c r="G275" s="84" t="b">
        <v>0</v>
      </c>
    </row>
    <row r="276" spans="1:7" ht="15">
      <c r="A276" s="84" t="s">
        <v>276</v>
      </c>
      <c r="B276" s="84">
        <v>2</v>
      </c>
      <c r="C276" s="118">
        <v>0.0026004448520895594</v>
      </c>
      <c r="D276" s="84" t="s">
        <v>2168</v>
      </c>
      <c r="E276" s="84" t="b">
        <v>0</v>
      </c>
      <c r="F276" s="84" t="b">
        <v>0</v>
      </c>
      <c r="G276" s="84" t="b">
        <v>0</v>
      </c>
    </row>
    <row r="277" spans="1:7" ht="15">
      <c r="A277" s="84" t="s">
        <v>275</v>
      </c>
      <c r="B277" s="84">
        <v>2</v>
      </c>
      <c r="C277" s="118">
        <v>0.0026004448520895594</v>
      </c>
      <c r="D277" s="84" t="s">
        <v>2168</v>
      </c>
      <c r="E277" s="84" t="b">
        <v>0</v>
      </c>
      <c r="F277" s="84" t="b">
        <v>0</v>
      </c>
      <c r="G277" s="84" t="b">
        <v>0</v>
      </c>
    </row>
    <row r="278" spans="1:7" ht="15">
      <c r="A278" s="84" t="s">
        <v>274</v>
      </c>
      <c r="B278" s="84">
        <v>2</v>
      </c>
      <c r="C278" s="118">
        <v>0.0026004448520895594</v>
      </c>
      <c r="D278" s="84" t="s">
        <v>2168</v>
      </c>
      <c r="E278" s="84" t="b">
        <v>0</v>
      </c>
      <c r="F278" s="84" t="b">
        <v>0</v>
      </c>
      <c r="G278" s="84" t="b">
        <v>0</v>
      </c>
    </row>
    <row r="279" spans="1:7" ht="15">
      <c r="A279" s="84" t="s">
        <v>273</v>
      </c>
      <c r="B279" s="84">
        <v>2</v>
      </c>
      <c r="C279" s="118">
        <v>0.0026004448520895594</v>
      </c>
      <c r="D279" s="84" t="s">
        <v>2168</v>
      </c>
      <c r="E279" s="84" t="b">
        <v>0</v>
      </c>
      <c r="F279" s="84" t="b">
        <v>0</v>
      </c>
      <c r="G279" s="84" t="b">
        <v>0</v>
      </c>
    </row>
    <row r="280" spans="1:7" ht="15">
      <c r="A280" s="84" t="s">
        <v>272</v>
      </c>
      <c r="B280" s="84">
        <v>2</v>
      </c>
      <c r="C280" s="118">
        <v>0.0026004448520895594</v>
      </c>
      <c r="D280" s="84" t="s">
        <v>2168</v>
      </c>
      <c r="E280" s="84" t="b">
        <v>0</v>
      </c>
      <c r="F280" s="84" t="b">
        <v>0</v>
      </c>
      <c r="G280" s="84" t="b">
        <v>0</v>
      </c>
    </row>
    <row r="281" spans="1:7" ht="15">
      <c r="A281" s="84" t="s">
        <v>225</v>
      </c>
      <c r="B281" s="84">
        <v>2</v>
      </c>
      <c r="C281" s="118">
        <v>0.0026004448520895594</v>
      </c>
      <c r="D281" s="84" t="s">
        <v>2168</v>
      </c>
      <c r="E281" s="84" t="b">
        <v>0</v>
      </c>
      <c r="F281" s="84" t="b">
        <v>0</v>
      </c>
      <c r="G281" s="84" t="b">
        <v>0</v>
      </c>
    </row>
    <row r="282" spans="1:7" ht="15">
      <c r="A282" s="84" t="s">
        <v>271</v>
      </c>
      <c r="B282" s="84">
        <v>2</v>
      </c>
      <c r="C282" s="118">
        <v>0.0026004448520895594</v>
      </c>
      <c r="D282" s="84" t="s">
        <v>2168</v>
      </c>
      <c r="E282" s="84" t="b">
        <v>0</v>
      </c>
      <c r="F282" s="84" t="b">
        <v>0</v>
      </c>
      <c r="G282" s="84" t="b">
        <v>0</v>
      </c>
    </row>
    <row r="283" spans="1:7" ht="15">
      <c r="A283" s="84" t="s">
        <v>270</v>
      </c>
      <c r="B283" s="84">
        <v>2</v>
      </c>
      <c r="C283" s="118">
        <v>0.0026004448520895594</v>
      </c>
      <c r="D283" s="84" t="s">
        <v>2168</v>
      </c>
      <c r="E283" s="84" t="b">
        <v>0</v>
      </c>
      <c r="F283" s="84" t="b">
        <v>0</v>
      </c>
      <c r="G283" s="84" t="b">
        <v>0</v>
      </c>
    </row>
    <row r="284" spans="1:7" ht="15">
      <c r="A284" s="84" t="s">
        <v>2158</v>
      </c>
      <c r="B284" s="84">
        <v>2</v>
      </c>
      <c r="C284" s="118">
        <v>0.0026004448520895594</v>
      </c>
      <c r="D284" s="84" t="s">
        <v>2168</v>
      </c>
      <c r="E284" s="84" t="b">
        <v>0</v>
      </c>
      <c r="F284" s="84" t="b">
        <v>0</v>
      </c>
      <c r="G284" s="84" t="b">
        <v>0</v>
      </c>
    </row>
    <row r="285" spans="1:7" ht="15">
      <c r="A285" s="84" t="s">
        <v>2159</v>
      </c>
      <c r="B285" s="84">
        <v>2</v>
      </c>
      <c r="C285" s="118">
        <v>0.0026004448520895594</v>
      </c>
      <c r="D285" s="84" t="s">
        <v>2168</v>
      </c>
      <c r="E285" s="84" t="b">
        <v>0</v>
      </c>
      <c r="F285" s="84" t="b">
        <v>0</v>
      </c>
      <c r="G285" s="84" t="b">
        <v>0</v>
      </c>
    </row>
    <row r="286" spans="1:7" ht="15">
      <c r="A286" s="84" t="s">
        <v>2160</v>
      </c>
      <c r="B286" s="84">
        <v>2</v>
      </c>
      <c r="C286" s="118">
        <v>0.003060032631729225</v>
      </c>
      <c r="D286" s="84" t="s">
        <v>2168</v>
      </c>
      <c r="E286" s="84" t="b">
        <v>0</v>
      </c>
      <c r="F286" s="84" t="b">
        <v>0</v>
      </c>
      <c r="G286" s="84" t="b">
        <v>0</v>
      </c>
    </row>
    <row r="287" spans="1:7" ht="15">
      <c r="A287" s="84" t="s">
        <v>2161</v>
      </c>
      <c r="B287" s="84">
        <v>2</v>
      </c>
      <c r="C287" s="118">
        <v>0.0026004448520895594</v>
      </c>
      <c r="D287" s="84" t="s">
        <v>2168</v>
      </c>
      <c r="E287" s="84" t="b">
        <v>0</v>
      </c>
      <c r="F287" s="84" t="b">
        <v>0</v>
      </c>
      <c r="G287" s="84" t="b">
        <v>0</v>
      </c>
    </row>
    <row r="288" spans="1:7" ht="15">
      <c r="A288" s="84" t="s">
        <v>2162</v>
      </c>
      <c r="B288" s="84">
        <v>2</v>
      </c>
      <c r="C288" s="118">
        <v>0.003060032631729225</v>
      </c>
      <c r="D288" s="84" t="s">
        <v>2168</v>
      </c>
      <c r="E288" s="84" t="b">
        <v>0</v>
      </c>
      <c r="F288" s="84" t="b">
        <v>0</v>
      </c>
      <c r="G288" s="84" t="b">
        <v>0</v>
      </c>
    </row>
    <row r="289" spans="1:7" ht="15">
      <c r="A289" s="84" t="s">
        <v>2163</v>
      </c>
      <c r="B289" s="84">
        <v>2</v>
      </c>
      <c r="C289" s="118">
        <v>0.0026004448520895594</v>
      </c>
      <c r="D289" s="84" t="s">
        <v>2168</v>
      </c>
      <c r="E289" s="84" t="b">
        <v>0</v>
      </c>
      <c r="F289" s="84" t="b">
        <v>0</v>
      </c>
      <c r="G289" s="84" t="b">
        <v>0</v>
      </c>
    </row>
    <row r="290" spans="1:7" ht="15">
      <c r="A290" s="84" t="s">
        <v>2164</v>
      </c>
      <c r="B290" s="84">
        <v>2</v>
      </c>
      <c r="C290" s="118">
        <v>0.003060032631729225</v>
      </c>
      <c r="D290" s="84" t="s">
        <v>2168</v>
      </c>
      <c r="E290" s="84" t="b">
        <v>0</v>
      </c>
      <c r="F290" s="84" t="b">
        <v>0</v>
      </c>
      <c r="G290" s="84" t="b">
        <v>0</v>
      </c>
    </row>
    <row r="291" spans="1:7" ht="15">
      <c r="A291" s="84" t="s">
        <v>2165</v>
      </c>
      <c r="B291" s="84">
        <v>2</v>
      </c>
      <c r="C291" s="118">
        <v>0.003060032631729225</v>
      </c>
      <c r="D291" s="84" t="s">
        <v>2168</v>
      </c>
      <c r="E291" s="84" t="b">
        <v>0</v>
      </c>
      <c r="F291" s="84" t="b">
        <v>0</v>
      </c>
      <c r="G291" s="84" t="b">
        <v>0</v>
      </c>
    </row>
    <row r="292" spans="1:7" ht="15">
      <c r="A292" s="84" t="s">
        <v>238</v>
      </c>
      <c r="B292" s="84">
        <v>25</v>
      </c>
      <c r="C292" s="118">
        <v>0.014577746286036395</v>
      </c>
      <c r="D292" s="84" t="s">
        <v>1588</v>
      </c>
      <c r="E292" s="84" t="b">
        <v>0</v>
      </c>
      <c r="F292" s="84" t="b">
        <v>0</v>
      </c>
      <c r="G292" s="84" t="b">
        <v>0</v>
      </c>
    </row>
    <row r="293" spans="1:7" ht="15">
      <c r="A293" s="84" t="s">
        <v>239</v>
      </c>
      <c r="B293" s="84">
        <v>19</v>
      </c>
      <c r="C293" s="118">
        <v>0.012754589279213377</v>
      </c>
      <c r="D293" s="84" t="s">
        <v>1588</v>
      </c>
      <c r="E293" s="84" t="b">
        <v>0</v>
      </c>
      <c r="F293" s="84" t="b">
        <v>0</v>
      </c>
      <c r="G293" s="84" t="b">
        <v>0</v>
      </c>
    </row>
    <row r="294" spans="1:7" ht="15">
      <c r="A294" s="84" t="s">
        <v>1681</v>
      </c>
      <c r="B294" s="84">
        <v>14</v>
      </c>
      <c r="C294" s="118">
        <v>0.011969805277542645</v>
      </c>
      <c r="D294" s="84" t="s">
        <v>1588</v>
      </c>
      <c r="E294" s="84" t="b">
        <v>0</v>
      </c>
      <c r="F294" s="84" t="b">
        <v>0</v>
      </c>
      <c r="G294" s="84" t="b">
        <v>0</v>
      </c>
    </row>
    <row r="295" spans="1:7" ht="15">
      <c r="A295" s="84" t="s">
        <v>1677</v>
      </c>
      <c r="B295" s="84">
        <v>14</v>
      </c>
      <c r="C295" s="118">
        <v>0.014000684650506884</v>
      </c>
      <c r="D295" s="84" t="s">
        <v>1588</v>
      </c>
      <c r="E295" s="84" t="b">
        <v>0</v>
      </c>
      <c r="F295" s="84" t="b">
        <v>0</v>
      </c>
      <c r="G295" s="84" t="b">
        <v>0</v>
      </c>
    </row>
    <row r="296" spans="1:7" ht="15">
      <c r="A296" s="84" t="s">
        <v>1682</v>
      </c>
      <c r="B296" s="84">
        <v>12</v>
      </c>
      <c r="C296" s="118">
        <v>0.011372522119368074</v>
      </c>
      <c r="D296" s="84" t="s">
        <v>1588</v>
      </c>
      <c r="E296" s="84" t="b">
        <v>0</v>
      </c>
      <c r="F296" s="84" t="b">
        <v>0</v>
      </c>
      <c r="G296" s="84" t="b">
        <v>0</v>
      </c>
    </row>
    <row r="297" spans="1:7" ht="15">
      <c r="A297" s="84" t="s">
        <v>1683</v>
      </c>
      <c r="B297" s="84">
        <v>12</v>
      </c>
      <c r="C297" s="118">
        <v>0.011372522119368074</v>
      </c>
      <c r="D297" s="84" t="s">
        <v>1588</v>
      </c>
      <c r="E297" s="84" t="b">
        <v>0</v>
      </c>
      <c r="F297" s="84" t="b">
        <v>0</v>
      </c>
      <c r="G297" s="84" t="b">
        <v>0</v>
      </c>
    </row>
    <row r="298" spans="1:7" ht="15">
      <c r="A298" s="84" t="s">
        <v>1684</v>
      </c>
      <c r="B298" s="84">
        <v>10</v>
      </c>
      <c r="C298" s="118">
        <v>0.010573794924694421</v>
      </c>
      <c r="D298" s="84" t="s">
        <v>1588</v>
      </c>
      <c r="E298" s="84" t="b">
        <v>0</v>
      </c>
      <c r="F298" s="84" t="b">
        <v>0</v>
      </c>
      <c r="G298" s="84" t="b">
        <v>0</v>
      </c>
    </row>
    <row r="299" spans="1:7" ht="15">
      <c r="A299" s="84" t="s">
        <v>1685</v>
      </c>
      <c r="B299" s="84">
        <v>10</v>
      </c>
      <c r="C299" s="118">
        <v>0.010573794924694421</v>
      </c>
      <c r="D299" s="84" t="s">
        <v>1588</v>
      </c>
      <c r="E299" s="84" t="b">
        <v>0</v>
      </c>
      <c r="F299" s="84" t="b">
        <v>0</v>
      </c>
      <c r="G299" s="84" t="b">
        <v>0</v>
      </c>
    </row>
    <row r="300" spans="1:7" ht="15">
      <c r="A300" s="84" t="s">
        <v>1686</v>
      </c>
      <c r="B300" s="84">
        <v>10</v>
      </c>
      <c r="C300" s="118">
        <v>0.010573794924694421</v>
      </c>
      <c r="D300" s="84" t="s">
        <v>1588</v>
      </c>
      <c r="E300" s="84" t="b">
        <v>0</v>
      </c>
      <c r="F300" s="84" t="b">
        <v>0</v>
      </c>
      <c r="G300" s="84" t="b">
        <v>0</v>
      </c>
    </row>
    <row r="301" spans="1:7" ht="15">
      <c r="A301" s="84" t="s">
        <v>1687</v>
      </c>
      <c r="B301" s="84">
        <v>10</v>
      </c>
      <c r="C301" s="118">
        <v>0.011207555181767486</v>
      </c>
      <c r="D301" s="84" t="s">
        <v>1588</v>
      </c>
      <c r="E301" s="84" t="b">
        <v>0</v>
      </c>
      <c r="F301" s="84" t="b">
        <v>0</v>
      </c>
      <c r="G301" s="84" t="b">
        <v>0</v>
      </c>
    </row>
    <row r="302" spans="1:7" ht="15">
      <c r="A302" s="84" t="s">
        <v>212</v>
      </c>
      <c r="B302" s="84">
        <v>9</v>
      </c>
      <c r="C302" s="118">
        <v>0.010086799663590738</v>
      </c>
      <c r="D302" s="84" t="s">
        <v>1588</v>
      </c>
      <c r="E302" s="84" t="b">
        <v>0</v>
      </c>
      <c r="F302" s="84" t="b">
        <v>0</v>
      </c>
      <c r="G302" s="84" t="b">
        <v>0</v>
      </c>
    </row>
    <row r="303" spans="1:7" ht="15">
      <c r="A303" s="84" t="s">
        <v>1978</v>
      </c>
      <c r="B303" s="84">
        <v>9</v>
      </c>
      <c r="C303" s="118">
        <v>0.010086799663590738</v>
      </c>
      <c r="D303" s="84" t="s">
        <v>1588</v>
      </c>
      <c r="E303" s="84" t="b">
        <v>0</v>
      </c>
      <c r="F303" s="84" t="b">
        <v>0</v>
      </c>
      <c r="G303" s="84" t="b">
        <v>0</v>
      </c>
    </row>
    <row r="304" spans="1:7" ht="15">
      <c r="A304" s="84" t="s">
        <v>748</v>
      </c>
      <c r="B304" s="84">
        <v>9</v>
      </c>
      <c r="C304" s="118">
        <v>0.010086799663590738</v>
      </c>
      <c r="D304" s="84" t="s">
        <v>1588</v>
      </c>
      <c r="E304" s="84" t="b">
        <v>0</v>
      </c>
      <c r="F304" s="84" t="b">
        <v>0</v>
      </c>
      <c r="G304" s="84" t="b">
        <v>0</v>
      </c>
    </row>
    <row r="305" spans="1:7" ht="15">
      <c r="A305" s="84" t="s">
        <v>1979</v>
      </c>
      <c r="B305" s="84">
        <v>9</v>
      </c>
      <c r="C305" s="118">
        <v>0.010086799663590738</v>
      </c>
      <c r="D305" s="84" t="s">
        <v>1588</v>
      </c>
      <c r="E305" s="84" t="b">
        <v>0</v>
      </c>
      <c r="F305" s="84" t="b">
        <v>0</v>
      </c>
      <c r="G305" s="84" t="b">
        <v>0</v>
      </c>
    </row>
    <row r="306" spans="1:7" ht="15">
      <c r="A306" s="84" t="s">
        <v>1980</v>
      </c>
      <c r="B306" s="84">
        <v>9</v>
      </c>
      <c r="C306" s="118">
        <v>0.010086799663590738</v>
      </c>
      <c r="D306" s="84" t="s">
        <v>1588</v>
      </c>
      <c r="E306" s="84" t="b">
        <v>0</v>
      </c>
      <c r="F306" s="84" t="b">
        <v>0</v>
      </c>
      <c r="G306" s="84" t="b">
        <v>0</v>
      </c>
    </row>
    <row r="307" spans="1:7" ht="15">
      <c r="A307" s="84" t="s">
        <v>1981</v>
      </c>
      <c r="B307" s="84">
        <v>9</v>
      </c>
      <c r="C307" s="118">
        <v>0.010086799663590738</v>
      </c>
      <c r="D307" s="84" t="s">
        <v>1588</v>
      </c>
      <c r="E307" s="84" t="b">
        <v>0</v>
      </c>
      <c r="F307" s="84" t="b">
        <v>0</v>
      </c>
      <c r="G307" s="84" t="b">
        <v>0</v>
      </c>
    </row>
    <row r="308" spans="1:7" ht="15">
      <c r="A308" s="84" t="s">
        <v>1982</v>
      </c>
      <c r="B308" s="84">
        <v>9</v>
      </c>
      <c r="C308" s="118">
        <v>0.010086799663590738</v>
      </c>
      <c r="D308" s="84" t="s">
        <v>1588</v>
      </c>
      <c r="E308" s="84" t="b">
        <v>0</v>
      </c>
      <c r="F308" s="84" t="b">
        <v>0</v>
      </c>
      <c r="G308" s="84" t="b">
        <v>0</v>
      </c>
    </row>
    <row r="309" spans="1:7" ht="15">
      <c r="A309" s="84" t="s">
        <v>1977</v>
      </c>
      <c r="B309" s="84">
        <v>9</v>
      </c>
      <c r="C309" s="118">
        <v>0.010086799663590738</v>
      </c>
      <c r="D309" s="84" t="s">
        <v>1588</v>
      </c>
      <c r="E309" s="84" t="b">
        <v>0</v>
      </c>
      <c r="F309" s="84" t="b">
        <v>0</v>
      </c>
      <c r="G309" s="84" t="b">
        <v>0</v>
      </c>
    </row>
    <row r="310" spans="1:7" ht="15">
      <c r="A310" s="84" t="s">
        <v>1678</v>
      </c>
      <c r="B310" s="84">
        <v>8</v>
      </c>
      <c r="C310" s="118">
        <v>0.009532831097739542</v>
      </c>
      <c r="D310" s="84" t="s">
        <v>1588</v>
      </c>
      <c r="E310" s="84" t="b">
        <v>0</v>
      </c>
      <c r="F310" s="84" t="b">
        <v>0</v>
      </c>
      <c r="G310" s="84" t="b">
        <v>0</v>
      </c>
    </row>
    <row r="311" spans="1:7" ht="15">
      <c r="A311" s="84" t="s">
        <v>244</v>
      </c>
      <c r="B311" s="84">
        <v>8</v>
      </c>
      <c r="C311" s="118">
        <v>0.009532831097739542</v>
      </c>
      <c r="D311" s="84" t="s">
        <v>1588</v>
      </c>
      <c r="E311" s="84" t="b">
        <v>0</v>
      </c>
      <c r="F311" s="84" t="b">
        <v>0</v>
      </c>
      <c r="G311" s="84" t="b">
        <v>0</v>
      </c>
    </row>
    <row r="312" spans="1:7" ht="15">
      <c r="A312" s="84" t="s">
        <v>1679</v>
      </c>
      <c r="B312" s="84">
        <v>8</v>
      </c>
      <c r="C312" s="118">
        <v>0.009532831097739542</v>
      </c>
      <c r="D312" s="84" t="s">
        <v>1588</v>
      </c>
      <c r="E312" s="84" t="b">
        <v>0</v>
      </c>
      <c r="F312" s="84" t="b">
        <v>0</v>
      </c>
      <c r="G312" s="84" t="b">
        <v>0</v>
      </c>
    </row>
    <row r="313" spans="1:7" ht="15">
      <c r="A313" s="84" t="s">
        <v>1987</v>
      </c>
      <c r="B313" s="84">
        <v>7</v>
      </c>
      <c r="C313" s="118">
        <v>0.008903476003934575</v>
      </c>
      <c r="D313" s="84" t="s">
        <v>1588</v>
      </c>
      <c r="E313" s="84" t="b">
        <v>1</v>
      </c>
      <c r="F313" s="84" t="b">
        <v>0</v>
      </c>
      <c r="G313" s="84" t="b">
        <v>0</v>
      </c>
    </row>
    <row r="314" spans="1:7" ht="15">
      <c r="A314" s="84" t="s">
        <v>1984</v>
      </c>
      <c r="B314" s="84">
        <v>7</v>
      </c>
      <c r="C314" s="118">
        <v>0.008903476003934575</v>
      </c>
      <c r="D314" s="84" t="s">
        <v>1588</v>
      </c>
      <c r="E314" s="84" t="b">
        <v>0</v>
      </c>
      <c r="F314" s="84" t="b">
        <v>0</v>
      </c>
      <c r="G314" s="84" t="b">
        <v>0</v>
      </c>
    </row>
    <row r="315" spans="1:7" ht="15">
      <c r="A315" s="84" t="s">
        <v>1988</v>
      </c>
      <c r="B315" s="84">
        <v>6</v>
      </c>
      <c r="C315" s="118">
        <v>0.00818789537268111</v>
      </c>
      <c r="D315" s="84" t="s">
        <v>1588</v>
      </c>
      <c r="E315" s="84" t="b">
        <v>0</v>
      </c>
      <c r="F315" s="84" t="b">
        <v>0</v>
      </c>
      <c r="G315" s="84" t="b">
        <v>0</v>
      </c>
    </row>
    <row r="316" spans="1:7" ht="15">
      <c r="A316" s="84" t="s">
        <v>1989</v>
      </c>
      <c r="B316" s="84">
        <v>6</v>
      </c>
      <c r="C316" s="118">
        <v>0.008845911267813726</v>
      </c>
      <c r="D316" s="84" t="s">
        <v>1588</v>
      </c>
      <c r="E316" s="84" t="b">
        <v>0</v>
      </c>
      <c r="F316" s="84" t="b">
        <v>0</v>
      </c>
      <c r="G316" s="84" t="b">
        <v>0</v>
      </c>
    </row>
    <row r="317" spans="1:7" ht="15">
      <c r="A317" s="84" t="s">
        <v>1991</v>
      </c>
      <c r="B317" s="84">
        <v>6</v>
      </c>
      <c r="C317" s="118">
        <v>0.00818789537268111</v>
      </c>
      <c r="D317" s="84" t="s">
        <v>1588</v>
      </c>
      <c r="E317" s="84" t="b">
        <v>0</v>
      </c>
      <c r="F317" s="84" t="b">
        <v>0</v>
      </c>
      <c r="G317" s="84" t="b">
        <v>0</v>
      </c>
    </row>
    <row r="318" spans="1:7" ht="15">
      <c r="A318" s="84" t="s">
        <v>1992</v>
      </c>
      <c r="B318" s="84">
        <v>5</v>
      </c>
      <c r="C318" s="118">
        <v>0.007371592723178105</v>
      </c>
      <c r="D318" s="84" t="s">
        <v>1588</v>
      </c>
      <c r="E318" s="84" t="b">
        <v>0</v>
      </c>
      <c r="F318" s="84" t="b">
        <v>0</v>
      </c>
      <c r="G318" s="84" t="b">
        <v>0</v>
      </c>
    </row>
    <row r="319" spans="1:7" ht="15">
      <c r="A319" s="84" t="s">
        <v>1985</v>
      </c>
      <c r="B319" s="84">
        <v>5</v>
      </c>
      <c r="C319" s="118">
        <v>0.007371592723178105</v>
      </c>
      <c r="D319" s="84" t="s">
        <v>1588</v>
      </c>
      <c r="E319" s="84" t="b">
        <v>0</v>
      </c>
      <c r="F319" s="84" t="b">
        <v>0</v>
      </c>
      <c r="G319" s="84" t="b">
        <v>0</v>
      </c>
    </row>
    <row r="320" spans="1:7" ht="15">
      <c r="A320" s="84" t="s">
        <v>2000</v>
      </c>
      <c r="B320" s="84">
        <v>5</v>
      </c>
      <c r="C320" s="118">
        <v>0.007371592723178105</v>
      </c>
      <c r="D320" s="84" t="s">
        <v>1588</v>
      </c>
      <c r="E320" s="84" t="b">
        <v>0</v>
      </c>
      <c r="F320" s="84" t="b">
        <v>0</v>
      </c>
      <c r="G320" s="84" t="b">
        <v>0</v>
      </c>
    </row>
    <row r="321" spans="1:7" ht="15">
      <c r="A321" s="84" t="s">
        <v>2001</v>
      </c>
      <c r="B321" s="84">
        <v>5</v>
      </c>
      <c r="C321" s="118">
        <v>0.007371592723178105</v>
      </c>
      <c r="D321" s="84" t="s">
        <v>1588</v>
      </c>
      <c r="E321" s="84" t="b">
        <v>0</v>
      </c>
      <c r="F321" s="84" t="b">
        <v>0</v>
      </c>
      <c r="G321" s="84" t="b">
        <v>0</v>
      </c>
    </row>
    <row r="322" spans="1:7" ht="15">
      <c r="A322" s="84" t="s">
        <v>1983</v>
      </c>
      <c r="B322" s="84">
        <v>5</v>
      </c>
      <c r="C322" s="118">
        <v>0.007371592723178105</v>
      </c>
      <c r="D322" s="84" t="s">
        <v>1588</v>
      </c>
      <c r="E322" s="84" t="b">
        <v>0</v>
      </c>
      <c r="F322" s="84" t="b">
        <v>0</v>
      </c>
      <c r="G322" s="84" t="b">
        <v>0</v>
      </c>
    </row>
    <row r="323" spans="1:7" ht="15">
      <c r="A323" s="84" t="s">
        <v>1998</v>
      </c>
      <c r="B323" s="84">
        <v>5</v>
      </c>
      <c r="C323" s="118">
        <v>0.007371592723178105</v>
      </c>
      <c r="D323" s="84" t="s">
        <v>1588</v>
      </c>
      <c r="E323" s="84" t="b">
        <v>0</v>
      </c>
      <c r="F323" s="84" t="b">
        <v>0</v>
      </c>
      <c r="G323" s="84" t="b">
        <v>0</v>
      </c>
    </row>
    <row r="324" spans="1:7" ht="15">
      <c r="A324" s="84" t="s">
        <v>1997</v>
      </c>
      <c r="B324" s="84">
        <v>4</v>
      </c>
      <c r="C324" s="118">
        <v>0.006434171757534486</v>
      </c>
      <c r="D324" s="84" t="s">
        <v>1588</v>
      </c>
      <c r="E324" s="84" t="b">
        <v>0</v>
      </c>
      <c r="F324" s="84" t="b">
        <v>0</v>
      </c>
      <c r="G324" s="84" t="b">
        <v>0</v>
      </c>
    </row>
    <row r="325" spans="1:7" ht="15">
      <c r="A325" s="84" t="s">
        <v>2015</v>
      </c>
      <c r="B325" s="84">
        <v>4</v>
      </c>
      <c r="C325" s="118">
        <v>0.007126353123785455</v>
      </c>
      <c r="D325" s="84" t="s">
        <v>1588</v>
      </c>
      <c r="E325" s="84" t="b">
        <v>0</v>
      </c>
      <c r="F325" s="84" t="b">
        <v>0</v>
      </c>
      <c r="G325" s="84" t="b">
        <v>0</v>
      </c>
    </row>
    <row r="326" spans="1:7" ht="15">
      <c r="A326" s="84" t="s">
        <v>2014</v>
      </c>
      <c r="B326" s="84">
        <v>4</v>
      </c>
      <c r="C326" s="118">
        <v>0.006434171757534486</v>
      </c>
      <c r="D326" s="84" t="s">
        <v>1588</v>
      </c>
      <c r="E326" s="84" t="b">
        <v>1</v>
      </c>
      <c r="F326" s="84" t="b">
        <v>0</v>
      </c>
      <c r="G326" s="84" t="b">
        <v>0</v>
      </c>
    </row>
    <row r="327" spans="1:7" ht="15">
      <c r="A327" s="84" t="s">
        <v>2022</v>
      </c>
      <c r="B327" s="84">
        <v>4</v>
      </c>
      <c r="C327" s="118">
        <v>0.006434171757534486</v>
      </c>
      <c r="D327" s="84" t="s">
        <v>1588</v>
      </c>
      <c r="E327" s="84" t="b">
        <v>0</v>
      </c>
      <c r="F327" s="84" t="b">
        <v>0</v>
      </c>
      <c r="G327" s="84" t="b">
        <v>0</v>
      </c>
    </row>
    <row r="328" spans="1:7" ht="15">
      <c r="A328" s="84" t="s">
        <v>1986</v>
      </c>
      <c r="B328" s="84">
        <v>4</v>
      </c>
      <c r="C328" s="118">
        <v>0.006434171757534486</v>
      </c>
      <c r="D328" s="84" t="s">
        <v>1588</v>
      </c>
      <c r="E328" s="84" t="b">
        <v>0</v>
      </c>
      <c r="F328" s="84" t="b">
        <v>0</v>
      </c>
      <c r="G328" s="84" t="b">
        <v>0</v>
      </c>
    </row>
    <row r="329" spans="1:7" ht="15">
      <c r="A329" s="84" t="s">
        <v>1996</v>
      </c>
      <c r="B329" s="84">
        <v>3</v>
      </c>
      <c r="C329" s="118">
        <v>0.005344764842839092</v>
      </c>
      <c r="D329" s="84" t="s">
        <v>1588</v>
      </c>
      <c r="E329" s="84" t="b">
        <v>1</v>
      </c>
      <c r="F329" s="84" t="b">
        <v>0</v>
      </c>
      <c r="G329" s="84" t="b">
        <v>0</v>
      </c>
    </row>
    <row r="330" spans="1:7" ht="15">
      <c r="A330" s="84" t="s">
        <v>2011</v>
      </c>
      <c r="B330" s="84">
        <v>3</v>
      </c>
      <c r="C330" s="118">
        <v>0.005344764842839092</v>
      </c>
      <c r="D330" s="84" t="s">
        <v>1588</v>
      </c>
      <c r="E330" s="84" t="b">
        <v>0</v>
      </c>
      <c r="F330" s="84" t="b">
        <v>0</v>
      </c>
      <c r="G330" s="84" t="b">
        <v>0</v>
      </c>
    </row>
    <row r="331" spans="1:7" ht="15">
      <c r="A331" s="84" t="s">
        <v>1993</v>
      </c>
      <c r="B331" s="84">
        <v>3</v>
      </c>
      <c r="C331" s="118">
        <v>0.005344764842839092</v>
      </c>
      <c r="D331" s="84" t="s">
        <v>1588</v>
      </c>
      <c r="E331" s="84" t="b">
        <v>0</v>
      </c>
      <c r="F331" s="84" t="b">
        <v>0</v>
      </c>
      <c r="G331" s="84" t="b">
        <v>0</v>
      </c>
    </row>
    <row r="332" spans="1:7" ht="15">
      <c r="A332" s="84" t="s">
        <v>2002</v>
      </c>
      <c r="B332" s="84">
        <v>3</v>
      </c>
      <c r="C332" s="118">
        <v>0.005344764842839092</v>
      </c>
      <c r="D332" s="84" t="s">
        <v>1588</v>
      </c>
      <c r="E332" s="84" t="b">
        <v>0</v>
      </c>
      <c r="F332" s="84" t="b">
        <v>0</v>
      </c>
      <c r="G332" s="84" t="b">
        <v>0</v>
      </c>
    </row>
    <row r="333" spans="1:7" ht="15">
      <c r="A333" s="84" t="s">
        <v>2017</v>
      </c>
      <c r="B333" s="84">
        <v>3</v>
      </c>
      <c r="C333" s="118">
        <v>0.005344764842839092</v>
      </c>
      <c r="D333" s="84" t="s">
        <v>1588</v>
      </c>
      <c r="E333" s="84" t="b">
        <v>0</v>
      </c>
      <c r="F333" s="84" t="b">
        <v>0</v>
      </c>
      <c r="G333" s="84" t="b">
        <v>0</v>
      </c>
    </row>
    <row r="334" spans="1:7" ht="15">
      <c r="A334" s="84" t="s">
        <v>2018</v>
      </c>
      <c r="B334" s="84">
        <v>3</v>
      </c>
      <c r="C334" s="118">
        <v>0.005344764842839092</v>
      </c>
      <c r="D334" s="84" t="s">
        <v>1588</v>
      </c>
      <c r="E334" s="84" t="b">
        <v>0</v>
      </c>
      <c r="F334" s="84" t="b">
        <v>0</v>
      </c>
      <c r="G334" s="84" t="b">
        <v>0</v>
      </c>
    </row>
    <row r="335" spans="1:7" ht="15">
      <c r="A335" s="84" t="s">
        <v>2019</v>
      </c>
      <c r="B335" s="84">
        <v>3</v>
      </c>
      <c r="C335" s="118">
        <v>0.005344764842839092</v>
      </c>
      <c r="D335" s="84" t="s">
        <v>1588</v>
      </c>
      <c r="E335" s="84" t="b">
        <v>0</v>
      </c>
      <c r="F335" s="84" t="b">
        <v>0</v>
      </c>
      <c r="G335" s="84" t="b">
        <v>0</v>
      </c>
    </row>
    <row r="336" spans="1:7" ht="15">
      <c r="A336" s="84" t="s">
        <v>2020</v>
      </c>
      <c r="B336" s="84">
        <v>3</v>
      </c>
      <c r="C336" s="118">
        <v>0.005344764842839092</v>
      </c>
      <c r="D336" s="84" t="s">
        <v>1588</v>
      </c>
      <c r="E336" s="84" t="b">
        <v>1</v>
      </c>
      <c r="F336" s="84" t="b">
        <v>0</v>
      </c>
      <c r="G336" s="84" t="b">
        <v>0</v>
      </c>
    </row>
    <row r="337" spans="1:7" ht="15">
      <c r="A337" s="84" t="s">
        <v>2021</v>
      </c>
      <c r="B337" s="84">
        <v>3</v>
      </c>
      <c r="C337" s="118">
        <v>0.005344764842839092</v>
      </c>
      <c r="D337" s="84" t="s">
        <v>1588</v>
      </c>
      <c r="E337" s="84" t="b">
        <v>0</v>
      </c>
      <c r="F337" s="84" t="b">
        <v>0</v>
      </c>
      <c r="G337" s="84" t="b">
        <v>0</v>
      </c>
    </row>
    <row r="338" spans="1:7" ht="15">
      <c r="A338" s="84" t="s">
        <v>1994</v>
      </c>
      <c r="B338" s="84">
        <v>3</v>
      </c>
      <c r="C338" s="118">
        <v>0.005344764842839092</v>
      </c>
      <c r="D338" s="84" t="s">
        <v>1588</v>
      </c>
      <c r="E338" s="84" t="b">
        <v>0</v>
      </c>
      <c r="F338" s="84" t="b">
        <v>0</v>
      </c>
      <c r="G338" s="84" t="b">
        <v>0</v>
      </c>
    </row>
    <row r="339" spans="1:7" ht="15">
      <c r="A339" s="84" t="s">
        <v>1726</v>
      </c>
      <c r="B339" s="84">
        <v>3</v>
      </c>
      <c r="C339" s="118">
        <v>0.005344764842839092</v>
      </c>
      <c r="D339" s="84" t="s">
        <v>1588</v>
      </c>
      <c r="E339" s="84" t="b">
        <v>0</v>
      </c>
      <c r="F339" s="84" t="b">
        <v>0</v>
      </c>
      <c r="G339" s="84" t="b">
        <v>0</v>
      </c>
    </row>
    <row r="340" spans="1:7" ht="15">
      <c r="A340" s="84" t="s">
        <v>2040</v>
      </c>
      <c r="B340" s="84">
        <v>3</v>
      </c>
      <c r="C340" s="118">
        <v>0.005344764842839092</v>
      </c>
      <c r="D340" s="84" t="s">
        <v>1588</v>
      </c>
      <c r="E340" s="84" t="b">
        <v>0</v>
      </c>
      <c r="F340" s="84" t="b">
        <v>0</v>
      </c>
      <c r="G340" s="84" t="b">
        <v>0</v>
      </c>
    </row>
    <row r="341" spans="1:7" ht="15">
      <c r="A341" s="84" t="s">
        <v>2041</v>
      </c>
      <c r="B341" s="84">
        <v>3</v>
      </c>
      <c r="C341" s="118">
        <v>0.005344764842839092</v>
      </c>
      <c r="D341" s="84" t="s">
        <v>1588</v>
      </c>
      <c r="E341" s="84" t="b">
        <v>0</v>
      </c>
      <c r="F341" s="84" t="b">
        <v>0</v>
      </c>
      <c r="G341" s="84" t="b">
        <v>0</v>
      </c>
    </row>
    <row r="342" spans="1:7" ht="15">
      <c r="A342" s="84" t="s">
        <v>2047</v>
      </c>
      <c r="B342" s="84">
        <v>3</v>
      </c>
      <c r="C342" s="118">
        <v>0.005344764842839092</v>
      </c>
      <c r="D342" s="84" t="s">
        <v>1588</v>
      </c>
      <c r="E342" s="84" t="b">
        <v>0</v>
      </c>
      <c r="F342" s="84" t="b">
        <v>0</v>
      </c>
      <c r="G342" s="84" t="b">
        <v>0</v>
      </c>
    </row>
    <row r="343" spans="1:7" ht="15">
      <c r="A343" s="84" t="s">
        <v>2048</v>
      </c>
      <c r="B343" s="84">
        <v>3</v>
      </c>
      <c r="C343" s="118">
        <v>0.005344764842839092</v>
      </c>
      <c r="D343" s="84" t="s">
        <v>1588</v>
      </c>
      <c r="E343" s="84" t="b">
        <v>0</v>
      </c>
      <c r="F343" s="84" t="b">
        <v>0</v>
      </c>
      <c r="G343" s="84" t="b">
        <v>0</v>
      </c>
    </row>
    <row r="344" spans="1:7" ht="15">
      <c r="A344" s="84" t="s">
        <v>2049</v>
      </c>
      <c r="B344" s="84">
        <v>3</v>
      </c>
      <c r="C344" s="118">
        <v>0.005344764842839092</v>
      </c>
      <c r="D344" s="84" t="s">
        <v>1588</v>
      </c>
      <c r="E344" s="84" t="b">
        <v>0</v>
      </c>
      <c r="F344" s="84" t="b">
        <v>0</v>
      </c>
      <c r="G344" s="84" t="b">
        <v>0</v>
      </c>
    </row>
    <row r="345" spans="1:7" ht="15">
      <c r="A345" s="84" t="s">
        <v>2050</v>
      </c>
      <c r="B345" s="84">
        <v>3</v>
      </c>
      <c r="C345" s="118">
        <v>0.005344764842839092</v>
      </c>
      <c r="D345" s="84" t="s">
        <v>1588</v>
      </c>
      <c r="E345" s="84" t="b">
        <v>0</v>
      </c>
      <c r="F345" s="84" t="b">
        <v>0</v>
      </c>
      <c r="G345" s="84" t="b">
        <v>0</v>
      </c>
    </row>
    <row r="346" spans="1:7" ht="15">
      <c r="A346" s="84" t="s">
        <v>2051</v>
      </c>
      <c r="B346" s="84">
        <v>3</v>
      </c>
      <c r="C346" s="118">
        <v>0.005344764842839092</v>
      </c>
      <c r="D346" s="84" t="s">
        <v>1588</v>
      </c>
      <c r="E346" s="84" t="b">
        <v>0</v>
      </c>
      <c r="F346" s="84" t="b">
        <v>0</v>
      </c>
      <c r="G346" s="84" t="b">
        <v>0</v>
      </c>
    </row>
    <row r="347" spans="1:7" ht="15">
      <c r="A347" s="84" t="s">
        <v>2052</v>
      </c>
      <c r="B347" s="84">
        <v>3</v>
      </c>
      <c r="C347" s="118">
        <v>0.005344764842839092</v>
      </c>
      <c r="D347" s="84" t="s">
        <v>1588</v>
      </c>
      <c r="E347" s="84" t="b">
        <v>0</v>
      </c>
      <c r="F347" s="84" t="b">
        <v>0</v>
      </c>
      <c r="G347" s="84" t="b">
        <v>0</v>
      </c>
    </row>
    <row r="348" spans="1:7" ht="15">
      <c r="A348" s="84" t="s">
        <v>2053</v>
      </c>
      <c r="B348" s="84">
        <v>3</v>
      </c>
      <c r="C348" s="118">
        <v>0.005344764842839092</v>
      </c>
      <c r="D348" s="84" t="s">
        <v>1588</v>
      </c>
      <c r="E348" s="84" t="b">
        <v>0</v>
      </c>
      <c r="F348" s="84" t="b">
        <v>0</v>
      </c>
      <c r="G348" s="84" t="b">
        <v>0</v>
      </c>
    </row>
    <row r="349" spans="1:7" ht="15">
      <c r="A349" s="84" t="s">
        <v>2054</v>
      </c>
      <c r="B349" s="84">
        <v>3</v>
      </c>
      <c r="C349" s="118">
        <v>0.005344764842839092</v>
      </c>
      <c r="D349" s="84" t="s">
        <v>1588</v>
      </c>
      <c r="E349" s="84" t="b">
        <v>1</v>
      </c>
      <c r="F349" s="84" t="b">
        <v>0</v>
      </c>
      <c r="G349" s="84" t="b">
        <v>0</v>
      </c>
    </row>
    <row r="350" spans="1:7" ht="15">
      <c r="A350" s="84" t="s">
        <v>2056</v>
      </c>
      <c r="B350" s="84">
        <v>3</v>
      </c>
      <c r="C350" s="118">
        <v>0.006076445974649403</v>
      </c>
      <c r="D350" s="84" t="s">
        <v>1588</v>
      </c>
      <c r="E350" s="84" t="b">
        <v>0</v>
      </c>
      <c r="F350" s="84" t="b">
        <v>0</v>
      </c>
      <c r="G350" s="84" t="b">
        <v>0</v>
      </c>
    </row>
    <row r="351" spans="1:7" ht="15">
      <c r="A351" s="84" t="s">
        <v>2055</v>
      </c>
      <c r="B351" s="84">
        <v>3</v>
      </c>
      <c r="C351" s="118">
        <v>0.005344764842839092</v>
      </c>
      <c r="D351" s="84" t="s">
        <v>1588</v>
      </c>
      <c r="E351" s="84" t="b">
        <v>0</v>
      </c>
      <c r="F351" s="84" t="b">
        <v>0</v>
      </c>
      <c r="G351" s="84" t="b">
        <v>0</v>
      </c>
    </row>
    <row r="352" spans="1:7" ht="15">
      <c r="A352" s="84" t="s">
        <v>1990</v>
      </c>
      <c r="B352" s="84">
        <v>3</v>
      </c>
      <c r="C352" s="118">
        <v>0.005344764842839092</v>
      </c>
      <c r="D352" s="84" t="s">
        <v>1588</v>
      </c>
      <c r="E352" s="84" t="b">
        <v>0</v>
      </c>
      <c r="F352" s="84" t="b">
        <v>0</v>
      </c>
      <c r="G352" s="84" t="b">
        <v>0</v>
      </c>
    </row>
    <row r="353" spans="1:7" ht="15">
      <c r="A353" s="84" t="s">
        <v>1999</v>
      </c>
      <c r="B353" s="84">
        <v>3</v>
      </c>
      <c r="C353" s="118">
        <v>0.005344764842839092</v>
      </c>
      <c r="D353" s="84" t="s">
        <v>1588</v>
      </c>
      <c r="E353" s="84" t="b">
        <v>0</v>
      </c>
      <c r="F353" s="84" t="b">
        <v>0</v>
      </c>
      <c r="G353" s="84" t="b">
        <v>0</v>
      </c>
    </row>
    <row r="354" spans="1:7" ht="15">
      <c r="A354" s="84" t="s">
        <v>2013</v>
      </c>
      <c r="B354" s="84">
        <v>3</v>
      </c>
      <c r="C354" s="118">
        <v>0.005344764842839092</v>
      </c>
      <c r="D354" s="84" t="s">
        <v>1588</v>
      </c>
      <c r="E354" s="84" t="b">
        <v>0</v>
      </c>
      <c r="F354" s="84" t="b">
        <v>0</v>
      </c>
      <c r="G354" s="84" t="b">
        <v>0</v>
      </c>
    </row>
    <row r="355" spans="1:7" ht="15">
      <c r="A355" s="84" t="s">
        <v>243</v>
      </c>
      <c r="B355" s="84">
        <v>3</v>
      </c>
      <c r="C355" s="118">
        <v>0.005344764842839092</v>
      </c>
      <c r="D355" s="84" t="s">
        <v>1588</v>
      </c>
      <c r="E355" s="84" t="b">
        <v>0</v>
      </c>
      <c r="F355" s="84" t="b">
        <v>0</v>
      </c>
      <c r="G355" s="84" t="b">
        <v>0</v>
      </c>
    </row>
    <row r="356" spans="1:7" ht="15">
      <c r="A356" s="84" t="s">
        <v>2057</v>
      </c>
      <c r="B356" s="84">
        <v>3</v>
      </c>
      <c r="C356" s="118">
        <v>0.005344764842839092</v>
      </c>
      <c r="D356" s="84" t="s">
        <v>1588</v>
      </c>
      <c r="E356" s="84" t="b">
        <v>0</v>
      </c>
      <c r="F356" s="84" t="b">
        <v>0</v>
      </c>
      <c r="G356" s="84" t="b">
        <v>0</v>
      </c>
    </row>
    <row r="357" spans="1:7" ht="15">
      <c r="A357" s="84" t="s">
        <v>219</v>
      </c>
      <c r="B357" s="84">
        <v>3</v>
      </c>
      <c r="C357" s="118">
        <v>0.005344764842839092</v>
      </c>
      <c r="D357" s="84" t="s">
        <v>1588</v>
      </c>
      <c r="E357" s="84" t="b">
        <v>0</v>
      </c>
      <c r="F357" s="84" t="b">
        <v>0</v>
      </c>
      <c r="G357" s="84" t="b">
        <v>0</v>
      </c>
    </row>
    <row r="358" spans="1:7" ht="15">
      <c r="A358" s="84" t="s">
        <v>2066</v>
      </c>
      <c r="B358" s="84">
        <v>2</v>
      </c>
      <c r="C358" s="118">
        <v>0.004050963983099601</v>
      </c>
      <c r="D358" s="84" t="s">
        <v>1588</v>
      </c>
      <c r="E358" s="84" t="b">
        <v>1</v>
      </c>
      <c r="F358" s="84" t="b">
        <v>0</v>
      </c>
      <c r="G358" s="84" t="b">
        <v>0</v>
      </c>
    </row>
    <row r="359" spans="1:7" ht="15">
      <c r="A359" s="84" t="s">
        <v>312</v>
      </c>
      <c r="B359" s="84">
        <v>2</v>
      </c>
      <c r="C359" s="118">
        <v>0.004050963983099601</v>
      </c>
      <c r="D359" s="84" t="s">
        <v>1588</v>
      </c>
      <c r="E359" s="84" t="b">
        <v>0</v>
      </c>
      <c r="F359" s="84" t="b">
        <v>0</v>
      </c>
      <c r="G359" s="84" t="b">
        <v>0</v>
      </c>
    </row>
    <row r="360" spans="1:7" ht="15">
      <c r="A360" s="84" t="s">
        <v>311</v>
      </c>
      <c r="B360" s="84">
        <v>2</v>
      </c>
      <c r="C360" s="118">
        <v>0.004050963983099601</v>
      </c>
      <c r="D360" s="84" t="s">
        <v>1588</v>
      </c>
      <c r="E360" s="84" t="b">
        <v>0</v>
      </c>
      <c r="F360" s="84" t="b">
        <v>0</v>
      </c>
      <c r="G360" s="84" t="b">
        <v>0</v>
      </c>
    </row>
    <row r="361" spans="1:7" ht="15">
      <c r="A361" s="84" t="s">
        <v>2067</v>
      </c>
      <c r="B361" s="84">
        <v>2</v>
      </c>
      <c r="C361" s="118">
        <v>0.004050963983099601</v>
      </c>
      <c r="D361" s="84" t="s">
        <v>1588</v>
      </c>
      <c r="E361" s="84" t="b">
        <v>0</v>
      </c>
      <c r="F361" s="84" t="b">
        <v>0</v>
      </c>
      <c r="G361" s="84" t="b">
        <v>0</v>
      </c>
    </row>
    <row r="362" spans="1:7" ht="15">
      <c r="A362" s="84" t="s">
        <v>2068</v>
      </c>
      <c r="B362" s="84">
        <v>2</v>
      </c>
      <c r="C362" s="118">
        <v>0.004050963983099601</v>
      </c>
      <c r="D362" s="84" t="s">
        <v>1588</v>
      </c>
      <c r="E362" s="84" t="b">
        <v>0</v>
      </c>
      <c r="F362" s="84" t="b">
        <v>0</v>
      </c>
      <c r="G362" s="84" t="b">
        <v>0</v>
      </c>
    </row>
    <row r="363" spans="1:7" ht="15">
      <c r="A363" s="84" t="s">
        <v>2069</v>
      </c>
      <c r="B363" s="84">
        <v>2</v>
      </c>
      <c r="C363" s="118">
        <v>0.004050963983099601</v>
      </c>
      <c r="D363" s="84" t="s">
        <v>1588</v>
      </c>
      <c r="E363" s="84" t="b">
        <v>0</v>
      </c>
      <c r="F363" s="84" t="b">
        <v>0</v>
      </c>
      <c r="G363" s="84" t="b">
        <v>0</v>
      </c>
    </row>
    <row r="364" spans="1:7" ht="15">
      <c r="A364" s="84" t="s">
        <v>2043</v>
      </c>
      <c r="B364" s="84">
        <v>2</v>
      </c>
      <c r="C364" s="118">
        <v>0.004050963983099601</v>
      </c>
      <c r="D364" s="84" t="s">
        <v>1588</v>
      </c>
      <c r="E364" s="84" t="b">
        <v>0</v>
      </c>
      <c r="F364" s="84" t="b">
        <v>0</v>
      </c>
      <c r="G364" s="84" t="b">
        <v>0</v>
      </c>
    </row>
    <row r="365" spans="1:7" ht="15">
      <c r="A365" s="84" t="s">
        <v>2044</v>
      </c>
      <c r="B365" s="84">
        <v>2</v>
      </c>
      <c r="C365" s="118">
        <v>0.004050963983099601</v>
      </c>
      <c r="D365" s="84" t="s">
        <v>1588</v>
      </c>
      <c r="E365" s="84" t="b">
        <v>0</v>
      </c>
      <c r="F365" s="84" t="b">
        <v>0</v>
      </c>
      <c r="G365" s="84" t="b">
        <v>0</v>
      </c>
    </row>
    <row r="366" spans="1:7" ht="15">
      <c r="A366" s="84" t="s">
        <v>2161</v>
      </c>
      <c r="B366" s="84">
        <v>2</v>
      </c>
      <c r="C366" s="118">
        <v>0.004050963983099601</v>
      </c>
      <c r="D366" s="84" t="s">
        <v>1588</v>
      </c>
      <c r="E366" s="84" t="b">
        <v>0</v>
      </c>
      <c r="F366" s="84" t="b">
        <v>0</v>
      </c>
      <c r="G366" s="84" t="b">
        <v>0</v>
      </c>
    </row>
    <row r="367" spans="1:7" ht="15">
      <c r="A367" s="84" t="s">
        <v>2164</v>
      </c>
      <c r="B367" s="84">
        <v>2</v>
      </c>
      <c r="C367" s="118">
        <v>0.00488484208743196</v>
      </c>
      <c r="D367" s="84" t="s">
        <v>1588</v>
      </c>
      <c r="E367" s="84" t="b">
        <v>0</v>
      </c>
      <c r="F367" s="84" t="b">
        <v>0</v>
      </c>
      <c r="G367" s="84" t="b">
        <v>0</v>
      </c>
    </row>
    <row r="368" spans="1:7" ht="15">
      <c r="A368" s="84" t="s">
        <v>2165</v>
      </c>
      <c r="B368" s="84">
        <v>2</v>
      </c>
      <c r="C368" s="118">
        <v>0.00488484208743196</v>
      </c>
      <c r="D368" s="84" t="s">
        <v>1588</v>
      </c>
      <c r="E368" s="84" t="b">
        <v>0</v>
      </c>
      <c r="F368" s="84" t="b">
        <v>0</v>
      </c>
      <c r="G368" s="84" t="b">
        <v>0</v>
      </c>
    </row>
    <row r="369" spans="1:7" ht="15">
      <c r="A369" s="84" t="s">
        <v>1995</v>
      </c>
      <c r="B369" s="84">
        <v>2</v>
      </c>
      <c r="C369" s="118">
        <v>0.004050963983099601</v>
      </c>
      <c r="D369" s="84" t="s">
        <v>1588</v>
      </c>
      <c r="E369" s="84" t="b">
        <v>0</v>
      </c>
      <c r="F369" s="84" t="b">
        <v>0</v>
      </c>
      <c r="G369" s="84" t="b">
        <v>0</v>
      </c>
    </row>
    <row r="370" spans="1:7" ht="15">
      <c r="A370" s="84" t="s">
        <v>2163</v>
      </c>
      <c r="B370" s="84">
        <v>2</v>
      </c>
      <c r="C370" s="118">
        <v>0.004050963983099601</v>
      </c>
      <c r="D370" s="84" t="s">
        <v>1588</v>
      </c>
      <c r="E370" s="84" t="b">
        <v>0</v>
      </c>
      <c r="F370" s="84" t="b">
        <v>0</v>
      </c>
      <c r="G370" s="84" t="b">
        <v>0</v>
      </c>
    </row>
    <row r="371" spans="1:7" ht="15">
      <c r="A371" s="84" t="s">
        <v>2046</v>
      </c>
      <c r="B371" s="84">
        <v>2</v>
      </c>
      <c r="C371" s="118">
        <v>0.004050963983099601</v>
      </c>
      <c r="D371" s="84" t="s">
        <v>1588</v>
      </c>
      <c r="E371" s="84" t="b">
        <v>0</v>
      </c>
      <c r="F371" s="84" t="b">
        <v>0</v>
      </c>
      <c r="G371" s="84" t="b">
        <v>0</v>
      </c>
    </row>
    <row r="372" spans="1:7" ht="15">
      <c r="A372" s="84" t="s">
        <v>2162</v>
      </c>
      <c r="B372" s="84">
        <v>2</v>
      </c>
      <c r="C372" s="118">
        <v>0.00488484208743196</v>
      </c>
      <c r="D372" s="84" t="s">
        <v>1588</v>
      </c>
      <c r="E372" s="84" t="b">
        <v>0</v>
      </c>
      <c r="F372" s="84" t="b">
        <v>0</v>
      </c>
      <c r="G372" s="84" t="b">
        <v>0</v>
      </c>
    </row>
    <row r="373" spans="1:7" ht="15">
      <c r="A373" s="84" t="s">
        <v>2045</v>
      </c>
      <c r="B373" s="84">
        <v>2</v>
      </c>
      <c r="C373" s="118">
        <v>0.004050963983099601</v>
      </c>
      <c r="D373" s="84" t="s">
        <v>1588</v>
      </c>
      <c r="E373" s="84" t="b">
        <v>0</v>
      </c>
      <c r="F373" s="84" t="b">
        <v>0</v>
      </c>
      <c r="G373" s="84" t="b">
        <v>0</v>
      </c>
    </row>
    <row r="374" spans="1:7" ht="15">
      <c r="A374" s="84" t="s">
        <v>2157</v>
      </c>
      <c r="B374" s="84">
        <v>2</v>
      </c>
      <c r="C374" s="118">
        <v>0.004050963983099601</v>
      </c>
      <c r="D374" s="84" t="s">
        <v>1588</v>
      </c>
      <c r="E374" s="84" t="b">
        <v>0</v>
      </c>
      <c r="F374" s="84" t="b">
        <v>0</v>
      </c>
      <c r="G374" s="84" t="b">
        <v>0</v>
      </c>
    </row>
    <row r="375" spans="1:7" ht="15">
      <c r="A375" s="84" t="s">
        <v>2156</v>
      </c>
      <c r="B375" s="84">
        <v>2</v>
      </c>
      <c r="C375" s="118">
        <v>0.004050963983099601</v>
      </c>
      <c r="D375" s="84" t="s">
        <v>1588</v>
      </c>
      <c r="E375" s="84" t="b">
        <v>0</v>
      </c>
      <c r="F375" s="84" t="b">
        <v>0</v>
      </c>
      <c r="G375" s="84" t="b">
        <v>0</v>
      </c>
    </row>
    <row r="376" spans="1:7" ht="15">
      <c r="A376" s="84" t="s">
        <v>1714</v>
      </c>
      <c r="B376" s="84">
        <v>2</v>
      </c>
      <c r="C376" s="118">
        <v>0.004050963983099601</v>
      </c>
      <c r="D376" s="84" t="s">
        <v>1588</v>
      </c>
      <c r="E376" s="84" t="b">
        <v>0</v>
      </c>
      <c r="F376" s="84" t="b">
        <v>0</v>
      </c>
      <c r="G376" s="84" t="b">
        <v>0</v>
      </c>
    </row>
    <row r="377" spans="1:7" ht="15">
      <c r="A377" s="84" t="s">
        <v>2012</v>
      </c>
      <c r="B377" s="84">
        <v>2</v>
      </c>
      <c r="C377" s="118">
        <v>0.004050963983099601</v>
      </c>
      <c r="D377" s="84" t="s">
        <v>1588</v>
      </c>
      <c r="E377" s="84" t="b">
        <v>0</v>
      </c>
      <c r="F377" s="84" t="b">
        <v>0</v>
      </c>
      <c r="G377" s="84" t="b">
        <v>0</v>
      </c>
    </row>
    <row r="378" spans="1:7" ht="15">
      <c r="A378" s="84" t="s">
        <v>2155</v>
      </c>
      <c r="B378" s="84">
        <v>2</v>
      </c>
      <c r="C378" s="118">
        <v>0.00488484208743196</v>
      </c>
      <c r="D378" s="84" t="s">
        <v>1588</v>
      </c>
      <c r="E378" s="84" t="b">
        <v>0</v>
      </c>
      <c r="F378" s="84" t="b">
        <v>0</v>
      </c>
      <c r="G378" s="84" t="b">
        <v>0</v>
      </c>
    </row>
    <row r="379" spans="1:7" ht="15">
      <c r="A379" s="84" t="s">
        <v>2154</v>
      </c>
      <c r="B379" s="84">
        <v>2</v>
      </c>
      <c r="C379" s="118">
        <v>0.004050963983099601</v>
      </c>
      <c r="D379" s="84" t="s">
        <v>1588</v>
      </c>
      <c r="E379" s="84" t="b">
        <v>0</v>
      </c>
      <c r="F379" s="84" t="b">
        <v>0</v>
      </c>
      <c r="G379" s="84" t="b">
        <v>0</v>
      </c>
    </row>
    <row r="380" spans="1:7" ht="15">
      <c r="A380" s="84" t="s">
        <v>237</v>
      </c>
      <c r="B380" s="84">
        <v>2</v>
      </c>
      <c r="C380" s="118">
        <v>0.004050963983099601</v>
      </c>
      <c r="D380" s="84" t="s">
        <v>1588</v>
      </c>
      <c r="E380" s="84" t="b">
        <v>0</v>
      </c>
      <c r="F380" s="84" t="b">
        <v>0</v>
      </c>
      <c r="G380" s="84" t="b">
        <v>0</v>
      </c>
    </row>
    <row r="381" spans="1:7" ht="15">
      <c r="A381" s="84" t="s">
        <v>2016</v>
      </c>
      <c r="B381" s="84">
        <v>2</v>
      </c>
      <c r="C381" s="118">
        <v>0.00488484208743196</v>
      </c>
      <c r="D381" s="84" t="s">
        <v>1588</v>
      </c>
      <c r="E381" s="84" t="b">
        <v>0</v>
      </c>
      <c r="F381" s="84" t="b">
        <v>0</v>
      </c>
      <c r="G381" s="84" t="b">
        <v>0</v>
      </c>
    </row>
    <row r="382" spans="1:7" ht="15">
      <c r="A382" s="84" t="s">
        <v>2039</v>
      </c>
      <c r="B382" s="84">
        <v>2</v>
      </c>
      <c r="C382" s="118">
        <v>0.004050963983099601</v>
      </c>
      <c r="D382" s="84" t="s">
        <v>1588</v>
      </c>
      <c r="E382" s="84" t="b">
        <v>0</v>
      </c>
      <c r="F382" s="84" t="b">
        <v>0</v>
      </c>
      <c r="G382" s="84" t="b">
        <v>0</v>
      </c>
    </row>
    <row r="383" spans="1:7" ht="15">
      <c r="A383" s="84" t="s">
        <v>2089</v>
      </c>
      <c r="B383" s="84">
        <v>2</v>
      </c>
      <c r="C383" s="118">
        <v>0.004050963983099601</v>
      </c>
      <c r="D383" s="84" t="s">
        <v>1588</v>
      </c>
      <c r="E383" s="84" t="b">
        <v>0</v>
      </c>
      <c r="F383" s="84" t="b">
        <v>0</v>
      </c>
      <c r="G383" s="84" t="b">
        <v>0</v>
      </c>
    </row>
    <row r="384" spans="1:7" ht="15">
      <c r="A384" s="84" t="s">
        <v>310</v>
      </c>
      <c r="B384" s="84">
        <v>2</v>
      </c>
      <c r="C384" s="118">
        <v>0.004050963983099601</v>
      </c>
      <c r="D384" s="84" t="s">
        <v>1588</v>
      </c>
      <c r="E384" s="84" t="b">
        <v>0</v>
      </c>
      <c r="F384" s="84" t="b">
        <v>0</v>
      </c>
      <c r="G384" s="84" t="b">
        <v>0</v>
      </c>
    </row>
    <row r="385" spans="1:7" ht="15">
      <c r="A385" s="84" t="s">
        <v>2090</v>
      </c>
      <c r="B385" s="84">
        <v>2</v>
      </c>
      <c r="C385" s="118">
        <v>0.004050963983099601</v>
      </c>
      <c r="D385" s="84" t="s">
        <v>1588</v>
      </c>
      <c r="E385" s="84" t="b">
        <v>0</v>
      </c>
      <c r="F385" s="84" t="b">
        <v>0</v>
      </c>
      <c r="G385" s="84" t="b">
        <v>0</v>
      </c>
    </row>
    <row r="386" spans="1:7" ht="15">
      <c r="A386" s="84" t="s">
        <v>2091</v>
      </c>
      <c r="B386" s="84">
        <v>2</v>
      </c>
      <c r="C386" s="118">
        <v>0.004050963983099601</v>
      </c>
      <c r="D386" s="84" t="s">
        <v>1588</v>
      </c>
      <c r="E386" s="84" t="b">
        <v>0</v>
      </c>
      <c r="F386" s="84" t="b">
        <v>1</v>
      </c>
      <c r="G386" s="84" t="b">
        <v>0</v>
      </c>
    </row>
    <row r="387" spans="1:7" ht="15">
      <c r="A387" s="84" t="s">
        <v>2092</v>
      </c>
      <c r="B387" s="84">
        <v>2</v>
      </c>
      <c r="C387" s="118">
        <v>0.004050963983099601</v>
      </c>
      <c r="D387" s="84" t="s">
        <v>1588</v>
      </c>
      <c r="E387" s="84" t="b">
        <v>1</v>
      </c>
      <c r="F387" s="84" t="b">
        <v>0</v>
      </c>
      <c r="G387" s="84" t="b">
        <v>0</v>
      </c>
    </row>
    <row r="388" spans="1:7" ht="15">
      <c r="A388" s="84" t="s">
        <v>2093</v>
      </c>
      <c r="B388" s="84">
        <v>2</v>
      </c>
      <c r="C388" s="118">
        <v>0.004050963983099601</v>
      </c>
      <c r="D388" s="84" t="s">
        <v>1588</v>
      </c>
      <c r="E388" s="84" t="b">
        <v>0</v>
      </c>
      <c r="F388" s="84" t="b">
        <v>0</v>
      </c>
      <c r="G388" s="84" t="b">
        <v>0</v>
      </c>
    </row>
    <row r="389" spans="1:7" ht="15">
      <c r="A389" s="84" t="s">
        <v>309</v>
      </c>
      <c r="B389" s="84">
        <v>2</v>
      </c>
      <c r="C389" s="118">
        <v>0.004050963983099601</v>
      </c>
      <c r="D389" s="84" t="s">
        <v>1588</v>
      </c>
      <c r="E389" s="84" t="b">
        <v>0</v>
      </c>
      <c r="F389" s="84" t="b">
        <v>0</v>
      </c>
      <c r="G389" s="84" t="b">
        <v>0</v>
      </c>
    </row>
    <row r="390" spans="1:7" ht="15">
      <c r="A390" s="84" t="s">
        <v>2042</v>
      </c>
      <c r="B390" s="84">
        <v>2</v>
      </c>
      <c r="C390" s="118">
        <v>0.004050963983099601</v>
      </c>
      <c r="D390" s="84" t="s">
        <v>1588</v>
      </c>
      <c r="E390" s="84" t="b">
        <v>0</v>
      </c>
      <c r="F390" s="84" t="b">
        <v>0</v>
      </c>
      <c r="G390" s="84" t="b">
        <v>0</v>
      </c>
    </row>
    <row r="391" spans="1:7" ht="15">
      <c r="A391" s="84" t="s">
        <v>2094</v>
      </c>
      <c r="B391" s="84">
        <v>2</v>
      </c>
      <c r="C391" s="118">
        <v>0.004050963983099601</v>
      </c>
      <c r="D391" s="84" t="s">
        <v>1588</v>
      </c>
      <c r="E391" s="84" t="b">
        <v>0</v>
      </c>
      <c r="F391" s="84" t="b">
        <v>0</v>
      </c>
      <c r="G391" s="84" t="b">
        <v>0</v>
      </c>
    </row>
    <row r="392" spans="1:7" ht="15">
      <c r="A392" s="84" t="s">
        <v>2095</v>
      </c>
      <c r="B392" s="84">
        <v>2</v>
      </c>
      <c r="C392" s="118">
        <v>0.004050963983099601</v>
      </c>
      <c r="D392" s="84" t="s">
        <v>1588</v>
      </c>
      <c r="E392" s="84" t="b">
        <v>0</v>
      </c>
      <c r="F392" s="84" t="b">
        <v>0</v>
      </c>
      <c r="G392" s="84" t="b">
        <v>0</v>
      </c>
    </row>
    <row r="393" spans="1:7" ht="15">
      <c r="A393" s="84" t="s">
        <v>2096</v>
      </c>
      <c r="B393" s="84">
        <v>2</v>
      </c>
      <c r="C393" s="118">
        <v>0.004050963983099601</v>
      </c>
      <c r="D393" s="84" t="s">
        <v>1588</v>
      </c>
      <c r="E393" s="84" t="b">
        <v>0</v>
      </c>
      <c r="F393" s="84" t="b">
        <v>0</v>
      </c>
      <c r="G393" s="84" t="b">
        <v>0</v>
      </c>
    </row>
    <row r="394" spans="1:7" ht="15">
      <c r="A394" s="84" t="s">
        <v>308</v>
      </c>
      <c r="B394" s="84">
        <v>2</v>
      </c>
      <c r="C394" s="118">
        <v>0.004050963983099601</v>
      </c>
      <c r="D394" s="84" t="s">
        <v>1588</v>
      </c>
      <c r="E394" s="84" t="b">
        <v>0</v>
      </c>
      <c r="F394" s="84" t="b">
        <v>0</v>
      </c>
      <c r="G394" s="84" t="b">
        <v>0</v>
      </c>
    </row>
    <row r="395" spans="1:7" ht="15">
      <c r="A395" s="84" t="s">
        <v>2087</v>
      </c>
      <c r="B395" s="84">
        <v>2</v>
      </c>
      <c r="C395" s="118">
        <v>0.004050963983099601</v>
      </c>
      <c r="D395" s="84" t="s">
        <v>1588</v>
      </c>
      <c r="E395" s="84" t="b">
        <v>1</v>
      </c>
      <c r="F395" s="84" t="b">
        <v>0</v>
      </c>
      <c r="G395" s="84" t="b">
        <v>0</v>
      </c>
    </row>
    <row r="396" spans="1:7" ht="15">
      <c r="A396" s="84" t="s">
        <v>2088</v>
      </c>
      <c r="B396" s="84">
        <v>2</v>
      </c>
      <c r="C396" s="118">
        <v>0.004050963983099601</v>
      </c>
      <c r="D396" s="84" t="s">
        <v>1588</v>
      </c>
      <c r="E396" s="84" t="b">
        <v>0</v>
      </c>
      <c r="F396" s="84" t="b">
        <v>0</v>
      </c>
      <c r="G396" s="84" t="b">
        <v>0</v>
      </c>
    </row>
    <row r="397" spans="1:7" ht="15">
      <c r="A397" s="84" t="s">
        <v>2078</v>
      </c>
      <c r="B397" s="84">
        <v>2</v>
      </c>
      <c r="C397" s="118">
        <v>0.004050963983099601</v>
      </c>
      <c r="D397" s="84" t="s">
        <v>1588</v>
      </c>
      <c r="E397" s="84" t="b">
        <v>0</v>
      </c>
      <c r="F397" s="84" t="b">
        <v>0</v>
      </c>
      <c r="G397" s="84" t="b">
        <v>0</v>
      </c>
    </row>
    <row r="398" spans="1:7" ht="15">
      <c r="A398" s="84" t="s">
        <v>2079</v>
      </c>
      <c r="B398" s="84">
        <v>2</v>
      </c>
      <c r="C398" s="118">
        <v>0.004050963983099601</v>
      </c>
      <c r="D398" s="84" t="s">
        <v>1588</v>
      </c>
      <c r="E398" s="84" t="b">
        <v>0</v>
      </c>
      <c r="F398" s="84" t="b">
        <v>0</v>
      </c>
      <c r="G398" s="84" t="b">
        <v>0</v>
      </c>
    </row>
    <row r="399" spans="1:7" ht="15">
      <c r="A399" s="84" t="s">
        <v>2080</v>
      </c>
      <c r="B399" s="84">
        <v>2</v>
      </c>
      <c r="C399" s="118">
        <v>0.004050963983099601</v>
      </c>
      <c r="D399" s="84" t="s">
        <v>1588</v>
      </c>
      <c r="E399" s="84" t="b">
        <v>0</v>
      </c>
      <c r="F399" s="84" t="b">
        <v>0</v>
      </c>
      <c r="G399" s="84" t="b">
        <v>0</v>
      </c>
    </row>
    <row r="400" spans="1:7" ht="15">
      <c r="A400" s="84" t="s">
        <v>2081</v>
      </c>
      <c r="B400" s="84">
        <v>2</v>
      </c>
      <c r="C400" s="118">
        <v>0.004050963983099601</v>
      </c>
      <c r="D400" s="84" t="s">
        <v>1588</v>
      </c>
      <c r="E400" s="84" t="b">
        <v>0</v>
      </c>
      <c r="F400" s="84" t="b">
        <v>0</v>
      </c>
      <c r="G400" s="84" t="b">
        <v>0</v>
      </c>
    </row>
    <row r="401" spans="1:7" ht="15">
      <c r="A401" s="84" t="s">
        <v>2082</v>
      </c>
      <c r="B401" s="84">
        <v>2</v>
      </c>
      <c r="C401" s="118">
        <v>0.004050963983099601</v>
      </c>
      <c r="D401" s="84" t="s">
        <v>1588</v>
      </c>
      <c r="E401" s="84" t="b">
        <v>0</v>
      </c>
      <c r="F401" s="84" t="b">
        <v>0</v>
      </c>
      <c r="G401" s="84" t="b">
        <v>0</v>
      </c>
    </row>
    <row r="402" spans="1:7" ht="15">
      <c r="A402" s="84" t="s">
        <v>2083</v>
      </c>
      <c r="B402" s="84">
        <v>2</v>
      </c>
      <c r="C402" s="118">
        <v>0.004050963983099601</v>
      </c>
      <c r="D402" s="84" t="s">
        <v>1588</v>
      </c>
      <c r="E402" s="84" t="b">
        <v>0</v>
      </c>
      <c r="F402" s="84" t="b">
        <v>0</v>
      </c>
      <c r="G402" s="84" t="b">
        <v>0</v>
      </c>
    </row>
    <row r="403" spans="1:7" ht="15">
      <c r="A403" s="84" t="s">
        <v>2084</v>
      </c>
      <c r="B403" s="84">
        <v>2</v>
      </c>
      <c r="C403" s="118">
        <v>0.004050963983099601</v>
      </c>
      <c r="D403" s="84" t="s">
        <v>1588</v>
      </c>
      <c r="E403" s="84" t="b">
        <v>1</v>
      </c>
      <c r="F403" s="84" t="b">
        <v>0</v>
      </c>
      <c r="G403" s="84" t="b">
        <v>0</v>
      </c>
    </row>
    <row r="404" spans="1:7" ht="15">
      <c r="A404" s="84" t="s">
        <v>2085</v>
      </c>
      <c r="B404" s="84">
        <v>2</v>
      </c>
      <c r="C404" s="118">
        <v>0.004050963983099601</v>
      </c>
      <c r="D404" s="84" t="s">
        <v>1588</v>
      </c>
      <c r="E404" s="84" t="b">
        <v>0</v>
      </c>
      <c r="F404" s="84" t="b">
        <v>0</v>
      </c>
      <c r="G404" s="84" t="b">
        <v>0</v>
      </c>
    </row>
    <row r="405" spans="1:7" ht="15">
      <c r="A405" s="84" t="s">
        <v>2086</v>
      </c>
      <c r="B405" s="84">
        <v>2</v>
      </c>
      <c r="C405" s="118">
        <v>0.004050963983099601</v>
      </c>
      <c r="D405" s="84" t="s">
        <v>1588</v>
      </c>
      <c r="E405" s="84" t="b">
        <v>0</v>
      </c>
      <c r="F405" s="84" t="b">
        <v>0</v>
      </c>
      <c r="G405" s="84" t="b">
        <v>0</v>
      </c>
    </row>
    <row r="406" spans="1:7" ht="15">
      <c r="A406" s="84" t="s">
        <v>2003</v>
      </c>
      <c r="B406" s="84">
        <v>2</v>
      </c>
      <c r="C406" s="118">
        <v>0.004050963983099601</v>
      </c>
      <c r="D406" s="84" t="s">
        <v>1588</v>
      </c>
      <c r="E406" s="84" t="b">
        <v>0</v>
      </c>
      <c r="F406" s="84" t="b">
        <v>0</v>
      </c>
      <c r="G406" s="84" t="b">
        <v>0</v>
      </c>
    </row>
    <row r="407" spans="1:7" ht="15">
      <c r="A407" s="84" t="s">
        <v>2070</v>
      </c>
      <c r="B407" s="84">
        <v>2</v>
      </c>
      <c r="C407" s="118">
        <v>0.004050963983099601</v>
      </c>
      <c r="D407" s="84" t="s">
        <v>1588</v>
      </c>
      <c r="E407" s="84" t="b">
        <v>0</v>
      </c>
      <c r="F407" s="84" t="b">
        <v>0</v>
      </c>
      <c r="G407" s="84" t="b">
        <v>0</v>
      </c>
    </row>
    <row r="408" spans="1:7" ht="15">
      <c r="A408" s="84" t="s">
        <v>2071</v>
      </c>
      <c r="B408" s="84">
        <v>2</v>
      </c>
      <c r="C408" s="118">
        <v>0.004050963983099601</v>
      </c>
      <c r="D408" s="84" t="s">
        <v>1588</v>
      </c>
      <c r="E408" s="84" t="b">
        <v>0</v>
      </c>
      <c r="F408" s="84" t="b">
        <v>0</v>
      </c>
      <c r="G408" s="84" t="b">
        <v>0</v>
      </c>
    </row>
    <row r="409" spans="1:7" ht="15">
      <c r="A409" s="84" t="s">
        <v>2072</v>
      </c>
      <c r="B409" s="84">
        <v>2</v>
      </c>
      <c r="C409" s="118">
        <v>0.004050963983099601</v>
      </c>
      <c r="D409" s="84" t="s">
        <v>1588</v>
      </c>
      <c r="E409" s="84" t="b">
        <v>0</v>
      </c>
      <c r="F409" s="84" t="b">
        <v>0</v>
      </c>
      <c r="G409" s="84" t="b">
        <v>0</v>
      </c>
    </row>
    <row r="410" spans="1:7" ht="15">
      <c r="A410" s="84" t="s">
        <v>2073</v>
      </c>
      <c r="B410" s="84">
        <v>2</v>
      </c>
      <c r="C410" s="118">
        <v>0.004050963983099601</v>
      </c>
      <c r="D410" s="84" t="s">
        <v>1588</v>
      </c>
      <c r="E410" s="84" t="b">
        <v>0</v>
      </c>
      <c r="F410" s="84" t="b">
        <v>0</v>
      </c>
      <c r="G410" s="84" t="b">
        <v>0</v>
      </c>
    </row>
    <row r="411" spans="1:7" ht="15">
      <c r="A411" s="84" t="s">
        <v>2074</v>
      </c>
      <c r="B411" s="84">
        <v>2</v>
      </c>
      <c r="C411" s="118">
        <v>0.004050963983099601</v>
      </c>
      <c r="D411" s="84" t="s">
        <v>1588</v>
      </c>
      <c r="E411" s="84" t="b">
        <v>0</v>
      </c>
      <c r="F411" s="84" t="b">
        <v>0</v>
      </c>
      <c r="G411" s="84" t="b">
        <v>0</v>
      </c>
    </row>
    <row r="412" spans="1:7" ht="15">
      <c r="A412" s="84" t="s">
        <v>2075</v>
      </c>
      <c r="B412" s="84">
        <v>2</v>
      </c>
      <c r="C412" s="118">
        <v>0.004050963983099601</v>
      </c>
      <c r="D412" s="84" t="s">
        <v>1588</v>
      </c>
      <c r="E412" s="84" t="b">
        <v>0</v>
      </c>
      <c r="F412" s="84" t="b">
        <v>0</v>
      </c>
      <c r="G412" s="84" t="b">
        <v>0</v>
      </c>
    </row>
    <row r="413" spans="1:7" ht="15">
      <c r="A413" s="84" t="s">
        <v>2097</v>
      </c>
      <c r="B413" s="84">
        <v>2</v>
      </c>
      <c r="C413" s="118">
        <v>0.004050963983099601</v>
      </c>
      <c r="D413" s="84" t="s">
        <v>1588</v>
      </c>
      <c r="E413" s="84" t="b">
        <v>0</v>
      </c>
      <c r="F413" s="84" t="b">
        <v>0</v>
      </c>
      <c r="G413" s="84" t="b">
        <v>0</v>
      </c>
    </row>
    <row r="414" spans="1:7" ht="15">
      <c r="A414" s="84" t="s">
        <v>2159</v>
      </c>
      <c r="B414" s="84">
        <v>2</v>
      </c>
      <c r="C414" s="118">
        <v>0.004050963983099601</v>
      </c>
      <c r="D414" s="84" t="s">
        <v>1588</v>
      </c>
      <c r="E414" s="84" t="b">
        <v>0</v>
      </c>
      <c r="F414" s="84" t="b">
        <v>0</v>
      </c>
      <c r="G414" s="84" t="b">
        <v>0</v>
      </c>
    </row>
    <row r="415" spans="1:7" ht="15">
      <c r="A415" s="84" t="s">
        <v>2160</v>
      </c>
      <c r="B415" s="84">
        <v>2</v>
      </c>
      <c r="C415" s="118">
        <v>0.00488484208743196</v>
      </c>
      <c r="D415" s="84" t="s">
        <v>1588</v>
      </c>
      <c r="E415" s="84" t="b">
        <v>0</v>
      </c>
      <c r="F415" s="84" t="b">
        <v>0</v>
      </c>
      <c r="G415" s="84" t="b">
        <v>0</v>
      </c>
    </row>
    <row r="416" spans="1:7" ht="15">
      <c r="A416" s="84" t="s">
        <v>238</v>
      </c>
      <c r="B416" s="84">
        <v>19</v>
      </c>
      <c r="C416" s="118">
        <v>0.014577922442874527</v>
      </c>
      <c r="D416" s="84" t="s">
        <v>1589</v>
      </c>
      <c r="E416" s="84" t="b">
        <v>0</v>
      </c>
      <c r="F416" s="84" t="b">
        <v>0</v>
      </c>
      <c r="G416" s="84" t="b">
        <v>0</v>
      </c>
    </row>
    <row r="417" spans="1:7" ht="15">
      <c r="A417" s="84" t="s">
        <v>239</v>
      </c>
      <c r="B417" s="84">
        <v>10</v>
      </c>
      <c r="C417" s="118">
        <v>0.012872876726604728</v>
      </c>
      <c r="D417" s="84" t="s">
        <v>1589</v>
      </c>
      <c r="E417" s="84" t="b">
        <v>0</v>
      </c>
      <c r="F417" s="84" t="b">
        <v>0</v>
      </c>
      <c r="G417" s="84" t="b">
        <v>0</v>
      </c>
    </row>
    <row r="418" spans="1:7" ht="15">
      <c r="A418" s="84" t="s">
        <v>1677</v>
      </c>
      <c r="B418" s="84">
        <v>10</v>
      </c>
      <c r="C418" s="118">
        <v>0.014501257173603843</v>
      </c>
      <c r="D418" s="84" t="s">
        <v>1589</v>
      </c>
      <c r="E418" s="84" t="b">
        <v>0</v>
      </c>
      <c r="F418" s="84" t="b">
        <v>0</v>
      </c>
      <c r="G418" s="84" t="b">
        <v>0</v>
      </c>
    </row>
    <row r="419" spans="1:7" ht="15">
      <c r="A419" s="84" t="s">
        <v>1679</v>
      </c>
      <c r="B419" s="84">
        <v>9</v>
      </c>
      <c r="C419" s="118">
        <v>0.013051131456243458</v>
      </c>
      <c r="D419" s="84" t="s">
        <v>1589</v>
      </c>
      <c r="E419" s="84" t="b">
        <v>0</v>
      </c>
      <c r="F419" s="84" t="b">
        <v>0</v>
      </c>
      <c r="G419" s="84" t="b">
        <v>0</v>
      </c>
    </row>
    <row r="420" spans="1:7" ht="15">
      <c r="A420" s="84" t="s">
        <v>1678</v>
      </c>
      <c r="B420" s="84">
        <v>6</v>
      </c>
      <c r="C420" s="118">
        <v>0.012460710013536285</v>
      </c>
      <c r="D420" s="84" t="s">
        <v>1589</v>
      </c>
      <c r="E420" s="84" t="b">
        <v>0</v>
      </c>
      <c r="F420" s="84" t="b">
        <v>0</v>
      </c>
      <c r="G420" s="84" t="b">
        <v>0</v>
      </c>
    </row>
    <row r="421" spans="1:7" ht="15">
      <c r="A421" s="84" t="s">
        <v>1689</v>
      </c>
      <c r="B421" s="84">
        <v>5</v>
      </c>
      <c r="C421" s="118">
        <v>0.011792843980099185</v>
      </c>
      <c r="D421" s="84" t="s">
        <v>1589</v>
      </c>
      <c r="E421" s="84" t="b">
        <v>0</v>
      </c>
      <c r="F421" s="84" t="b">
        <v>0</v>
      </c>
      <c r="G421" s="84" t="b">
        <v>0</v>
      </c>
    </row>
    <row r="422" spans="1:7" ht="15">
      <c r="A422" s="84" t="s">
        <v>1690</v>
      </c>
      <c r="B422" s="84">
        <v>5</v>
      </c>
      <c r="C422" s="118">
        <v>0.01351722143575855</v>
      </c>
      <c r="D422" s="84" t="s">
        <v>1589</v>
      </c>
      <c r="E422" s="84" t="b">
        <v>1</v>
      </c>
      <c r="F422" s="84" t="b">
        <v>0</v>
      </c>
      <c r="G422" s="84" t="b">
        <v>0</v>
      </c>
    </row>
    <row r="423" spans="1:7" ht="15">
      <c r="A423" s="84" t="s">
        <v>1691</v>
      </c>
      <c r="B423" s="84">
        <v>4</v>
      </c>
      <c r="C423" s="118">
        <v>0.010813777148606839</v>
      </c>
      <c r="D423" s="84" t="s">
        <v>1589</v>
      </c>
      <c r="E423" s="84" t="b">
        <v>0</v>
      </c>
      <c r="F423" s="84" t="b">
        <v>0</v>
      </c>
      <c r="G423" s="84" t="b">
        <v>0</v>
      </c>
    </row>
    <row r="424" spans="1:7" ht="15">
      <c r="A424" s="84" t="s">
        <v>1692</v>
      </c>
      <c r="B424" s="84">
        <v>4</v>
      </c>
      <c r="C424" s="118">
        <v>0.010813777148606839</v>
      </c>
      <c r="D424" s="84" t="s">
        <v>1589</v>
      </c>
      <c r="E424" s="84" t="b">
        <v>0</v>
      </c>
      <c r="F424" s="84" t="b">
        <v>0</v>
      </c>
      <c r="G424" s="84" t="b">
        <v>0</v>
      </c>
    </row>
    <row r="425" spans="1:7" ht="15">
      <c r="A425" s="84" t="s">
        <v>1693</v>
      </c>
      <c r="B425" s="84">
        <v>4</v>
      </c>
      <c r="C425" s="118">
        <v>0.010813777148606839</v>
      </c>
      <c r="D425" s="84" t="s">
        <v>1589</v>
      </c>
      <c r="E425" s="84" t="b">
        <v>0</v>
      </c>
      <c r="F425" s="84" t="b">
        <v>0</v>
      </c>
      <c r="G425" s="84" t="b">
        <v>0</v>
      </c>
    </row>
    <row r="426" spans="1:7" ht="15">
      <c r="A426" s="84" t="s">
        <v>1986</v>
      </c>
      <c r="B426" s="84">
        <v>4</v>
      </c>
      <c r="C426" s="118">
        <v>0.010813777148606839</v>
      </c>
      <c r="D426" s="84" t="s">
        <v>1589</v>
      </c>
      <c r="E426" s="84" t="b">
        <v>0</v>
      </c>
      <c r="F426" s="84" t="b">
        <v>0</v>
      </c>
      <c r="G426" s="84" t="b">
        <v>0</v>
      </c>
    </row>
    <row r="427" spans="1:7" ht="15">
      <c r="A427" s="84" t="s">
        <v>2006</v>
      </c>
      <c r="B427" s="84">
        <v>3</v>
      </c>
      <c r="C427" s="118">
        <v>0.009444198376846232</v>
      </c>
      <c r="D427" s="84" t="s">
        <v>1589</v>
      </c>
      <c r="E427" s="84" t="b">
        <v>0</v>
      </c>
      <c r="F427" s="84" t="b">
        <v>0</v>
      </c>
      <c r="G427" s="84" t="b">
        <v>0</v>
      </c>
    </row>
    <row r="428" spans="1:7" ht="15">
      <c r="A428" s="84" t="s">
        <v>2007</v>
      </c>
      <c r="B428" s="84">
        <v>3</v>
      </c>
      <c r="C428" s="118">
        <v>0.009444198376846232</v>
      </c>
      <c r="D428" s="84" t="s">
        <v>1589</v>
      </c>
      <c r="E428" s="84" t="b">
        <v>0</v>
      </c>
      <c r="F428" s="84" t="b">
        <v>0</v>
      </c>
      <c r="G428" s="84" t="b">
        <v>0</v>
      </c>
    </row>
    <row r="429" spans="1:7" ht="15">
      <c r="A429" s="84" t="s">
        <v>1983</v>
      </c>
      <c r="B429" s="84">
        <v>3</v>
      </c>
      <c r="C429" s="118">
        <v>0.009444198376846232</v>
      </c>
      <c r="D429" s="84" t="s">
        <v>1589</v>
      </c>
      <c r="E429" s="84" t="b">
        <v>0</v>
      </c>
      <c r="F429" s="84" t="b">
        <v>0</v>
      </c>
      <c r="G429" s="84" t="b">
        <v>0</v>
      </c>
    </row>
    <row r="430" spans="1:7" ht="15">
      <c r="A430" s="84" t="s">
        <v>2008</v>
      </c>
      <c r="B430" s="84">
        <v>3</v>
      </c>
      <c r="C430" s="118">
        <v>0.009444198376846232</v>
      </c>
      <c r="D430" s="84" t="s">
        <v>1589</v>
      </c>
      <c r="E430" s="84" t="b">
        <v>0</v>
      </c>
      <c r="F430" s="84" t="b">
        <v>0</v>
      </c>
      <c r="G430" s="84" t="b">
        <v>0</v>
      </c>
    </row>
    <row r="431" spans="1:7" ht="15">
      <c r="A431" s="84" t="s">
        <v>2009</v>
      </c>
      <c r="B431" s="84">
        <v>3</v>
      </c>
      <c r="C431" s="118">
        <v>0.009444198376846232</v>
      </c>
      <c r="D431" s="84" t="s">
        <v>1589</v>
      </c>
      <c r="E431" s="84" t="b">
        <v>0</v>
      </c>
      <c r="F431" s="84" t="b">
        <v>0</v>
      </c>
      <c r="G431" s="84" t="b">
        <v>0</v>
      </c>
    </row>
    <row r="432" spans="1:7" ht="15">
      <c r="A432" s="84" t="s">
        <v>1995</v>
      </c>
      <c r="B432" s="84">
        <v>3</v>
      </c>
      <c r="C432" s="118">
        <v>0.009444198376846232</v>
      </c>
      <c r="D432" s="84" t="s">
        <v>1589</v>
      </c>
      <c r="E432" s="84" t="b">
        <v>0</v>
      </c>
      <c r="F432" s="84" t="b">
        <v>0</v>
      </c>
      <c r="G432" s="84" t="b">
        <v>0</v>
      </c>
    </row>
    <row r="433" spans="1:7" ht="15">
      <c r="A433" s="84" t="s">
        <v>2010</v>
      </c>
      <c r="B433" s="84">
        <v>3</v>
      </c>
      <c r="C433" s="118">
        <v>0.009444198376846232</v>
      </c>
      <c r="D433" s="84" t="s">
        <v>1589</v>
      </c>
      <c r="E433" s="84" t="b">
        <v>0</v>
      </c>
      <c r="F433" s="84" t="b">
        <v>0</v>
      </c>
      <c r="G433" s="84" t="b">
        <v>0</v>
      </c>
    </row>
    <row r="434" spans="1:7" ht="15">
      <c r="A434" s="84" t="s">
        <v>248</v>
      </c>
      <c r="B434" s="84">
        <v>3</v>
      </c>
      <c r="C434" s="118">
        <v>0.009444198376846232</v>
      </c>
      <c r="D434" s="84" t="s">
        <v>1589</v>
      </c>
      <c r="E434" s="84" t="b">
        <v>0</v>
      </c>
      <c r="F434" s="84" t="b">
        <v>0</v>
      </c>
      <c r="G434" s="84" t="b">
        <v>0</v>
      </c>
    </row>
    <row r="435" spans="1:7" ht="15">
      <c r="A435" s="84" t="s">
        <v>2030</v>
      </c>
      <c r="B435" s="84">
        <v>3</v>
      </c>
      <c r="C435" s="118">
        <v>0.009444198376846232</v>
      </c>
      <c r="D435" s="84" t="s">
        <v>1589</v>
      </c>
      <c r="E435" s="84" t="b">
        <v>0</v>
      </c>
      <c r="F435" s="84" t="b">
        <v>0</v>
      </c>
      <c r="G435" s="84" t="b">
        <v>0</v>
      </c>
    </row>
    <row r="436" spans="1:7" ht="15">
      <c r="A436" s="84" t="s">
        <v>1684</v>
      </c>
      <c r="B436" s="84">
        <v>3</v>
      </c>
      <c r="C436" s="118">
        <v>0.009444198376846232</v>
      </c>
      <c r="D436" s="84" t="s">
        <v>1589</v>
      </c>
      <c r="E436" s="84" t="b">
        <v>0</v>
      </c>
      <c r="F436" s="84" t="b">
        <v>0</v>
      </c>
      <c r="G436" s="84" t="b">
        <v>0</v>
      </c>
    </row>
    <row r="437" spans="1:7" ht="15">
      <c r="A437" s="84" t="s">
        <v>1985</v>
      </c>
      <c r="B437" s="84">
        <v>3</v>
      </c>
      <c r="C437" s="118">
        <v>0.009444198376846232</v>
      </c>
      <c r="D437" s="84" t="s">
        <v>1589</v>
      </c>
      <c r="E437" s="84" t="b">
        <v>0</v>
      </c>
      <c r="F437" s="84" t="b">
        <v>0</v>
      </c>
      <c r="G437" s="84" t="b">
        <v>0</v>
      </c>
    </row>
    <row r="438" spans="1:7" ht="15">
      <c r="A438" s="84" t="s">
        <v>1994</v>
      </c>
      <c r="B438" s="84">
        <v>3</v>
      </c>
      <c r="C438" s="118">
        <v>0.009444198376846232</v>
      </c>
      <c r="D438" s="84" t="s">
        <v>1589</v>
      </c>
      <c r="E438" s="84" t="b">
        <v>0</v>
      </c>
      <c r="F438" s="84" t="b">
        <v>0</v>
      </c>
      <c r="G438" s="84" t="b">
        <v>0</v>
      </c>
    </row>
    <row r="439" spans="1:7" ht="15">
      <c r="A439" s="84" t="s">
        <v>1990</v>
      </c>
      <c r="B439" s="84">
        <v>3</v>
      </c>
      <c r="C439" s="118">
        <v>0.009444198376846232</v>
      </c>
      <c r="D439" s="84" t="s">
        <v>1589</v>
      </c>
      <c r="E439" s="84" t="b">
        <v>0</v>
      </c>
      <c r="F439" s="84" t="b">
        <v>0</v>
      </c>
      <c r="G439" s="84" t="b">
        <v>0</v>
      </c>
    </row>
    <row r="440" spans="1:7" ht="15">
      <c r="A440" s="84" t="s">
        <v>237</v>
      </c>
      <c r="B440" s="84">
        <v>2</v>
      </c>
      <c r="C440" s="118">
        <v>0.007549450821022146</v>
      </c>
      <c r="D440" s="84" t="s">
        <v>1589</v>
      </c>
      <c r="E440" s="84" t="b">
        <v>0</v>
      </c>
      <c r="F440" s="84" t="b">
        <v>0</v>
      </c>
      <c r="G440" s="84" t="b">
        <v>0</v>
      </c>
    </row>
    <row r="441" spans="1:7" ht="15">
      <c r="A441" s="84" t="s">
        <v>2029</v>
      </c>
      <c r="B441" s="84">
        <v>2</v>
      </c>
      <c r="C441" s="118">
        <v>0.007549450821022146</v>
      </c>
      <c r="D441" s="84" t="s">
        <v>1589</v>
      </c>
      <c r="E441" s="84" t="b">
        <v>0</v>
      </c>
      <c r="F441" s="84" t="b">
        <v>1</v>
      </c>
      <c r="G441" s="84" t="b">
        <v>0</v>
      </c>
    </row>
    <row r="442" spans="1:7" ht="15">
      <c r="A442" s="84" t="s">
        <v>1993</v>
      </c>
      <c r="B442" s="84">
        <v>2</v>
      </c>
      <c r="C442" s="118">
        <v>0.007549450821022146</v>
      </c>
      <c r="D442" s="84" t="s">
        <v>1589</v>
      </c>
      <c r="E442" s="84" t="b">
        <v>0</v>
      </c>
      <c r="F442" s="84" t="b">
        <v>0</v>
      </c>
      <c r="G442" s="84" t="b">
        <v>0</v>
      </c>
    </row>
    <row r="443" spans="1:7" ht="15">
      <c r="A443" s="84" t="s">
        <v>2016</v>
      </c>
      <c r="B443" s="84">
        <v>2</v>
      </c>
      <c r="C443" s="118">
        <v>0.009692013067740873</v>
      </c>
      <c r="D443" s="84" t="s">
        <v>1589</v>
      </c>
      <c r="E443" s="84" t="b">
        <v>0</v>
      </c>
      <c r="F443" s="84" t="b">
        <v>0</v>
      </c>
      <c r="G443" s="84" t="b">
        <v>0</v>
      </c>
    </row>
    <row r="444" spans="1:7" ht="15">
      <c r="A444" s="84" t="s">
        <v>2031</v>
      </c>
      <c r="B444" s="84">
        <v>2</v>
      </c>
      <c r="C444" s="118">
        <v>0.007549450821022146</v>
      </c>
      <c r="D444" s="84" t="s">
        <v>1589</v>
      </c>
      <c r="E444" s="84" t="b">
        <v>0</v>
      </c>
      <c r="F444" s="84" t="b">
        <v>0</v>
      </c>
      <c r="G444" s="84" t="b">
        <v>0</v>
      </c>
    </row>
    <row r="445" spans="1:7" ht="15">
      <c r="A445" s="84" t="s">
        <v>2032</v>
      </c>
      <c r="B445" s="84">
        <v>2</v>
      </c>
      <c r="C445" s="118">
        <v>0.007549450821022146</v>
      </c>
      <c r="D445" s="84" t="s">
        <v>1589</v>
      </c>
      <c r="E445" s="84" t="b">
        <v>1</v>
      </c>
      <c r="F445" s="84" t="b">
        <v>0</v>
      </c>
      <c r="G445" s="84" t="b">
        <v>0</v>
      </c>
    </row>
    <row r="446" spans="1:7" ht="15">
      <c r="A446" s="84" t="s">
        <v>2033</v>
      </c>
      <c r="B446" s="84">
        <v>2</v>
      </c>
      <c r="C446" s="118">
        <v>0.007549450821022146</v>
      </c>
      <c r="D446" s="84" t="s">
        <v>1589</v>
      </c>
      <c r="E446" s="84" t="b">
        <v>0</v>
      </c>
      <c r="F446" s="84" t="b">
        <v>0</v>
      </c>
      <c r="G446" s="84" t="b">
        <v>0</v>
      </c>
    </row>
    <row r="447" spans="1:7" ht="15">
      <c r="A447" s="84" t="s">
        <v>2034</v>
      </c>
      <c r="B447" s="84">
        <v>2</v>
      </c>
      <c r="C447" s="118">
        <v>0.007549450821022146</v>
      </c>
      <c r="D447" s="84" t="s">
        <v>1589</v>
      </c>
      <c r="E447" s="84" t="b">
        <v>1</v>
      </c>
      <c r="F447" s="84" t="b">
        <v>0</v>
      </c>
      <c r="G447" s="84" t="b">
        <v>0</v>
      </c>
    </row>
    <row r="448" spans="1:7" ht="15">
      <c r="A448" s="84" t="s">
        <v>2035</v>
      </c>
      <c r="B448" s="84">
        <v>2</v>
      </c>
      <c r="C448" s="118">
        <v>0.007549450821022146</v>
      </c>
      <c r="D448" s="84" t="s">
        <v>1589</v>
      </c>
      <c r="E448" s="84" t="b">
        <v>0</v>
      </c>
      <c r="F448" s="84" t="b">
        <v>0</v>
      </c>
      <c r="G448" s="84" t="b">
        <v>0</v>
      </c>
    </row>
    <row r="449" spans="1:7" ht="15">
      <c r="A449" s="84" t="s">
        <v>2036</v>
      </c>
      <c r="B449" s="84">
        <v>2</v>
      </c>
      <c r="C449" s="118">
        <v>0.007549450821022146</v>
      </c>
      <c r="D449" s="84" t="s">
        <v>1589</v>
      </c>
      <c r="E449" s="84" t="b">
        <v>0</v>
      </c>
      <c r="F449" s="84" t="b">
        <v>0</v>
      </c>
      <c r="G449" s="84" t="b">
        <v>0</v>
      </c>
    </row>
    <row r="450" spans="1:7" ht="15">
      <c r="A450" s="84" t="s">
        <v>2012</v>
      </c>
      <c r="B450" s="84">
        <v>2</v>
      </c>
      <c r="C450" s="118">
        <v>0.007549450821022146</v>
      </c>
      <c r="D450" s="84" t="s">
        <v>1589</v>
      </c>
      <c r="E450" s="84" t="b">
        <v>0</v>
      </c>
      <c r="F450" s="84" t="b">
        <v>0</v>
      </c>
      <c r="G450" s="84" t="b">
        <v>0</v>
      </c>
    </row>
    <row r="451" spans="1:7" ht="15">
      <c r="A451" s="84" t="s">
        <v>1721</v>
      </c>
      <c r="B451" s="84">
        <v>2</v>
      </c>
      <c r="C451" s="118">
        <v>0.007549450821022146</v>
      </c>
      <c r="D451" s="84" t="s">
        <v>1589</v>
      </c>
      <c r="E451" s="84" t="b">
        <v>0</v>
      </c>
      <c r="F451" s="84" t="b">
        <v>0</v>
      </c>
      <c r="G451" s="84" t="b">
        <v>0</v>
      </c>
    </row>
    <row r="452" spans="1:7" ht="15">
      <c r="A452" s="84" t="s">
        <v>2037</v>
      </c>
      <c r="B452" s="84">
        <v>2</v>
      </c>
      <c r="C452" s="118">
        <v>0.007549450821022146</v>
      </c>
      <c r="D452" s="84" t="s">
        <v>1589</v>
      </c>
      <c r="E452" s="84" t="b">
        <v>0</v>
      </c>
      <c r="F452" s="84" t="b">
        <v>0</v>
      </c>
      <c r="G452" s="84" t="b">
        <v>0</v>
      </c>
    </row>
    <row r="453" spans="1:7" ht="15">
      <c r="A453" s="84" t="s">
        <v>2038</v>
      </c>
      <c r="B453" s="84">
        <v>2</v>
      </c>
      <c r="C453" s="118">
        <v>0.007549450821022146</v>
      </c>
      <c r="D453" s="84" t="s">
        <v>1589</v>
      </c>
      <c r="E453" s="84" t="b">
        <v>0</v>
      </c>
      <c r="F453" s="84" t="b">
        <v>0</v>
      </c>
      <c r="G453" s="84" t="b">
        <v>0</v>
      </c>
    </row>
    <row r="454" spans="1:7" ht="15">
      <c r="A454" s="84" t="s">
        <v>1992</v>
      </c>
      <c r="B454" s="84">
        <v>2</v>
      </c>
      <c r="C454" s="118">
        <v>0.007549450821022146</v>
      </c>
      <c r="D454" s="84" t="s">
        <v>1589</v>
      </c>
      <c r="E454" s="84" t="b">
        <v>0</v>
      </c>
      <c r="F454" s="84" t="b">
        <v>0</v>
      </c>
      <c r="G454" s="84" t="b">
        <v>0</v>
      </c>
    </row>
    <row r="455" spans="1:7" ht="15">
      <c r="A455" s="84" t="s">
        <v>1996</v>
      </c>
      <c r="B455" s="84">
        <v>2</v>
      </c>
      <c r="C455" s="118">
        <v>0.007549450821022146</v>
      </c>
      <c r="D455" s="84" t="s">
        <v>1589</v>
      </c>
      <c r="E455" s="84" t="b">
        <v>1</v>
      </c>
      <c r="F455" s="84" t="b">
        <v>0</v>
      </c>
      <c r="G455" s="84" t="b">
        <v>0</v>
      </c>
    </row>
    <row r="456" spans="1:7" ht="15">
      <c r="A456" s="84" t="s">
        <v>1999</v>
      </c>
      <c r="B456" s="84">
        <v>2</v>
      </c>
      <c r="C456" s="118">
        <v>0.007549450821022146</v>
      </c>
      <c r="D456" s="84" t="s">
        <v>1589</v>
      </c>
      <c r="E456" s="84" t="b">
        <v>0</v>
      </c>
      <c r="F456" s="84" t="b">
        <v>0</v>
      </c>
      <c r="G456" s="84" t="b">
        <v>0</v>
      </c>
    </row>
    <row r="457" spans="1:7" ht="15">
      <c r="A457" s="84" t="s">
        <v>2002</v>
      </c>
      <c r="B457" s="84">
        <v>2</v>
      </c>
      <c r="C457" s="118">
        <v>0.007549450821022146</v>
      </c>
      <c r="D457" s="84" t="s">
        <v>1589</v>
      </c>
      <c r="E457" s="84" t="b">
        <v>0</v>
      </c>
      <c r="F457" s="84" t="b">
        <v>0</v>
      </c>
      <c r="G457" s="84" t="b">
        <v>0</v>
      </c>
    </row>
    <row r="458" spans="1:7" ht="15">
      <c r="A458" s="84" t="s">
        <v>1977</v>
      </c>
      <c r="B458" s="84">
        <v>2</v>
      </c>
      <c r="C458" s="118">
        <v>0.007549450821022146</v>
      </c>
      <c r="D458" s="84" t="s">
        <v>1589</v>
      </c>
      <c r="E458" s="84" t="b">
        <v>0</v>
      </c>
      <c r="F458" s="84" t="b">
        <v>0</v>
      </c>
      <c r="G458" s="84" t="b">
        <v>0</v>
      </c>
    </row>
    <row r="459" spans="1:7" ht="15">
      <c r="A459" s="84" t="s">
        <v>1695</v>
      </c>
      <c r="B459" s="84">
        <v>3</v>
      </c>
      <c r="C459" s="118">
        <v>0</v>
      </c>
      <c r="D459" s="84" t="s">
        <v>1590</v>
      </c>
      <c r="E459" s="84" t="b">
        <v>0</v>
      </c>
      <c r="F459" s="84" t="b">
        <v>0</v>
      </c>
      <c r="G459" s="84" t="b">
        <v>0</v>
      </c>
    </row>
    <row r="460" spans="1:7" ht="15">
      <c r="A460" s="84" t="s">
        <v>1696</v>
      </c>
      <c r="B460" s="84">
        <v>3</v>
      </c>
      <c r="C460" s="118">
        <v>0</v>
      </c>
      <c r="D460" s="84" t="s">
        <v>1590</v>
      </c>
      <c r="E460" s="84" t="b">
        <v>0</v>
      </c>
      <c r="F460" s="84" t="b">
        <v>0</v>
      </c>
      <c r="G460" s="84" t="b">
        <v>0</v>
      </c>
    </row>
    <row r="461" spans="1:7" ht="15">
      <c r="A461" s="84" t="s">
        <v>1697</v>
      </c>
      <c r="B461" s="84">
        <v>3</v>
      </c>
      <c r="C461" s="118">
        <v>0</v>
      </c>
      <c r="D461" s="84" t="s">
        <v>1590</v>
      </c>
      <c r="E461" s="84" t="b">
        <v>0</v>
      </c>
      <c r="F461" s="84" t="b">
        <v>0</v>
      </c>
      <c r="G461" s="84" t="b">
        <v>0</v>
      </c>
    </row>
    <row r="462" spans="1:7" ht="15">
      <c r="A462" s="84" t="s">
        <v>1698</v>
      </c>
      <c r="B462" s="84">
        <v>3</v>
      </c>
      <c r="C462" s="118">
        <v>0</v>
      </c>
      <c r="D462" s="84" t="s">
        <v>1590</v>
      </c>
      <c r="E462" s="84" t="b">
        <v>0</v>
      </c>
      <c r="F462" s="84" t="b">
        <v>0</v>
      </c>
      <c r="G462" s="84" t="b">
        <v>0</v>
      </c>
    </row>
    <row r="463" spans="1:7" ht="15">
      <c r="A463" s="84" t="s">
        <v>1699</v>
      </c>
      <c r="B463" s="84">
        <v>3</v>
      </c>
      <c r="C463" s="118">
        <v>0</v>
      </c>
      <c r="D463" s="84" t="s">
        <v>1590</v>
      </c>
      <c r="E463" s="84" t="b">
        <v>0</v>
      </c>
      <c r="F463" s="84" t="b">
        <v>0</v>
      </c>
      <c r="G463" s="84" t="b">
        <v>0</v>
      </c>
    </row>
    <row r="464" spans="1:7" ht="15">
      <c r="A464" s="84" t="s">
        <v>1700</v>
      </c>
      <c r="B464" s="84">
        <v>3</v>
      </c>
      <c r="C464" s="118">
        <v>0</v>
      </c>
      <c r="D464" s="84" t="s">
        <v>1590</v>
      </c>
      <c r="E464" s="84" t="b">
        <v>0</v>
      </c>
      <c r="F464" s="84" t="b">
        <v>0</v>
      </c>
      <c r="G464" s="84" t="b">
        <v>0</v>
      </c>
    </row>
    <row r="465" spans="1:7" ht="15">
      <c r="A465" s="84" t="s">
        <v>1701</v>
      </c>
      <c r="B465" s="84">
        <v>3</v>
      </c>
      <c r="C465" s="118">
        <v>0</v>
      </c>
      <c r="D465" s="84" t="s">
        <v>1590</v>
      </c>
      <c r="E465" s="84" t="b">
        <v>0</v>
      </c>
      <c r="F465" s="84" t="b">
        <v>0</v>
      </c>
      <c r="G465" s="84" t="b">
        <v>0</v>
      </c>
    </row>
    <row r="466" spans="1:7" ht="15">
      <c r="A466" s="84" t="s">
        <v>286</v>
      </c>
      <c r="B466" s="84">
        <v>3</v>
      </c>
      <c r="C466" s="118">
        <v>0</v>
      </c>
      <c r="D466" s="84" t="s">
        <v>1590</v>
      </c>
      <c r="E466" s="84" t="b">
        <v>0</v>
      </c>
      <c r="F466" s="84" t="b">
        <v>0</v>
      </c>
      <c r="G466" s="84" t="b">
        <v>0</v>
      </c>
    </row>
    <row r="467" spans="1:7" ht="15">
      <c r="A467" s="84" t="s">
        <v>285</v>
      </c>
      <c r="B467" s="84">
        <v>3</v>
      </c>
      <c r="C467" s="118">
        <v>0</v>
      </c>
      <c r="D467" s="84" t="s">
        <v>1590</v>
      </c>
      <c r="E467" s="84" t="b">
        <v>0</v>
      </c>
      <c r="F467" s="84" t="b">
        <v>0</v>
      </c>
      <c r="G467" s="84" t="b">
        <v>0</v>
      </c>
    </row>
    <row r="468" spans="1:7" ht="15">
      <c r="A468" s="84" t="s">
        <v>213</v>
      </c>
      <c r="B468" s="84">
        <v>2</v>
      </c>
      <c r="C468" s="118">
        <v>0.008385298050270535</v>
      </c>
      <c r="D468" s="84" t="s">
        <v>1590</v>
      </c>
      <c r="E468" s="84" t="b">
        <v>0</v>
      </c>
      <c r="F468" s="84" t="b">
        <v>0</v>
      </c>
      <c r="G468" s="84" t="b">
        <v>0</v>
      </c>
    </row>
    <row r="469" spans="1:7" ht="15">
      <c r="A469" s="84" t="s">
        <v>1836</v>
      </c>
      <c r="B469" s="84">
        <v>2</v>
      </c>
      <c r="C469" s="118">
        <v>0.008385298050270535</v>
      </c>
      <c r="D469" s="84" t="s">
        <v>1590</v>
      </c>
      <c r="E469" s="84" t="b">
        <v>0</v>
      </c>
      <c r="F469" s="84" t="b">
        <v>0</v>
      </c>
      <c r="G469" s="84" t="b">
        <v>0</v>
      </c>
    </row>
    <row r="470" spans="1:7" ht="15">
      <c r="A470" s="84" t="s">
        <v>1703</v>
      </c>
      <c r="B470" s="84">
        <v>4</v>
      </c>
      <c r="C470" s="118">
        <v>0</v>
      </c>
      <c r="D470" s="84" t="s">
        <v>1591</v>
      </c>
      <c r="E470" s="84" t="b">
        <v>0</v>
      </c>
      <c r="F470" s="84" t="b">
        <v>0</v>
      </c>
      <c r="G470" s="84" t="b">
        <v>0</v>
      </c>
    </row>
    <row r="471" spans="1:7" ht="15">
      <c r="A471" s="84" t="s">
        <v>1704</v>
      </c>
      <c r="B471" s="84">
        <v>4</v>
      </c>
      <c r="C471" s="118">
        <v>0</v>
      </c>
      <c r="D471" s="84" t="s">
        <v>1591</v>
      </c>
      <c r="E471" s="84" t="b">
        <v>0</v>
      </c>
      <c r="F471" s="84" t="b">
        <v>0</v>
      </c>
      <c r="G471" s="84" t="b">
        <v>0</v>
      </c>
    </row>
    <row r="472" spans="1:7" ht="15">
      <c r="A472" s="84" t="s">
        <v>1705</v>
      </c>
      <c r="B472" s="84">
        <v>4</v>
      </c>
      <c r="C472" s="118">
        <v>0</v>
      </c>
      <c r="D472" s="84" t="s">
        <v>1591</v>
      </c>
      <c r="E472" s="84" t="b">
        <v>0</v>
      </c>
      <c r="F472" s="84" t="b">
        <v>0</v>
      </c>
      <c r="G472" s="84" t="b">
        <v>0</v>
      </c>
    </row>
    <row r="473" spans="1:7" ht="15">
      <c r="A473" s="84" t="s">
        <v>1678</v>
      </c>
      <c r="B473" s="84">
        <v>4</v>
      </c>
      <c r="C473" s="118">
        <v>0</v>
      </c>
      <c r="D473" s="84" t="s">
        <v>1591</v>
      </c>
      <c r="E473" s="84" t="b">
        <v>0</v>
      </c>
      <c r="F473" s="84" t="b">
        <v>0</v>
      </c>
      <c r="G473" s="84" t="b">
        <v>0</v>
      </c>
    </row>
    <row r="474" spans="1:7" ht="15">
      <c r="A474" s="84" t="s">
        <v>1706</v>
      </c>
      <c r="B474" s="84">
        <v>4</v>
      </c>
      <c r="C474" s="118">
        <v>0</v>
      </c>
      <c r="D474" s="84" t="s">
        <v>1591</v>
      </c>
      <c r="E474" s="84" t="b">
        <v>1</v>
      </c>
      <c r="F474" s="84" t="b">
        <v>0</v>
      </c>
      <c r="G474" s="84" t="b">
        <v>0</v>
      </c>
    </row>
    <row r="475" spans="1:7" ht="15">
      <c r="A475" s="84" t="s">
        <v>1707</v>
      </c>
      <c r="B475" s="84">
        <v>4</v>
      </c>
      <c r="C475" s="118">
        <v>0</v>
      </c>
      <c r="D475" s="84" t="s">
        <v>1591</v>
      </c>
      <c r="E475" s="84" t="b">
        <v>0</v>
      </c>
      <c r="F475" s="84" t="b">
        <v>0</v>
      </c>
      <c r="G475" s="84" t="b">
        <v>0</v>
      </c>
    </row>
    <row r="476" spans="1:7" ht="15">
      <c r="A476" s="84" t="s">
        <v>1708</v>
      </c>
      <c r="B476" s="84">
        <v>4</v>
      </c>
      <c r="C476" s="118">
        <v>0</v>
      </c>
      <c r="D476" s="84" t="s">
        <v>1591</v>
      </c>
      <c r="E476" s="84" t="b">
        <v>0</v>
      </c>
      <c r="F476" s="84" t="b">
        <v>0</v>
      </c>
      <c r="G476" s="84" t="b">
        <v>0</v>
      </c>
    </row>
    <row r="477" spans="1:7" ht="15">
      <c r="A477" s="84" t="s">
        <v>1709</v>
      </c>
      <c r="B477" s="84">
        <v>4</v>
      </c>
      <c r="C477" s="118">
        <v>0</v>
      </c>
      <c r="D477" s="84" t="s">
        <v>1591</v>
      </c>
      <c r="E477" s="84" t="b">
        <v>0</v>
      </c>
      <c r="F477" s="84" t="b">
        <v>0</v>
      </c>
      <c r="G477" s="84" t="b">
        <v>0</v>
      </c>
    </row>
    <row r="478" spans="1:7" ht="15">
      <c r="A478" s="84" t="s">
        <v>1710</v>
      </c>
      <c r="B478" s="84">
        <v>4</v>
      </c>
      <c r="C478" s="118">
        <v>0</v>
      </c>
      <c r="D478" s="84" t="s">
        <v>1591</v>
      </c>
      <c r="E478" s="84" t="b">
        <v>0</v>
      </c>
      <c r="F478" s="84" t="b">
        <v>0</v>
      </c>
      <c r="G478" s="84" t="b">
        <v>0</v>
      </c>
    </row>
    <row r="479" spans="1:7" ht="15">
      <c r="A479" s="84" t="s">
        <v>1711</v>
      </c>
      <c r="B479" s="84">
        <v>4</v>
      </c>
      <c r="C479" s="118">
        <v>0</v>
      </c>
      <c r="D479" s="84" t="s">
        <v>1591</v>
      </c>
      <c r="E479" s="84" t="b">
        <v>0</v>
      </c>
      <c r="F479" s="84" t="b">
        <v>0</v>
      </c>
      <c r="G479" s="84" t="b">
        <v>0</v>
      </c>
    </row>
    <row r="480" spans="1:7" ht="15">
      <c r="A480" s="84" t="s">
        <v>2023</v>
      </c>
      <c r="B480" s="84">
        <v>4</v>
      </c>
      <c r="C480" s="118">
        <v>0</v>
      </c>
      <c r="D480" s="84" t="s">
        <v>1591</v>
      </c>
      <c r="E480" s="84" t="b">
        <v>0</v>
      </c>
      <c r="F480" s="84" t="b">
        <v>0</v>
      </c>
      <c r="G480" s="84" t="b">
        <v>0</v>
      </c>
    </row>
    <row r="481" spans="1:7" ht="15">
      <c r="A481" s="84" t="s">
        <v>280</v>
      </c>
      <c r="B481" s="84">
        <v>4</v>
      </c>
      <c r="C481" s="118">
        <v>0</v>
      </c>
      <c r="D481" s="84" t="s">
        <v>1591</v>
      </c>
      <c r="E481" s="84" t="b">
        <v>0</v>
      </c>
      <c r="F481" s="84" t="b">
        <v>0</v>
      </c>
      <c r="G481" s="84" t="b">
        <v>0</v>
      </c>
    </row>
    <row r="482" spans="1:7" ht="15">
      <c r="A482" s="84" t="s">
        <v>221</v>
      </c>
      <c r="B482" s="84">
        <v>2</v>
      </c>
      <c r="C482" s="118">
        <v>0.00813594582875625</v>
      </c>
      <c r="D482" s="84" t="s">
        <v>1591</v>
      </c>
      <c r="E482" s="84" t="b">
        <v>0</v>
      </c>
      <c r="F482" s="84" t="b">
        <v>0</v>
      </c>
      <c r="G482" s="84" t="b">
        <v>0</v>
      </c>
    </row>
    <row r="483" spans="1:7" ht="15">
      <c r="A483" s="84" t="s">
        <v>279</v>
      </c>
      <c r="B483" s="84">
        <v>2</v>
      </c>
      <c r="C483" s="118">
        <v>0.00813594582875625</v>
      </c>
      <c r="D483" s="84" t="s">
        <v>1591</v>
      </c>
      <c r="E483" s="84" t="b">
        <v>0</v>
      </c>
      <c r="F483" s="84" t="b">
        <v>0</v>
      </c>
      <c r="G483" s="84" t="b">
        <v>0</v>
      </c>
    </row>
    <row r="484" spans="1:7" ht="15">
      <c r="A484" s="84" t="s">
        <v>278</v>
      </c>
      <c r="B484" s="84">
        <v>2</v>
      </c>
      <c r="C484" s="118">
        <v>0.00813594582875625</v>
      </c>
      <c r="D484" s="84" t="s">
        <v>1591</v>
      </c>
      <c r="E484" s="84" t="b">
        <v>0</v>
      </c>
      <c r="F484" s="84" t="b">
        <v>0</v>
      </c>
      <c r="G484" s="84" t="b">
        <v>0</v>
      </c>
    </row>
    <row r="485" spans="1:7" ht="15">
      <c r="A485" s="84" t="s">
        <v>277</v>
      </c>
      <c r="B485" s="84">
        <v>2</v>
      </c>
      <c r="C485" s="118">
        <v>0.00813594582875625</v>
      </c>
      <c r="D485" s="84" t="s">
        <v>1591</v>
      </c>
      <c r="E485" s="84" t="b">
        <v>0</v>
      </c>
      <c r="F485" s="84" t="b">
        <v>0</v>
      </c>
      <c r="G485" s="84" t="b">
        <v>0</v>
      </c>
    </row>
    <row r="486" spans="1:7" ht="15">
      <c r="A486" s="84" t="s">
        <v>276</v>
      </c>
      <c r="B486" s="84">
        <v>2</v>
      </c>
      <c r="C486" s="118">
        <v>0.00813594582875625</v>
      </c>
      <c r="D486" s="84" t="s">
        <v>1591</v>
      </c>
      <c r="E486" s="84" t="b">
        <v>0</v>
      </c>
      <c r="F486" s="84" t="b">
        <v>0</v>
      </c>
      <c r="G486" s="84" t="b">
        <v>0</v>
      </c>
    </row>
    <row r="487" spans="1:7" ht="15">
      <c r="A487" s="84" t="s">
        <v>239</v>
      </c>
      <c r="B487" s="84">
        <v>2</v>
      </c>
      <c r="C487" s="118">
        <v>0.00813594582875625</v>
      </c>
      <c r="D487" s="84" t="s">
        <v>1591</v>
      </c>
      <c r="E487" s="84" t="b">
        <v>0</v>
      </c>
      <c r="F487" s="84" t="b">
        <v>0</v>
      </c>
      <c r="G487" s="84" t="b">
        <v>0</v>
      </c>
    </row>
    <row r="488" spans="1:7" ht="15">
      <c r="A488" s="84" t="s">
        <v>275</v>
      </c>
      <c r="B488" s="84">
        <v>2</v>
      </c>
      <c r="C488" s="118">
        <v>0.00813594582875625</v>
      </c>
      <c r="D488" s="84" t="s">
        <v>1591</v>
      </c>
      <c r="E488" s="84" t="b">
        <v>0</v>
      </c>
      <c r="F488" s="84" t="b">
        <v>0</v>
      </c>
      <c r="G488" s="84" t="b">
        <v>0</v>
      </c>
    </row>
    <row r="489" spans="1:7" ht="15">
      <c r="A489" s="84" t="s">
        <v>274</v>
      </c>
      <c r="B489" s="84">
        <v>2</v>
      </c>
      <c r="C489" s="118">
        <v>0.00813594582875625</v>
      </c>
      <c r="D489" s="84" t="s">
        <v>1591</v>
      </c>
      <c r="E489" s="84" t="b">
        <v>0</v>
      </c>
      <c r="F489" s="84" t="b">
        <v>0</v>
      </c>
      <c r="G489" s="84" t="b">
        <v>0</v>
      </c>
    </row>
    <row r="490" spans="1:7" ht="15">
      <c r="A490" s="84" t="s">
        <v>273</v>
      </c>
      <c r="B490" s="84">
        <v>2</v>
      </c>
      <c r="C490" s="118">
        <v>0.00813594582875625</v>
      </c>
      <c r="D490" s="84" t="s">
        <v>1591</v>
      </c>
      <c r="E490" s="84" t="b">
        <v>0</v>
      </c>
      <c r="F490" s="84" t="b">
        <v>0</v>
      </c>
      <c r="G490" s="84" t="b">
        <v>0</v>
      </c>
    </row>
    <row r="491" spans="1:7" ht="15">
      <c r="A491" s="84" t="s">
        <v>272</v>
      </c>
      <c r="B491" s="84">
        <v>2</v>
      </c>
      <c r="C491" s="118">
        <v>0.00813594582875625</v>
      </c>
      <c r="D491" s="84" t="s">
        <v>1591</v>
      </c>
      <c r="E491" s="84" t="b">
        <v>0</v>
      </c>
      <c r="F491" s="84" t="b">
        <v>0</v>
      </c>
      <c r="G491" s="84" t="b">
        <v>0</v>
      </c>
    </row>
    <row r="492" spans="1:7" ht="15">
      <c r="A492" s="84" t="s">
        <v>225</v>
      </c>
      <c r="B492" s="84">
        <v>2</v>
      </c>
      <c r="C492" s="118">
        <v>0.00813594582875625</v>
      </c>
      <c r="D492" s="84" t="s">
        <v>1591</v>
      </c>
      <c r="E492" s="84" t="b">
        <v>0</v>
      </c>
      <c r="F492" s="84" t="b">
        <v>0</v>
      </c>
      <c r="G492" s="84" t="b">
        <v>0</v>
      </c>
    </row>
    <row r="493" spans="1:7" ht="15">
      <c r="A493" s="84" t="s">
        <v>271</v>
      </c>
      <c r="B493" s="84">
        <v>2</v>
      </c>
      <c r="C493" s="118">
        <v>0.00813594582875625</v>
      </c>
      <c r="D493" s="84" t="s">
        <v>1591</v>
      </c>
      <c r="E493" s="84" t="b">
        <v>0</v>
      </c>
      <c r="F493" s="84" t="b">
        <v>0</v>
      </c>
      <c r="G493" s="84" t="b">
        <v>0</v>
      </c>
    </row>
    <row r="494" spans="1:7" ht="15">
      <c r="A494" s="84" t="s">
        <v>270</v>
      </c>
      <c r="B494" s="84">
        <v>2</v>
      </c>
      <c r="C494" s="118">
        <v>0.00813594582875625</v>
      </c>
      <c r="D494" s="84" t="s">
        <v>1591</v>
      </c>
      <c r="E494" s="84" t="b">
        <v>0</v>
      </c>
      <c r="F494" s="84" t="b">
        <v>0</v>
      </c>
      <c r="G494" s="84" t="b">
        <v>0</v>
      </c>
    </row>
    <row r="495" spans="1:7" ht="15">
      <c r="A495" s="84" t="s">
        <v>1710</v>
      </c>
      <c r="B495" s="84">
        <v>2</v>
      </c>
      <c r="C495" s="118">
        <v>0</v>
      </c>
      <c r="D495" s="84" t="s">
        <v>1592</v>
      </c>
      <c r="E495" s="84" t="b">
        <v>0</v>
      </c>
      <c r="F495" s="84" t="b">
        <v>0</v>
      </c>
      <c r="G495" s="84" t="b">
        <v>0</v>
      </c>
    </row>
    <row r="496" spans="1:7" ht="15">
      <c r="A496" s="84" t="s">
        <v>1713</v>
      </c>
      <c r="B496" s="84">
        <v>2</v>
      </c>
      <c r="C496" s="118">
        <v>0</v>
      </c>
      <c r="D496" s="84" t="s">
        <v>1592</v>
      </c>
      <c r="E496" s="84" t="b">
        <v>0</v>
      </c>
      <c r="F496" s="84" t="b">
        <v>0</v>
      </c>
      <c r="G496" s="84" t="b">
        <v>0</v>
      </c>
    </row>
    <row r="497" spans="1:7" ht="15">
      <c r="A497" s="84" t="s">
        <v>1714</v>
      </c>
      <c r="B497" s="84">
        <v>2</v>
      </c>
      <c r="C497" s="118">
        <v>0</v>
      </c>
      <c r="D497" s="84" t="s">
        <v>1592</v>
      </c>
      <c r="E497" s="84" t="b">
        <v>0</v>
      </c>
      <c r="F497" s="84" t="b">
        <v>0</v>
      </c>
      <c r="G497" s="84" t="b">
        <v>0</v>
      </c>
    </row>
    <row r="498" spans="1:7" ht="15">
      <c r="A498" s="84" t="s">
        <v>294</v>
      </c>
      <c r="B498" s="84">
        <v>2</v>
      </c>
      <c r="C498" s="118">
        <v>0</v>
      </c>
      <c r="D498" s="84" t="s">
        <v>1592</v>
      </c>
      <c r="E498" s="84" t="b">
        <v>0</v>
      </c>
      <c r="F498" s="84" t="b">
        <v>0</v>
      </c>
      <c r="G498" s="84" t="b">
        <v>0</v>
      </c>
    </row>
    <row r="499" spans="1:7" ht="15">
      <c r="A499" s="84" t="s">
        <v>293</v>
      </c>
      <c r="B499" s="84">
        <v>2</v>
      </c>
      <c r="C499" s="118">
        <v>0</v>
      </c>
      <c r="D499" s="84" t="s">
        <v>1592</v>
      </c>
      <c r="E499" s="84" t="b">
        <v>0</v>
      </c>
      <c r="F499" s="84" t="b">
        <v>0</v>
      </c>
      <c r="G499" s="84" t="b">
        <v>0</v>
      </c>
    </row>
    <row r="500" spans="1:7" ht="15">
      <c r="A500" s="84" t="s">
        <v>292</v>
      </c>
      <c r="B500" s="84">
        <v>2</v>
      </c>
      <c r="C500" s="118">
        <v>0</v>
      </c>
      <c r="D500" s="84" t="s">
        <v>1592</v>
      </c>
      <c r="E500" s="84" t="b">
        <v>0</v>
      </c>
      <c r="F500" s="84" t="b">
        <v>0</v>
      </c>
      <c r="G500" s="84" t="b">
        <v>0</v>
      </c>
    </row>
    <row r="501" spans="1:7" ht="15">
      <c r="A501" s="84" t="s">
        <v>291</v>
      </c>
      <c r="B501" s="84">
        <v>2</v>
      </c>
      <c r="C501" s="118">
        <v>0</v>
      </c>
      <c r="D501" s="84" t="s">
        <v>1592</v>
      </c>
      <c r="E501" s="84" t="b">
        <v>0</v>
      </c>
      <c r="F501" s="84" t="b">
        <v>0</v>
      </c>
      <c r="G501" s="84" t="b">
        <v>0</v>
      </c>
    </row>
    <row r="502" spans="1:7" ht="15">
      <c r="A502" s="84" t="s">
        <v>290</v>
      </c>
      <c r="B502" s="84">
        <v>2</v>
      </c>
      <c r="C502" s="118">
        <v>0</v>
      </c>
      <c r="D502" s="84" t="s">
        <v>1592</v>
      </c>
      <c r="E502" s="84" t="b">
        <v>0</v>
      </c>
      <c r="F502" s="84" t="b">
        <v>0</v>
      </c>
      <c r="G502" s="84" t="b">
        <v>0</v>
      </c>
    </row>
    <row r="503" spans="1:7" ht="15">
      <c r="A503" s="84" t="s">
        <v>289</v>
      </c>
      <c r="B503" s="84">
        <v>2</v>
      </c>
      <c r="C503" s="118">
        <v>0</v>
      </c>
      <c r="D503" s="84" t="s">
        <v>1592</v>
      </c>
      <c r="E503" s="84" t="b">
        <v>0</v>
      </c>
      <c r="F503" s="84" t="b">
        <v>0</v>
      </c>
      <c r="G503" s="84" t="b">
        <v>0</v>
      </c>
    </row>
    <row r="504" spans="1:7" ht="15">
      <c r="A504" s="84" t="s">
        <v>239</v>
      </c>
      <c r="B504" s="84">
        <v>2</v>
      </c>
      <c r="C504" s="118">
        <v>0</v>
      </c>
      <c r="D504" s="84" t="s">
        <v>1592</v>
      </c>
      <c r="E504" s="84" t="b">
        <v>0</v>
      </c>
      <c r="F504" s="84" t="b">
        <v>0</v>
      </c>
      <c r="G504" s="84" t="b">
        <v>0</v>
      </c>
    </row>
    <row r="505" spans="1:7" ht="15">
      <c r="A505" s="84" t="s">
        <v>288</v>
      </c>
      <c r="B505" s="84">
        <v>2</v>
      </c>
      <c r="C505" s="118">
        <v>0</v>
      </c>
      <c r="D505" s="84" t="s">
        <v>1592</v>
      </c>
      <c r="E505" s="84" t="b">
        <v>0</v>
      </c>
      <c r="F505" s="84" t="b">
        <v>0</v>
      </c>
      <c r="G505" s="84" t="b">
        <v>0</v>
      </c>
    </row>
    <row r="506" spans="1:7" ht="15">
      <c r="A506" s="84" t="s">
        <v>287</v>
      </c>
      <c r="B506" s="84">
        <v>2</v>
      </c>
      <c r="C506" s="118">
        <v>0</v>
      </c>
      <c r="D506" s="84" t="s">
        <v>1592</v>
      </c>
      <c r="E506" s="84" t="b">
        <v>0</v>
      </c>
      <c r="F506" s="84" t="b">
        <v>0</v>
      </c>
      <c r="G506" s="84" t="b">
        <v>0</v>
      </c>
    </row>
    <row r="507" spans="1:7" ht="15">
      <c r="A507" s="84" t="s">
        <v>319</v>
      </c>
      <c r="B507" s="84">
        <v>5</v>
      </c>
      <c r="C507" s="118">
        <v>0</v>
      </c>
      <c r="D507" s="84" t="s">
        <v>1593</v>
      </c>
      <c r="E507" s="84" t="b">
        <v>0</v>
      </c>
      <c r="F507" s="84" t="b">
        <v>0</v>
      </c>
      <c r="G507" s="84" t="b">
        <v>0</v>
      </c>
    </row>
    <row r="508" spans="1:7" ht="15">
      <c r="A508" s="84" t="s">
        <v>317</v>
      </c>
      <c r="B508" s="84">
        <v>4</v>
      </c>
      <c r="C508" s="118">
        <v>0</v>
      </c>
      <c r="D508" s="84" t="s">
        <v>1593</v>
      </c>
      <c r="E508" s="84" t="b">
        <v>0</v>
      </c>
      <c r="F508" s="84" t="b">
        <v>0</v>
      </c>
      <c r="G508" s="84" t="b">
        <v>0</v>
      </c>
    </row>
    <row r="509" spans="1:7" ht="15">
      <c r="A509" s="84" t="s">
        <v>239</v>
      </c>
      <c r="B509" s="84">
        <v>4</v>
      </c>
      <c r="C509" s="118">
        <v>0</v>
      </c>
      <c r="D509" s="84" t="s">
        <v>1593</v>
      </c>
      <c r="E509" s="84" t="b">
        <v>0</v>
      </c>
      <c r="F509" s="84" t="b">
        <v>0</v>
      </c>
      <c r="G509" s="84" t="b">
        <v>0</v>
      </c>
    </row>
    <row r="510" spans="1:7" ht="15">
      <c r="A510" s="84" t="s">
        <v>318</v>
      </c>
      <c r="B510" s="84">
        <v>4</v>
      </c>
      <c r="C510" s="118">
        <v>0</v>
      </c>
      <c r="D510" s="84" t="s">
        <v>1593</v>
      </c>
      <c r="E510" s="84" t="b">
        <v>0</v>
      </c>
      <c r="F510" s="84" t="b">
        <v>0</v>
      </c>
      <c r="G510" s="84" t="b">
        <v>0</v>
      </c>
    </row>
    <row r="511" spans="1:7" ht="15">
      <c r="A511" s="84" t="s">
        <v>1716</v>
      </c>
      <c r="B511" s="84">
        <v>3</v>
      </c>
      <c r="C511" s="118">
        <v>0.005134468627738353</v>
      </c>
      <c r="D511" s="84" t="s">
        <v>1593</v>
      </c>
      <c r="E511" s="84" t="b">
        <v>0</v>
      </c>
      <c r="F511" s="84" t="b">
        <v>0</v>
      </c>
      <c r="G511" s="84" t="b">
        <v>0</v>
      </c>
    </row>
    <row r="512" spans="1:7" ht="15">
      <c r="A512" s="84" t="s">
        <v>1717</v>
      </c>
      <c r="B512" s="84">
        <v>3</v>
      </c>
      <c r="C512" s="118">
        <v>0.005134468627738353</v>
      </c>
      <c r="D512" s="84" t="s">
        <v>1593</v>
      </c>
      <c r="E512" s="84" t="b">
        <v>0</v>
      </c>
      <c r="F512" s="84" t="b">
        <v>0</v>
      </c>
      <c r="G512" s="84" t="b">
        <v>0</v>
      </c>
    </row>
    <row r="513" spans="1:7" ht="15">
      <c r="A513" s="84" t="s">
        <v>1718</v>
      </c>
      <c r="B513" s="84">
        <v>3</v>
      </c>
      <c r="C513" s="118">
        <v>0.005134468627738353</v>
      </c>
      <c r="D513" s="84" t="s">
        <v>1593</v>
      </c>
      <c r="E513" s="84" t="b">
        <v>0</v>
      </c>
      <c r="F513" s="84" t="b">
        <v>0</v>
      </c>
      <c r="G513" s="84" t="b">
        <v>0</v>
      </c>
    </row>
    <row r="514" spans="1:7" ht="15">
      <c r="A514" s="84" t="s">
        <v>1719</v>
      </c>
      <c r="B514" s="84">
        <v>3</v>
      </c>
      <c r="C514" s="118">
        <v>0.005134468627738353</v>
      </c>
      <c r="D514" s="84" t="s">
        <v>1593</v>
      </c>
      <c r="E514" s="84" t="b">
        <v>0</v>
      </c>
      <c r="F514" s="84" t="b">
        <v>0</v>
      </c>
      <c r="G514" s="84" t="b">
        <v>0</v>
      </c>
    </row>
    <row r="515" spans="1:7" ht="15">
      <c r="A515" s="84" t="s">
        <v>1720</v>
      </c>
      <c r="B515" s="84">
        <v>3</v>
      </c>
      <c r="C515" s="118">
        <v>0.005134468627738353</v>
      </c>
      <c r="D515" s="84" t="s">
        <v>1593</v>
      </c>
      <c r="E515" s="84" t="b">
        <v>0</v>
      </c>
      <c r="F515" s="84" t="b">
        <v>0</v>
      </c>
      <c r="G515" s="84" t="b">
        <v>0</v>
      </c>
    </row>
    <row r="516" spans="1:7" ht="15">
      <c r="A516" s="84" t="s">
        <v>1721</v>
      </c>
      <c r="B516" s="84">
        <v>3</v>
      </c>
      <c r="C516" s="118">
        <v>0.005134468627738353</v>
      </c>
      <c r="D516" s="84" t="s">
        <v>1593</v>
      </c>
      <c r="E516" s="84" t="b">
        <v>0</v>
      </c>
      <c r="F516" s="84" t="b">
        <v>0</v>
      </c>
      <c r="G516" s="84" t="b">
        <v>0</v>
      </c>
    </row>
    <row r="517" spans="1:7" ht="15">
      <c r="A517" s="84" t="s">
        <v>2024</v>
      </c>
      <c r="B517" s="84">
        <v>3</v>
      </c>
      <c r="C517" s="118">
        <v>0.005134468627738353</v>
      </c>
      <c r="D517" s="84" t="s">
        <v>1593</v>
      </c>
      <c r="E517" s="84" t="b">
        <v>0</v>
      </c>
      <c r="F517" s="84" t="b">
        <v>0</v>
      </c>
      <c r="G517" s="84" t="b">
        <v>0</v>
      </c>
    </row>
    <row r="518" spans="1:7" ht="15">
      <c r="A518" s="84" t="s">
        <v>2004</v>
      </c>
      <c r="B518" s="84">
        <v>3</v>
      </c>
      <c r="C518" s="118">
        <v>0.005134468627738353</v>
      </c>
      <c r="D518" s="84" t="s">
        <v>1593</v>
      </c>
      <c r="E518" s="84" t="b">
        <v>1</v>
      </c>
      <c r="F518" s="84" t="b">
        <v>0</v>
      </c>
      <c r="G518" s="84" t="b">
        <v>0</v>
      </c>
    </row>
    <row r="519" spans="1:7" ht="15">
      <c r="A519" s="84" t="s">
        <v>2025</v>
      </c>
      <c r="B519" s="84">
        <v>3</v>
      </c>
      <c r="C519" s="118">
        <v>0.005134468627738353</v>
      </c>
      <c r="D519" s="84" t="s">
        <v>1593</v>
      </c>
      <c r="E519" s="84" t="b">
        <v>0</v>
      </c>
      <c r="F519" s="84" t="b">
        <v>0</v>
      </c>
      <c r="G519" s="84" t="b">
        <v>0</v>
      </c>
    </row>
    <row r="520" spans="1:7" ht="15">
      <c r="A520" s="84" t="s">
        <v>2005</v>
      </c>
      <c r="B520" s="84">
        <v>3</v>
      </c>
      <c r="C520" s="118">
        <v>0.005134468627738353</v>
      </c>
      <c r="D520" s="84" t="s">
        <v>1593</v>
      </c>
      <c r="E520" s="84" t="b">
        <v>0</v>
      </c>
      <c r="F520" s="84" t="b">
        <v>0</v>
      </c>
      <c r="G520" s="84" t="b">
        <v>0</v>
      </c>
    </row>
    <row r="521" spans="1:7" ht="15">
      <c r="A521" s="84" t="s">
        <v>2026</v>
      </c>
      <c r="B521" s="84">
        <v>3</v>
      </c>
      <c r="C521" s="118">
        <v>0.005134468627738353</v>
      </c>
      <c r="D521" s="84" t="s">
        <v>1593</v>
      </c>
      <c r="E521" s="84" t="b">
        <v>0</v>
      </c>
      <c r="F521" s="84" t="b">
        <v>0</v>
      </c>
      <c r="G521" s="84" t="b">
        <v>0</v>
      </c>
    </row>
    <row r="522" spans="1:7" ht="15">
      <c r="A522" s="84" t="s">
        <v>1678</v>
      </c>
      <c r="B522" s="84">
        <v>3</v>
      </c>
      <c r="C522" s="118">
        <v>0.005134468627738353</v>
      </c>
      <c r="D522" s="84" t="s">
        <v>1593</v>
      </c>
      <c r="E522" s="84" t="b">
        <v>0</v>
      </c>
      <c r="F522" s="84" t="b">
        <v>0</v>
      </c>
      <c r="G522" s="84" t="b">
        <v>0</v>
      </c>
    </row>
    <row r="523" spans="1:7" ht="15">
      <c r="A523" s="84" t="s">
        <v>2003</v>
      </c>
      <c r="B523" s="84">
        <v>2</v>
      </c>
      <c r="C523" s="118">
        <v>0.008247397141478936</v>
      </c>
      <c r="D523" s="84" t="s">
        <v>1593</v>
      </c>
      <c r="E523" s="84" t="b">
        <v>0</v>
      </c>
      <c r="F523" s="84" t="b">
        <v>0</v>
      </c>
      <c r="G523" s="84" t="b">
        <v>0</v>
      </c>
    </row>
    <row r="524" spans="1:7" ht="15">
      <c r="A524" s="84" t="s">
        <v>2058</v>
      </c>
      <c r="B524" s="84">
        <v>2</v>
      </c>
      <c r="C524" s="118">
        <v>0.008247397141478936</v>
      </c>
      <c r="D524" s="84" t="s">
        <v>1593</v>
      </c>
      <c r="E524" s="84" t="b">
        <v>0</v>
      </c>
      <c r="F524" s="84" t="b">
        <v>0</v>
      </c>
      <c r="G524" s="84" t="b">
        <v>0</v>
      </c>
    </row>
    <row r="525" spans="1:7" ht="15">
      <c r="A525" s="84" t="s">
        <v>2059</v>
      </c>
      <c r="B525" s="84">
        <v>2</v>
      </c>
      <c r="C525" s="118">
        <v>0.008247397141478936</v>
      </c>
      <c r="D525" s="84" t="s">
        <v>1593</v>
      </c>
      <c r="E525" s="84" t="b">
        <v>0</v>
      </c>
      <c r="F525" s="84" t="b">
        <v>0</v>
      </c>
      <c r="G525" s="84" t="b">
        <v>0</v>
      </c>
    </row>
    <row r="526" spans="1:7" ht="15">
      <c r="A526" s="84" t="s">
        <v>2060</v>
      </c>
      <c r="B526" s="84">
        <v>2</v>
      </c>
      <c r="C526" s="118">
        <v>0.008247397141478936</v>
      </c>
      <c r="D526" s="84" t="s">
        <v>1593</v>
      </c>
      <c r="E526" s="84" t="b">
        <v>0</v>
      </c>
      <c r="F526" s="84" t="b">
        <v>0</v>
      </c>
      <c r="G526" s="84" t="b">
        <v>0</v>
      </c>
    </row>
    <row r="527" spans="1:7" ht="15">
      <c r="A527" s="84" t="s">
        <v>316</v>
      </c>
      <c r="B527" s="84">
        <v>4</v>
      </c>
      <c r="C527" s="118">
        <v>0</v>
      </c>
      <c r="D527" s="84" t="s">
        <v>1594</v>
      </c>
      <c r="E527" s="84" t="b">
        <v>0</v>
      </c>
      <c r="F527" s="84" t="b">
        <v>0</v>
      </c>
      <c r="G527" s="84" t="b">
        <v>0</v>
      </c>
    </row>
    <row r="528" spans="1:7" ht="15">
      <c r="A528" s="84" t="s">
        <v>315</v>
      </c>
      <c r="B528" s="84">
        <v>4</v>
      </c>
      <c r="C528" s="118">
        <v>0</v>
      </c>
      <c r="D528" s="84" t="s">
        <v>1594</v>
      </c>
      <c r="E528" s="84" t="b">
        <v>0</v>
      </c>
      <c r="F528" s="84" t="b">
        <v>0</v>
      </c>
      <c r="G528" s="84" t="b">
        <v>0</v>
      </c>
    </row>
    <row r="529" spans="1:7" ht="15">
      <c r="A529" s="84" t="s">
        <v>314</v>
      </c>
      <c r="B529" s="84">
        <v>4</v>
      </c>
      <c r="C529" s="118">
        <v>0</v>
      </c>
      <c r="D529" s="84" t="s">
        <v>1594</v>
      </c>
      <c r="E529" s="84" t="b">
        <v>0</v>
      </c>
      <c r="F529" s="84" t="b">
        <v>0</v>
      </c>
      <c r="G529" s="84" t="b">
        <v>0</v>
      </c>
    </row>
    <row r="530" spans="1:7" ht="15">
      <c r="A530" s="84" t="s">
        <v>250</v>
      </c>
      <c r="B530" s="84">
        <v>3</v>
      </c>
      <c r="C530" s="118">
        <v>0.005949463648014282</v>
      </c>
      <c r="D530" s="84" t="s">
        <v>1594</v>
      </c>
      <c r="E530" s="84" t="b">
        <v>0</v>
      </c>
      <c r="F530" s="84" t="b">
        <v>0</v>
      </c>
      <c r="G530" s="84" t="b">
        <v>0</v>
      </c>
    </row>
    <row r="531" spans="1:7" ht="15">
      <c r="A531" s="84" t="s">
        <v>313</v>
      </c>
      <c r="B531" s="84">
        <v>3</v>
      </c>
      <c r="C531" s="118">
        <v>0.005949463648014282</v>
      </c>
      <c r="D531" s="84" t="s">
        <v>1594</v>
      </c>
      <c r="E531" s="84" t="b">
        <v>0</v>
      </c>
      <c r="F531" s="84" t="b">
        <v>0</v>
      </c>
      <c r="G531" s="84" t="b">
        <v>0</v>
      </c>
    </row>
    <row r="532" spans="1:7" ht="15">
      <c r="A532" s="84" t="s">
        <v>239</v>
      </c>
      <c r="B532" s="84">
        <v>3</v>
      </c>
      <c r="C532" s="118">
        <v>0.005949463648014282</v>
      </c>
      <c r="D532" s="84" t="s">
        <v>1594</v>
      </c>
      <c r="E532" s="84" t="b">
        <v>0</v>
      </c>
      <c r="F532" s="84" t="b">
        <v>0</v>
      </c>
      <c r="G532" s="84" t="b">
        <v>0</v>
      </c>
    </row>
    <row r="533" spans="1:7" ht="15">
      <c r="A533" s="84" t="s">
        <v>1723</v>
      </c>
      <c r="B533" s="84">
        <v>2</v>
      </c>
      <c r="C533" s="118">
        <v>0.009556507798856546</v>
      </c>
      <c r="D533" s="84" t="s">
        <v>1594</v>
      </c>
      <c r="E533" s="84" t="b">
        <v>0</v>
      </c>
      <c r="F533" s="84" t="b">
        <v>0</v>
      </c>
      <c r="G533" s="84" t="b">
        <v>0</v>
      </c>
    </row>
    <row r="534" spans="1:7" ht="15">
      <c r="A534" s="84" t="s">
        <v>1724</v>
      </c>
      <c r="B534" s="84">
        <v>2</v>
      </c>
      <c r="C534" s="118">
        <v>0.009556507798856546</v>
      </c>
      <c r="D534" s="84" t="s">
        <v>1594</v>
      </c>
      <c r="E534" s="84" t="b">
        <v>0</v>
      </c>
      <c r="F534" s="84" t="b">
        <v>0</v>
      </c>
      <c r="G534" s="84" t="b">
        <v>0</v>
      </c>
    </row>
    <row r="535" spans="1:7" ht="15">
      <c r="A535" s="84" t="s">
        <v>1725</v>
      </c>
      <c r="B535" s="84">
        <v>2</v>
      </c>
      <c r="C535" s="118">
        <v>0.009556507798856546</v>
      </c>
      <c r="D535" s="84" t="s">
        <v>1594</v>
      </c>
      <c r="E535" s="84" t="b">
        <v>0</v>
      </c>
      <c r="F535" s="84" t="b">
        <v>0</v>
      </c>
      <c r="G535" s="84" t="b">
        <v>0</v>
      </c>
    </row>
    <row r="536" spans="1:7" ht="15">
      <c r="A536" s="84" t="s">
        <v>1726</v>
      </c>
      <c r="B536" s="84">
        <v>2</v>
      </c>
      <c r="C536" s="118">
        <v>0.009556507798856546</v>
      </c>
      <c r="D536" s="84" t="s">
        <v>1594</v>
      </c>
      <c r="E536" s="84" t="b">
        <v>0</v>
      </c>
      <c r="F536" s="84" t="b">
        <v>0</v>
      </c>
      <c r="G536" s="84" t="b">
        <v>0</v>
      </c>
    </row>
    <row r="537" spans="1:7" ht="15">
      <c r="A537" s="84" t="s">
        <v>2062</v>
      </c>
      <c r="B537" s="84">
        <v>2</v>
      </c>
      <c r="C537" s="118">
        <v>0.009556507798856546</v>
      </c>
      <c r="D537" s="84" t="s">
        <v>1594</v>
      </c>
      <c r="E537" s="84" t="b">
        <v>0</v>
      </c>
      <c r="F537" s="84" t="b">
        <v>0</v>
      </c>
      <c r="G537" s="84" t="b">
        <v>0</v>
      </c>
    </row>
    <row r="538" spans="1:7" ht="15">
      <c r="A538" s="84" t="s">
        <v>2063</v>
      </c>
      <c r="B538" s="84">
        <v>2</v>
      </c>
      <c r="C538" s="118">
        <v>0.009556507798856546</v>
      </c>
      <c r="D538" s="84" t="s">
        <v>1594</v>
      </c>
      <c r="E538" s="84" t="b">
        <v>0</v>
      </c>
      <c r="F538" s="84" t="b">
        <v>0</v>
      </c>
      <c r="G538" s="84" t="b">
        <v>0</v>
      </c>
    </row>
    <row r="539" spans="1:7" ht="15">
      <c r="A539" s="84" t="s">
        <v>2064</v>
      </c>
      <c r="B539" s="84">
        <v>2</v>
      </c>
      <c r="C539" s="118">
        <v>0.009556507798856546</v>
      </c>
      <c r="D539" s="84" t="s">
        <v>1594</v>
      </c>
      <c r="E539" s="84" t="b">
        <v>0</v>
      </c>
      <c r="F539" s="84" t="b">
        <v>0</v>
      </c>
      <c r="G539" s="84" t="b">
        <v>0</v>
      </c>
    </row>
    <row r="540" spans="1:7" ht="15">
      <c r="A540" s="84" t="s">
        <v>2065</v>
      </c>
      <c r="B540" s="84">
        <v>2</v>
      </c>
      <c r="C540" s="118">
        <v>0.009556507798856546</v>
      </c>
      <c r="D540" s="84" t="s">
        <v>1594</v>
      </c>
      <c r="E540" s="84" t="b">
        <v>0</v>
      </c>
      <c r="F540" s="84" t="b">
        <v>0</v>
      </c>
      <c r="G540" s="84" t="b">
        <v>0</v>
      </c>
    </row>
    <row r="541" spans="1:7" ht="15">
      <c r="A541" s="84" t="s">
        <v>251</v>
      </c>
      <c r="B541" s="84">
        <v>2</v>
      </c>
      <c r="C541" s="118">
        <v>0.009556507798856546</v>
      </c>
      <c r="D541" s="84" t="s">
        <v>1594</v>
      </c>
      <c r="E541" s="84" t="b">
        <v>0</v>
      </c>
      <c r="F541" s="84" t="b">
        <v>0</v>
      </c>
      <c r="G541" s="84" t="b">
        <v>0</v>
      </c>
    </row>
    <row r="542" spans="1:7" ht="15">
      <c r="A542" s="84" t="s">
        <v>1728</v>
      </c>
      <c r="B542" s="84">
        <v>3</v>
      </c>
      <c r="C542" s="118">
        <v>0.03926478204312798</v>
      </c>
      <c r="D542" s="84" t="s">
        <v>1595</v>
      </c>
      <c r="E542" s="84" t="b">
        <v>0</v>
      </c>
      <c r="F542" s="84" t="b">
        <v>0</v>
      </c>
      <c r="G542" s="84" t="b">
        <v>0</v>
      </c>
    </row>
    <row r="543" spans="1:7" ht="15">
      <c r="A543" s="84" t="s">
        <v>239</v>
      </c>
      <c r="B543" s="84">
        <v>2</v>
      </c>
      <c r="C543" s="118">
        <v>0</v>
      </c>
      <c r="D543" s="84" t="s">
        <v>1595</v>
      </c>
      <c r="E543" s="84" t="b">
        <v>0</v>
      </c>
      <c r="F543" s="84" t="b">
        <v>0</v>
      </c>
      <c r="G543" s="84" t="b">
        <v>0</v>
      </c>
    </row>
    <row r="544" spans="1:7" ht="15">
      <c r="A544" s="84" t="s">
        <v>238</v>
      </c>
      <c r="B544" s="84">
        <v>2</v>
      </c>
      <c r="C544" s="118">
        <v>0</v>
      </c>
      <c r="D544" s="84" t="s">
        <v>1595</v>
      </c>
      <c r="E544" s="84" t="b">
        <v>0</v>
      </c>
      <c r="F544" s="84" t="b">
        <v>0</v>
      </c>
      <c r="G54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2019-09-19T14:55:04Z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