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<sst xmlns="http://schemas.openxmlformats.org/spreadsheetml/2006/main" count="1120" uniqueCount="524">
  <si>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</si>
  <si>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</si>
  <si>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</si>
  <si>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</si>
  <si>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</si>
  <si>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</si>
  <si>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</si>
  <si>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</si>
  <si>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</si>
  <si>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</si>
  <si>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</si>
  <si>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</si>
  <si>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</si>
  <si>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</si>
  <si>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</si>
  <si>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</si>
  <si>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</si>
  <si>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</si>
  <si>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</si>
  <si>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</si>
  <si>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</si>
  <si>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</si>
  <si>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</si>
  <si>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</si>
  <si>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</si>
  <si>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</si>
  <si>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</si>
  <si>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</si>
  <si>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</si>
  <si>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</si>
  <si>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</si>
  <si>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</si>
  <si>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</si>
  <si>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</si>
  <si>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</si>
  <si>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</si>
  <si>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</si>
  <si>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</si>
  <si>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</si>
  <si>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</si>
  <si>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</si>
  <si>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</si>
  <si>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</si>
  <si>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</si>
  <si>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</si>
  <si>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</si>
  <si>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</si>
  <si>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</si>
  <si>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</si>
  <si>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</si>
  <si>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</si>
  <si>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</si>
  <si>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</si>
  <si>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</si>
  <si>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</si>
  <si>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</si>
  <si>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</si>
  <si>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</si>
  <si>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</si>
  <si>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</si>
  <si>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</si>
  <si>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</si>
  <si>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</si>
  <si>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</si>
  <si>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</si>
  <si>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</si>
  <si>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</si>
  <si>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</si>
  <si>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</si>
  <si>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</si>
  <si>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</si>
  <si>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</si>
  <si>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</si>
  <si>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</si>
  <si>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</si>
  <si>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</si>
  <si>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</si>
  <si>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</si>
  <si>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</si>
  <si>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</si>
  <si>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</si>
  <si>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</si>
  <si>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</si>
  <si>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</si>
  <si>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</si>
  <si>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</si>
  <si>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</si>
  <si>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</si>
  <si>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</si>
  <si>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</si>
  <si>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</si>
  <si>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</si>
  <si>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</si>
  <si>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</si>
  <si>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</si>
  <si>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</si>
  <si>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</si>
  <si>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</si>
  <si>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</si>
  <si>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</si>
  <si>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</si>
  <si>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</si>
  <si>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</si>
  <si>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</si>
  <si>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</si>
  <si>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</si>
  <si>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</si>
  <si>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</si>
  <si>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</si>
  <si>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</si>
  <si>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</si>
  <si>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</si>
  <si>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</si>
  <si>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</si>
  <si>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</si>
  <si>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</si>
  <si>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</si>
  <si>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</si>
  <si>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</si>
  <si>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</si>
  <si>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</si>
  <si>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</si>
  <si>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</si>
  <si>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</si>
  <si>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</si>
  <si>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</si>
  <si>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</si>
  <si>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</si>
  <si>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</si>
  <si>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</si>
  <si>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</si>
  <si>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</si>
  <si>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</si>
  <si>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</si>
  <si>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</si>
  <si>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</si>
  <si>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</si>
  <si>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</si>
  <si>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</si>
  <si>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</si>
  <si>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</si>
  <si>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</si>
  <si>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</si>
  <si>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</si>
  <si>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</si>
  <si>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</si>
  <si>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</si>
  <si>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</si>
  <si>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</si>
  <si>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</si>
  <si>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</si>
  <si>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</si>
  <si>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</si>
  <si>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</si>
  <si>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</si>
  <si>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</si>
  <si>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</si>
  <si>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</si>
  <si>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</si>
  <si>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</si>
  <si>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</si>
  <si>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</si>
  <si>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</si>
  <si>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</si>
  <si>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</si>
  <si>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</si>
  <si>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</si>
  <si>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</si>
  <si>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</si>
  <si>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</si>
  <si>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</si>
  <si>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</si>
  <si>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</si>
  <si>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</si>
  <si>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</si>
  <si>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</si>
  <si>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</si>
  <si>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</si>
  <si>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</si>
  <si>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</si>
  <si>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</si>
  <si>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</si>
  <si>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</si>
  <si>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</si>
  <si>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</si>
  <si>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</si>
  <si>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</si>
  <si>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</si>
  <si>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</si>
  <si>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</si>
  <si>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</si>
  <si>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</si>
  <si>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</si>
  <si>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</si>
  <si>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</si>
  <si>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</si>
  <si>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</si>
  <si>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</si>
  <si>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</si>
  <si>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</si>
  <si>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</si>
  <si>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</si>
  <si>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</si>
  <si>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</si>
  <si>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</si>
  <si>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</si>
  <si>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</si>
  <si>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</si>
  <si>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</si>
  <si>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</si>
  <si>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</si>
  <si>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</si>
  <si>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ascelshaheedy</t>
  </si>
  <si>
    <t>nafdiii</t>
  </si>
  <si>
    <t>mansour197566</t>
  </si>
  <si>
    <t>tamer_karkot</t>
  </si>
  <si>
    <t>mahmoudshattel</t>
  </si>
  <si>
    <t>mohamedelmimi12</t>
  </si>
  <si>
    <t>wyejhn3ag8foznn</t>
  </si>
  <si>
    <t>shasha_shosha</t>
  </si>
  <si>
    <t>Replies to</t>
  </si>
  <si>
    <t>عملت زي اي اهلاوي في سني كده .. هربت مالمدرسة ونطيت من فوق السور عشان اسمع ماتشات الاهلي ودي الحاجه الوحيده اللي هر… https://t.co/Qvh00zfSoH</t>
  </si>
  <si>
    <t>نفسي أجرّب إحساس يكون عندي محل ورد صغير على البحر وأروح أفتحه كل يوم الصُبح بدري وأشِم ريحة البحر والورد سوا وأقعد… https://t.co/OBmeYfBRHZ</t>
  </si>
  <si>
    <t>على راديو سوا من واشنطن ناقشت برفقة الصديق صلاح عبد العاطي زيارة الوفد الأمني المصري لغزة والتصعيد الأخير والعمليات… https://t.co/akwazG7mJQ</t>
  </si>
  <si>
    <t>سعر صرف الليرة #السورية المتدهور، وما الأسباب، وما المطلوب، لوقف تدهور القيمة السوقية الليرة؟...
في لقاء مع راديو… https://t.co/yFDPYYRmKP</t>
  </si>
  <si>
    <t>سأكون معكم ضيفاً على راديو سوا بعد أقل من 20 دقيقة ضمن مجموعة من المبدعين و المبتكرين العرب
#راديو #سوا https://t.co/tQa6sHXuLg</t>
  </si>
  <si>
    <t>@shasha_shosha فين ايام راديو سوا ايام الثانوية</t>
  </si>
  <si>
    <t>Listen Live - راديو سوا - راديو سوا https://t.co/CBtreBFWK0</t>
  </si>
  <si>
    <t>https://twitter.com/i/web/status/1169668437104369665</t>
  </si>
  <si>
    <t>https://twitter.com/i/web/status/1170524531200598016</t>
  </si>
  <si>
    <t>https://twitter.com/i/web/status/1170775967171846145</t>
  </si>
  <si>
    <t>https://twitter.com/i/web/status/1171157928885346305</t>
  </si>
  <si>
    <t>https://www.radiosawa.com/live/audio/15</t>
  </si>
  <si>
    <t>twitter.com</t>
  </si>
  <si>
    <t>radiosawa.com</t>
  </si>
  <si>
    <t>السورية</t>
  </si>
  <si>
    <t>راديو سوا</t>
  </si>
  <si>
    <t>https://pbs.twimg.com/media/EEHBWCPU0AIPjIc.jpg</t>
  </si>
  <si>
    <t>http://pbs.twimg.com/profile_images/1167179244646076416/GR8I8Vhp_normal.jpg</t>
  </si>
  <si>
    <t>http://pbs.twimg.com/profile_images/1168398995120676865/jQjglE-H_normal.jpg</t>
  </si>
  <si>
    <t>http://pbs.twimg.com/profile_images/676681475723419648/1QP1mPUA_normal.jpg</t>
  </si>
  <si>
    <t>http://pbs.twimg.com/profile_images/868114418109960192/ZQKLcETF_normal.jpg</t>
  </si>
  <si>
    <t>http://pbs.twimg.com/profile_images/1118358721137205249/PNll0hx9_normal.jpg</t>
  </si>
  <si>
    <t>http://pbs.twimg.com/profile_images/1166436797741711361/jzuxB-JC_normal.jpg</t>
  </si>
  <si>
    <t>https://twitter.com/#!/ascelshaheedy/status/1169668437104369665</t>
  </si>
  <si>
    <t>https://twitter.com/#!/nafdiii/status/1170524531200598016</t>
  </si>
  <si>
    <t>https://twitter.com/#!/mansour197566/status/1170775967171846145</t>
  </si>
  <si>
    <t>https://twitter.com/#!/tamer_karkot/status/1171157928885346305</t>
  </si>
  <si>
    <t>https://twitter.com/#!/mahmoudshattel/status/1171429994251182082</t>
  </si>
  <si>
    <t>https://twitter.com/#!/mohamedelmimi12/status/1171691182608592896</t>
  </si>
  <si>
    <t>https://twitter.com/#!/wyejhn3ag8foznn/status/1173021181953417216</t>
  </si>
  <si>
    <t>1169668437104369665</t>
  </si>
  <si>
    <t>1170524531200598016</t>
  </si>
  <si>
    <t>1170775967171846145</t>
  </si>
  <si>
    <t>1171157928885346305</t>
  </si>
  <si>
    <t>1171429994251182082</t>
  </si>
  <si>
    <t>1171691182608592896</t>
  </si>
  <si>
    <t>1173021181953417216</t>
  </si>
  <si>
    <t>1171528219763212296</t>
  </si>
  <si>
    <t/>
  </si>
  <si>
    <t>965064270</t>
  </si>
  <si>
    <t>ar</t>
  </si>
  <si>
    <t>1169476985460056064</t>
  </si>
  <si>
    <t>Twitter for Android</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</si>
  <si>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</si>
  <si>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</si>
  <si>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</si>
  <si>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</si>
  <si>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</si>
  <si>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</si>
  <si>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</si>
  <si>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</si>
  <si>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</si>
  <si>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</si>
  <si>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</si>
  <si>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</si>
  <si>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</si>
  <si>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</si>
  <si>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</si>
  <si>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</si>
  <si>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</si>
  <si>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</si>
  <si>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</si>
  <si>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</si>
  <si>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</si>
  <si>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</si>
  <si>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</si>
  <si>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Mostafa Elshaheedy Asc</t>
  </si>
  <si>
    <t>Angel</t>
  </si>
  <si>
    <t>Mansour Abu kriem</t>
  </si>
  <si>
    <t>tamer karkot</t>
  </si>
  <si>
    <t>Mahmoud Shattel</t>
  </si>
  <si>
    <t>محمد الميمي</t>
  </si>
  <si>
    <t>SHaimaa_xD83C__xDF38_</t>
  </si>
  <si>
    <t>محمد الشجيري</t>
  </si>
  <si>
    <t>‏‏‏‏‏‏‏‏‏Just Ahly
-Faculty of  Engineering 
-وسنين ماشيين وراه ما يأسنا في يوم وياه ، هو الاهلي نصره اللي بنتمناه ،، 74 ❤</t>
  </si>
  <si>
    <t>‏كاتب وباحث سياسي مختص في الشؤون السياسية والعلاقات الدولية</t>
  </si>
  <si>
    <t>Journalist</t>
  </si>
  <si>
    <t>‏The revolution of change comes only and only when translating disruptive ideas into ACTIONS_xD83C__xDF2A_..
Founder ‎@taqetna _xD83C__xDDEF__xD83C__xDDF4_
Projects Manager ‎@whiteenergysa _xD83C__xDDF8__xD83C__xDDE6_</t>
  </si>
  <si>
    <t>مستشار قانوني بالمملكة</t>
  </si>
  <si>
    <t>‏‏‏‏‏‏‏‏‏‏‏‏‏‏‏‏‏‏‏‏‏لا اله الا انت سبحانك انى كنت من الظالمين ❤
تغريداتي في المفضلة _xD83D__xDC95_
الخاص ممنوع ✋✋
الخاص = بلوك _xD83D__xDC4A_</t>
  </si>
  <si>
    <t>التواضع أهم شي في الحياه</t>
  </si>
  <si>
    <t>zagazig</t>
  </si>
  <si>
    <t>Deutschland</t>
  </si>
  <si>
    <t>Amman, Jordan</t>
  </si>
  <si>
    <t>Cairo, Egypt</t>
  </si>
  <si>
    <t>https://www.facebook.com/profile.php?id=100004769221335</t>
  </si>
  <si>
    <t>https://www.facebook.com/samer.mmk</t>
  </si>
  <si>
    <t>http://www.taqetna.com/</t>
  </si>
  <si>
    <t>https://pbs.twimg.com/profile_banners/1028443442156843008/1551563612</t>
  </si>
  <si>
    <t>https://pbs.twimg.com/profile_banners/1143391021222547456/1567403056</t>
  </si>
  <si>
    <t>https://pbs.twimg.com/profile_banners/3238183141/1450168093</t>
  </si>
  <si>
    <t>https://pbs.twimg.com/profile_banners/868102809924898816/1495811197</t>
  </si>
  <si>
    <t>https://pbs.twimg.com/profile_banners/149636758/1496442335</t>
  </si>
  <si>
    <t>https://pbs.twimg.com/profile_banners/733229693432926208/1534252867</t>
  </si>
  <si>
    <t>https://pbs.twimg.com/profile_banners/965064270/1535562673</t>
  </si>
  <si>
    <t>http://abs.twimg.com/images/themes/theme19/bg.gif</t>
  </si>
  <si>
    <t>http://abs.twimg.com/images/themes/theme14/bg.gif</t>
  </si>
  <si>
    <t>http://abs.twimg.com/images/themes/theme10/bg.gif</t>
  </si>
  <si>
    <t>http://pbs.twimg.com/profile_images/646382495332589568/qWoOzSIV_normal.jpg</t>
  </si>
  <si>
    <t>http://pbs.twimg.com/profile_images/1166124554055561217/sMYiADua_normal.jpg</t>
  </si>
  <si>
    <t>Open Twitter Page for This Person</t>
  </si>
  <si>
    <t>https://twitter.com/ascelshaheedy</t>
  </si>
  <si>
    <t>https://twitter.com/nafdiii</t>
  </si>
  <si>
    <t>https://twitter.com/mansour197566</t>
  </si>
  <si>
    <t>https://twitter.com/tamer_karkot</t>
  </si>
  <si>
    <t>https://twitter.com/mahmoudshattel</t>
  </si>
  <si>
    <t>https://twitter.com/mohamedelmimi12</t>
  </si>
  <si>
    <t>https://twitter.com/shasha_shosha</t>
  </si>
  <si>
    <t>https://twitter.com/wyejhn3ag8foznn</t>
  </si>
  <si>
    <t>ascelshaheedy
عملت زي اي اهلاوي في سني كده ..
هربت مالمدرسة ونطيت من فوق السور
عشان اسمع ماتشات الاهلي ودي الحاجه
الوحيده اللي هر… https://t.co/Qvh00zfSoH</t>
  </si>
  <si>
    <t>nafdiii
نفسي أجرّب إحساس يكون عندي محل
ورد صغير على البحر وأروح أفتحه
كل يوم الصُبح بدري وأشِم ريحة البحر
والورد سوا وأقعد… https://t.co/OBmeYfBRHZ</t>
  </si>
  <si>
    <t>mansour197566
على راديو سوا من واشنطن ناقشت برفقة
الصديق صلاح عبد العاطي زيارة الوفد
الأمني المصري لغزة والتصعيد الأخير
والعمليات… https://t.co/akwazG7mJQ</t>
  </si>
  <si>
    <t>tamer_karkot
سعر صرف الليرة #السورية المتدهور،
وما الأسباب، وما المطلوب، لوقف
تدهور القيمة السوقية الليرة؟...
في لقاء مع راديو… https://t.co/yFDPYYRmKP</t>
  </si>
  <si>
    <t>mahmoudshattel
سأكون معكم ضيفاً على راديو سوا
بعد أقل من 20 دقيقة ضمن مجموعة
من المبدعين و المبتكرين العرب #راديو
#سوا https://t.co/tQa6sHXuLg</t>
  </si>
  <si>
    <t>mohamedelmimi12
@shasha_shosha فين ايام راديو سوا
ايام الثانوية</t>
  </si>
  <si>
    <t xml:space="preserve">shasha_shosha
</t>
  </si>
  <si>
    <t>wyejhn3ag8foznn
Listen Live - راديو سوا - راديو
سوا https://t.co/CBtreBFWK0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</si>
  <si>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</si>
  <si>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</si>
  <si>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</si>
  <si>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</si>
  <si>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</si>
  <si>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</si>
  <si>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</si>
  <si>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</si>
  <si>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</si>
  <si>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</si>
  <si>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</si>
  <si>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</si>
  <si>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</si>
  <si>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</si>
  <si>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</si>
  <si>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</si>
  <si>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</si>
  <si>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</si>
  <si>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</si>
  <si>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</si>
  <si>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</si>
  <si>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</si>
  <si>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</si>
  <si>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</si>
  <si>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</si>
  <si>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</si>
  <si>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</si>
  <si>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</si>
  <si>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</si>
  <si>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</si>
  <si>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</si>
  <si>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</si>
  <si>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</si>
  <si>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</si>
  <si>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</si>
  <si>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</si>
  <si>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</si>
  <si>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</si>
  <si>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</si>
  <si>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</si>
  <si>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</si>
  <si>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</si>
  <si>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</si>
  <si>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</si>
  <si>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</si>
  <si>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</si>
  <si>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Not Applicable</t>
  </si>
  <si>
    <t>Top URLs in Tweet in Entire Graph</t>
  </si>
  <si>
    <t>Entire Graph Count</t>
  </si>
  <si>
    <t>Top URLs in Tweet in G1</t>
  </si>
  <si>
    <t>Top URLs in Tweet in G2</t>
  </si>
  <si>
    <t>G1 Count</t>
  </si>
  <si>
    <t>G2 Count</t>
  </si>
  <si>
    <t>Top URLs in Tweet</t>
  </si>
  <si>
    <t>https://twitter.com/i/web/status/1169668437104369665 https://twitter.com/i/web/status/1170524531200598016 https://twitter.com/i/web/status/1170775967171846145 https://twitter.com/i/web/status/1171157928885346305 https://www.radiosawa.com/live/audio/15</t>
  </si>
  <si>
    <t>Top Domains in Tweet in Entire Graph</t>
  </si>
  <si>
    <t>Top Domains in Tweet in G1</t>
  </si>
  <si>
    <t>Top Domains in Tweet in G2</t>
  </si>
  <si>
    <t>Top Domains in Tweet</t>
  </si>
  <si>
    <t>twitter.com radiosawa.com</t>
  </si>
  <si>
    <t>Top Hashtags in Tweet in Entire Graph</t>
  </si>
  <si>
    <t>راديو</t>
  </si>
  <si>
    <t>سوا</t>
  </si>
  <si>
    <t>Top Hashtags in Tweet in G1</t>
  </si>
  <si>
    <t>Top Hashtags in Tweet in G2</t>
  </si>
  <si>
    <t>Top Hashtags in Tweet</t>
  </si>
  <si>
    <t>السورية راديو سوا</t>
  </si>
  <si>
    <t>Top Words in Tweet in Entire Graph</t>
  </si>
  <si>
    <t>Words in Sentiment List#1: Positive</t>
  </si>
  <si>
    <t>Words in Sentiment List#2: Negative</t>
  </si>
  <si>
    <t>Words in Sentiment List#3: Angry/Violent</t>
  </si>
  <si>
    <t>Non-categorized Words</t>
  </si>
  <si>
    <t>Total Words</t>
  </si>
  <si>
    <t>من</t>
  </si>
  <si>
    <t>على</t>
  </si>
  <si>
    <t>ايام</t>
  </si>
  <si>
    <t>Top Words in Tweet in G1</t>
  </si>
  <si>
    <t>في</t>
  </si>
  <si>
    <t>البحر</t>
  </si>
  <si>
    <t>الليرة</t>
  </si>
  <si>
    <t>وما</t>
  </si>
  <si>
    <t>Top Words in Tweet in G2</t>
  </si>
  <si>
    <t>Top Words in Tweet</t>
  </si>
  <si>
    <t>سوا راديو من على في البحر الليرة وما</t>
  </si>
  <si>
    <t>Top Word Pairs in Tweet in Entire Graph</t>
  </si>
  <si>
    <t>راديو,سوا</t>
  </si>
  <si>
    <t>على,راديو</t>
  </si>
  <si>
    <t>Top Word Pairs in Tweet in G1</t>
  </si>
  <si>
    <t>Top Word Pairs in Tweet in G2</t>
  </si>
  <si>
    <t>Top Word Pairs in Tweet</t>
  </si>
  <si>
    <t>راديو,سوا  على,راديو</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</si>
  <si>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</si>
  <si>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</si>
  <si>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</si>
  <si>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</si>
  <si>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</si>
  <si>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</si>
  <si>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</si>
  <si>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</si>
  <si>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</si>
  <si>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</si>
  <si>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</si>
  <si>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</si>
  <si>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mahmoudshattel ascelshaheedy mansour197566 tamer_karkot nafdiii wyejhn3ag8foznn</t>
  </si>
  <si>
    <t>shasha_shosha mohamedelmimi12</t>
  </si>
  <si>
    <t>Top URLs in Tweet by Count</t>
  </si>
  <si>
    <t>Top URLs in Tweet by Salience</t>
  </si>
  <si>
    <t>Top Domains in Tweet by Count</t>
  </si>
  <si>
    <t>Top Domains in Tweet by Salience</t>
  </si>
  <si>
    <t>Top Hashtags in Tweet by Count</t>
  </si>
  <si>
    <t>Top Hashtags in Tweet by Salience</t>
  </si>
  <si>
    <t>Top Words in Tweet by Count</t>
  </si>
  <si>
    <t>عملت زي اي اهلاوي في سني كده هربت مالمدرسة ونطيت</t>
  </si>
  <si>
    <t>البحر نفسي أجر ب إحساس يكون عندي محل ورد صغير</t>
  </si>
  <si>
    <t>على من واشنطن ناقشت برفقة الصديق صلاح عبد العاطي زيارة</t>
  </si>
  <si>
    <t>الليرة وما سعر صرف #السورية المتدهور الأسباب المطلوب لوقف تدهور</t>
  </si>
  <si>
    <t>من سأكون معكم ضيفا على بعد أقل 20 دقيقة ضمن</t>
  </si>
  <si>
    <t>ايام shasha_shosha فين الثانوية</t>
  </si>
  <si>
    <t>listen live</t>
  </si>
  <si>
    <t>Top Words in Tweet by Salience</t>
  </si>
  <si>
    <t>Top Word Pairs in Tweet by Count</t>
  </si>
  <si>
    <t>عملت,زي  زي,اي  اي,اهلاوي  اهلاوي,في  في,سني  سني,كده  كده,هربت  هربت,مالمدرسة  مالمدرسة,ونطيت  ونطيت,من</t>
  </si>
  <si>
    <t>نفسي,أجر  أجر,ب  ب,إحساس  إحساس,يكون  يكون,عندي  عندي,محل  محل,ورد  ورد,صغير  صغير,على  على,البحر</t>
  </si>
  <si>
    <t>على,راديو  راديو,سوا  سوا,من  من,واشنطن  واشنطن,ناقشت  ناقشت,برفقة  برفقة,الصديق  الصديق,صلاح  صلاح,عبد  عبد,العاطي</t>
  </si>
  <si>
    <t>سعر,صرف  صرف,الليرة  الليرة,#السورية  #السورية,المتدهور  المتدهور,وما  وما,الأسباب  الأسباب,وما  وما,المطلوب  المطلوب,لوقف  لوقف,تدهور</t>
  </si>
  <si>
    <t>سأكون,معكم  معكم,ضيفا  ضيفا,على  على,راديو  راديو,سوا  سوا,بعد  بعد,أقل  أقل,من  من,20  20,دقيقة</t>
  </si>
  <si>
    <t>shasha_shosha,فين  فين,ايام  ايام,راديو  راديو,سوا  سوا,ايام  ايام,الثانوية</t>
  </si>
  <si>
    <t>راديو,سوا  listen,live  live,راديو  سوا,راديو</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</si>
  <si>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</si>
  <si>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</si>
  <si>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</si>
  <si>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</si>
  <si>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</si>
  <si>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</si>
  <si>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</si>
  <si>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</si>
  <si>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</si>
  <si>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</si>
  <si>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</si>
  <si>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</si>
  <si>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</si>
  <si>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</si>
  <si>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</si>
  <si>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</si>
  <si>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</si>
  <si>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</si>
  <si>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</si>
  <si>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</si>
  <si>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</si>
  <si>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</si>
  <si>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</si>
  <si>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</si>
  <si>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</si>
  <si>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</si>
  <si>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</si>
  <si>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</si>
  <si>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</si>
  <si>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</si>
  <si>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</si>
  <si>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</si>
  <si>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</si>
  <si>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</si>
  <si>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</si>
  <si>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</si>
  <si>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</si>
  <si>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</si>
  <si>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</si>
  <si>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</si>
  <si>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</si>
  <si>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</si>
  <si>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</si>
  <si>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</si>
  <si>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</si>
  <si>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</si>
  <si>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</si>
  <si>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</si>
  <si>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</si>
  <si>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</si>
  <si>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</si>
  <si>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</si>
  <si>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</si>
  <si>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سوا راديو من على في البحر الليرة وما</t>
  </si>
  <si>
    <t>G2: ايام</t>
  </si>
  <si>
    <t>Autofill Workbook Results</t>
  </si>
  <si>
    <t>Edge Weight▓1▓1▓0▓True▓Gray▓Red▓▓Edge Weight▓1▓1▓0▓3▓10▓False▓Edge Weight▓1▓1▓0▓35▓12▓False▓▓0▓0▓0▓True▓Black▓Black▓▓Followers▓1▓765▓0▓162▓1000▓False▓▓0▓0▓0▓0▓0▓False▓▓0▓0▓0▓0▓0▓False▓▓0▓0▓0▓0▓0▓False</t>
  </si>
  <si>
    <t>GraphSource░GraphServerTwitterSearch▓GraphTerm░راديو سوا▓ImportDescription░The graph represents a network of 8 Twitter users whose tweets in the requested range contained "راديو سوا", or who were replied to or mentioned in those tweets.  The network was obtained from the NodeXL Graph Server on Sunday, 15 September 2019 at 03:10 UTC.
The requested start date was Sunday, 15 September 2019 at 00:01 UTC and the maximum number of days (going backward) was 14.
The maximum number of tweets collected was 5,000.
The tweets in the network were tweeted over the 9-day, 6-hour, 2-minute period from Thursday, 05 September 2019 at 17:47 UTC to Saturday, 14 September 2019 at 23:50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</si>
</sst>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543993"/>
        <c:axId val="14678210"/>
      </c:barChart>
      <c:catAx>
        <c:axId val="16543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78210"/>
        <c:crosses val="autoZero"/>
        <c:auto val="1"/>
        <c:lblOffset val="100"/>
        <c:noMultiLvlLbl val="0"/>
      </c:catAx>
      <c:valAx>
        <c:axId val="1467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3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9/5/2019 17:47</c:v>
                </c:pt>
                <c:pt idx="1">
                  <c:v>9/8/2019 2:29</c:v>
                </c:pt>
                <c:pt idx="2">
                  <c:v>9/8/2019 19:08</c:v>
                </c:pt>
                <c:pt idx="3">
                  <c:v>9/9/2019 20:26</c:v>
                </c:pt>
                <c:pt idx="4">
                  <c:v>9/10/2019 14:27</c:v>
                </c:pt>
                <c:pt idx="5">
                  <c:v>9/11/2019 7:45</c:v>
                </c:pt>
                <c:pt idx="6">
                  <c:v>9/14/2019 23:50</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49547811"/>
        <c:axId val="43277116"/>
      </c:barChart>
      <c:catAx>
        <c:axId val="49547811"/>
        <c:scaling>
          <c:orientation val="minMax"/>
        </c:scaling>
        <c:axPos val="b"/>
        <c:delete val="0"/>
        <c:numFmt formatCode="General" sourceLinked="1"/>
        <c:majorTickMark val="out"/>
        <c:minorTickMark val="none"/>
        <c:tickLblPos val="nextTo"/>
        <c:crossAx val="43277116"/>
        <c:crosses val="autoZero"/>
        <c:auto val="1"/>
        <c:lblOffset val="100"/>
        <c:noMultiLvlLbl val="0"/>
      </c:catAx>
      <c:valAx>
        <c:axId val="43277116"/>
        <c:scaling>
          <c:orientation val="minMax"/>
        </c:scaling>
        <c:axPos val="l"/>
        <c:majorGridlines/>
        <c:delete val="0"/>
        <c:numFmt formatCode="General" sourceLinked="1"/>
        <c:majorTickMark val="out"/>
        <c:minorTickMark val="none"/>
        <c:tickLblPos val="nextTo"/>
        <c:crossAx val="49547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995027"/>
        <c:axId val="48084332"/>
      </c:barChart>
      <c:catAx>
        <c:axId val="64995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84332"/>
        <c:crosses val="autoZero"/>
        <c:auto val="1"/>
        <c:lblOffset val="100"/>
        <c:noMultiLvlLbl val="0"/>
      </c:catAx>
      <c:valAx>
        <c:axId val="4808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105805"/>
        <c:axId val="2516790"/>
      </c:barChart>
      <c:catAx>
        <c:axId val="301058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6790"/>
        <c:crosses val="autoZero"/>
        <c:auto val="1"/>
        <c:lblOffset val="100"/>
        <c:noMultiLvlLbl val="0"/>
      </c:catAx>
      <c:valAx>
        <c:axId val="2516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5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651111"/>
        <c:axId val="2533408"/>
      </c:barChart>
      <c:catAx>
        <c:axId val="226511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3408"/>
        <c:crosses val="autoZero"/>
        <c:auto val="1"/>
        <c:lblOffset val="100"/>
        <c:noMultiLvlLbl val="0"/>
      </c:catAx>
      <c:valAx>
        <c:axId val="2533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51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800673"/>
        <c:axId val="3879466"/>
      </c:barChart>
      <c:catAx>
        <c:axId val="228006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9466"/>
        <c:crosses val="autoZero"/>
        <c:auto val="1"/>
        <c:lblOffset val="100"/>
        <c:noMultiLvlLbl val="0"/>
      </c:catAx>
      <c:valAx>
        <c:axId val="387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0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915195"/>
        <c:axId val="45801300"/>
      </c:barChart>
      <c:catAx>
        <c:axId val="34915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01300"/>
        <c:crosses val="autoZero"/>
        <c:auto val="1"/>
        <c:lblOffset val="100"/>
        <c:noMultiLvlLbl val="0"/>
      </c:catAx>
      <c:valAx>
        <c:axId val="45801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1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558517"/>
        <c:axId val="18917790"/>
      </c:barChart>
      <c:catAx>
        <c:axId val="9558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17790"/>
        <c:crosses val="autoZero"/>
        <c:auto val="1"/>
        <c:lblOffset val="100"/>
        <c:noMultiLvlLbl val="0"/>
      </c:catAx>
      <c:valAx>
        <c:axId val="18917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042383"/>
        <c:axId val="55945992"/>
      </c:barChart>
      <c:catAx>
        <c:axId val="36042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45992"/>
        <c:crosses val="autoZero"/>
        <c:auto val="1"/>
        <c:lblOffset val="100"/>
        <c:noMultiLvlLbl val="0"/>
      </c:catAx>
      <c:valAx>
        <c:axId val="55945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2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751881"/>
        <c:axId val="35331474"/>
      </c:barChart>
      <c:catAx>
        <c:axId val="33751881"/>
        <c:scaling>
          <c:orientation val="minMax"/>
        </c:scaling>
        <c:axPos val="b"/>
        <c:delete val="1"/>
        <c:majorTickMark val="out"/>
        <c:minorTickMark val="none"/>
        <c:tickLblPos val="none"/>
        <c:crossAx val="35331474"/>
        <c:crosses val="autoZero"/>
        <c:auto val="1"/>
        <c:lblOffset val="100"/>
        <c:noMultiLvlLbl val="0"/>
      </c:catAx>
      <c:valAx>
        <c:axId val="35331474"/>
        <c:scaling>
          <c:orientation val="minMax"/>
        </c:scaling>
        <c:axPos val="l"/>
        <c:delete val="1"/>
        <c:majorTickMark val="out"/>
        <c:minorTickMark val="none"/>
        <c:tickLblPos val="none"/>
        <c:crossAx val="33751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السورية"/>
        <s v="راديو 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09-05T17:47:41.000"/>
        <d v="2019-09-08T02:29:30.000"/>
        <d v="2019-09-08T19:08:37.000"/>
        <d v="2019-09-09T20:26:23.000"/>
        <d v="2019-09-10T14:27:29.000"/>
        <d v="2019-09-11T07:45:21.000"/>
        <d v="2019-09-14T23:50:1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ascelshaheedy"/>
    <s v="ascelshaheedy"/>
    <m/>
    <m/>
    <m/>
    <m/>
    <m/>
    <m/>
    <m/>
    <m/>
    <s v="No"/>
    <n v="3"/>
    <m/>
    <m/>
    <x v="0"/>
    <d v="2019-09-05T17:47:41.000"/>
    <s v="عملت زي اي اهلاوي في سني كده .. هربت مالمدرسة ونطيت من فوق السور عشان اسمع ماتشات الاهلي ودي الحاجه الوحيده اللي هر… https://t.co/Qvh00zfSoH"/>
    <s v="https://twitter.com/i/web/status/1169668437104369665"/>
    <s v="twitter.com"/>
    <x v="0"/>
    <m/>
    <s v="http://pbs.twimg.com/profile_images/1167179244646076416/GR8I8Vhp_normal.jpg"/>
    <x v="0"/>
    <s v="https://twitter.com/#!/ascelshaheedy/status/1169668437104369665"/>
    <m/>
    <m/>
    <s v="1169668437104369665"/>
    <m/>
    <b v="0"/>
    <n v="0"/>
    <s v=""/>
    <b v="1"/>
    <s v="ar"/>
    <m/>
    <s v="1169476985460056064"/>
    <b v="0"/>
    <n v="0"/>
    <s v=""/>
    <s v="Twitter for Android"/>
    <b v="1"/>
    <s v="1169668437104369665"/>
    <s v="Tweet"/>
    <n v="0"/>
    <n v="0"/>
    <m/>
    <m/>
    <m/>
    <m/>
    <m/>
    <m/>
    <m/>
    <m/>
    <n v="1"/>
    <s v="1"/>
    <s v="1"/>
    <n v="0"/>
    <n v="0"/>
    <n v="0"/>
    <n v="0"/>
    <n v="0"/>
    <n v="0"/>
    <n v="22"/>
    <n v="100"/>
    <n v="22"/>
  </r>
  <r>
    <s v="nafdiii"/>
    <s v="nafdiii"/>
    <m/>
    <m/>
    <m/>
    <m/>
    <m/>
    <m/>
    <m/>
    <m/>
    <s v="No"/>
    <n v="4"/>
    <m/>
    <m/>
    <x v="0"/>
    <d v="2019-09-08T02:29:30.000"/>
    <s v="نفسي أجرّب إحساس يكون عندي محل ورد صغير على البحر وأروح أفتحه كل يوم الصُبح بدري وأشِم ريحة البحر والورد سوا وأقعد… https://t.co/OBmeYfBRHZ"/>
    <s v="https://twitter.com/i/web/status/1170524531200598016"/>
    <s v="twitter.com"/>
    <x v="0"/>
    <m/>
    <s v="http://pbs.twimg.com/profile_images/1168398995120676865/jQjglE-H_normal.jpg"/>
    <x v="1"/>
    <s v="https://twitter.com/#!/nafdiii/status/1170524531200598016"/>
    <m/>
    <m/>
    <s v="1170524531200598016"/>
    <m/>
    <b v="0"/>
    <n v="0"/>
    <s v=""/>
    <b v="0"/>
    <s v="ar"/>
    <m/>
    <s v=""/>
    <b v="0"/>
    <n v="0"/>
    <s v=""/>
    <s v="Twitter for iPhone"/>
    <b v="1"/>
    <s v="1170524531200598016"/>
    <s v="Tweet"/>
    <n v="0"/>
    <n v="0"/>
    <m/>
    <m/>
    <m/>
    <m/>
    <m/>
    <m/>
    <m/>
    <m/>
    <n v="1"/>
    <s v="1"/>
    <s v="1"/>
    <n v="0"/>
    <n v="0"/>
    <n v="0"/>
    <n v="0"/>
    <n v="0"/>
    <n v="0"/>
    <n v="25"/>
    <n v="100"/>
    <n v="25"/>
  </r>
  <r>
    <s v="mansour197566"/>
    <s v="mansour197566"/>
    <m/>
    <m/>
    <m/>
    <m/>
    <m/>
    <m/>
    <m/>
    <m/>
    <s v="No"/>
    <n v="5"/>
    <m/>
    <m/>
    <x v="0"/>
    <d v="2019-09-08T19:08:37.000"/>
    <s v="على راديو سوا من واشنطن ناقشت برفقة الصديق صلاح عبد العاطي زيارة الوفد الأمني المصري لغزة والتصعيد الأخير والعمليات… https://t.co/akwazG7mJQ"/>
    <s v="https://twitter.com/i/web/status/1170775967171846145"/>
    <s v="twitter.com"/>
    <x v="0"/>
    <m/>
    <s v="http://pbs.twimg.com/profile_images/676681475723419648/1QP1mPUA_normal.jpg"/>
    <x v="2"/>
    <s v="https://twitter.com/#!/mansour197566/status/1170775967171846145"/>
    <m/>
    <m/>
    <s v="1170775967171846145"/>
    <m/>
    <b v="0"/>
    <n v="0"/>
    <s v=""/>
    <b v="0"/>
    <s v="ar"/>
    <m/>
    <s v=""/>
    <b v="0"/>
    <n v="0"/>
    <s v=""/>
    <s v="Facebook"/>
    <b v="1"/>
    <s v="1170775967171846145"/>
    <s v="Tweet"/>
    <n v="0"/>
    <n v="0"/>
    <m/>
    <m/>
    <m/>
    <m/>
    <m/>
    <m/>
    <m/>
    <m/>
    <n v="1"/>
    <s v="1"/>
    <s v="1"/>
    <n v="0"/>
    <n v="0"/>
    <n v="0"/>
    <n v="0"/>
    <n v="0"/>
    <n v="0"/>
    <n v="19"/>
    <n v="100"/>
    <n v="19"/>
  </r>
  <r>
    <s v="tamer_karkot"/>
    <s v="tamer_karkot"/>
    <m/>
    <m/>
    <m/>
    <m/>
    <m/>
    <m/>
    <m/>
    <m/>
    <s v="No"/>
    <n v="6"/>
    <m/>
    <m/>
    <x v="0"/>
    <d v="2019-09-09T20:26:23.000"/>
    <s v="سعر صرف الليرة #السورية المتدهور، وما الأسباب، وما المطلوب، لوقف تدهور القيمة السوقية الليرة؟..._x000a_في لقاء مع راديو… https://t.co/yFDPYYRmKP"/>
    <s v="https://twitter.com/i/web/status/1171157928885346305"/>
    <s v="twitter.com"/>
    <x v="1"/>
    <m/>
    <s v="http://pbs.twimg.com/profile_images/868114418109960192/ZQKLcETF_normal.jpg"/>
    <x v="3"/>
    <s v="https://twitter.com/#!/tamer_karkot/status/1171157928885346305"/>
    <m/>
    <m/>
    <s v="1171157928885346305"/>
    <m/>
    <b v="0"/>
    <n v="0"/>
    <s v=""/>
    <b v="0"/>
    <s v="ar"/>
    <m/>
    <s v=""/>
    <b v="0"/>
    <n v="0"/>
    <s v=""/>
    <s v="Twitter for Android"/>
    <b v="1"/>
    <s v="1171157928885346305"/>
    <s v="Tweet"/>
    <n v="0"/>
    <n v="0"/>
    <m/>
    <m/>
    <m/>
    <m/>
    <m/>
    <m/>
    <m/>
    <m/>
    <n v="1"/>
    <s v="1"/>
    <s v="1"/>
    <n v="0"/>
    <n v="0"/>
    <n v="0"/>
    <n v="0"/>
    <n v="0"/>
    <n v="0"/>
    <n v="18"/>
    <n v="100"/>
    <n v="18"/>
  </r>
  <r>
    <s v="mahmoudshattel"/>
    <s v="mahmoudshattel"/>
    <m/>
    <m/>
    <m/>
    <m/>
    <m/>
    <m/>
    <m/>
    <m/>
    <s v="No"/>
    <n v="7"/>
    <m/>
    <m/>
    <x v="0"/>
    <d v="2019-09-10T14:27:29.000"/>
    <s v="سأكون معكم ضيفاً على راديو سوا بعد أقل من 20 دقيقة ضمن مجموعة من المبدعين و المبتكرين العرب_x000a_#راديو #سوا https://t.co/tQa6sHXuLg"/>
    <m/>
    <m/>
    <x v="2"/>
    <s v="https://pbs.twimg.com/media/EEHBWCPU0AIPjIc.jpg"/>
    <s v="https://pbs.twimg.com/media/EEHBWCPU0AIPjIc.jpg"/>
    <x v="4"/>
    <s v="https://twitter.com/#!/mahmoudshattel/status/1171429994251182082"/>
    <m/>
    <m/>
    <s v="1171429994251182082"/>
    <m/>
    <b v="0"/>
    <n v="0"/>
    <s v=""/>
    <b v="0"/>
    <s v="ar"/>
    <m/>
    <s v=""/>
    <b v="0"/>
    <n v="0"/>
    <s v=""/>
    <s v="Twitter for Android"/>
    <b v="0"/>
    <s v="1171429994251182082"/>
    <s v="Tweet"/>
    <n v="0"/>
    <n v="0"/>
    <m/>
    <m/>
    <m/>
    <m/>
    <m/>
    <m/>
    <m/>
    <m/>
    <n v="1"/>
    <s v="1"/>
    <s v="1"/>
    <n v="0"/>
    <n v="0"/>
    <n v="0"/>
    <n v="0"/>
    <n v="0"/>
    <n v="0"/>
    <n v="20"/>
    <n v="100"/>
    <n v="20"/>
  </r>
  <r>
    <s v="mohamedelmimi12"/>
    <s v="shasha_shosha"/>
    <m/>
    <m/>
    <m/>
    <m/>
    <m/>
    <m/>
    <m/>
    <m/>
    <s v="No"/>
    <n v="8"/>
    <m/>
    <m/>
    <x v="1"/>
    <d v="2019-09-11T07:45:21.000"/>
    <s v="@shasha_shosha فين ايام راديو سوا ايام الثانوية"/>
    <m/>
    <m/>
    <x v="0"/>
    <m/>
    <s v="http://pbs.twimg.com/profile_images/1118358721137205249/PNll0hx9_normal.jpg"/>
    <x v="5"/>
    <s v="https://twitter.com/#!/mohamedelmimi12/status/1171691182608592896"/>
    <m/>
    <m/>
    <s v="1171691182608592896"/>
    <s v="1171528219763212296"/>
    <b v="0"/>
    <n v="0"/>
    <s v="965064270"/>
    <b v="0"/>
    <s v="ar"/>
    <m/>
    <s v=""/>
    <b v="0"/>
    <n v="0"/>
    <s v=""/>
    <s v="Twitter for iPhone"/>
    <b v="0"/>
    <s v="1171528219763212296"/>
    <s v="Tweet"/>
    <n v="0"/>
    <n v="0"/>
    <m/>
    <m/>
    <m/>
    <m/>
    <m/>
    <m/>
    <m/>
    <m/>
    <n v="1"/>
    <s v="2"/>
    <s v="2"/>
    <n v="0"/>
    <n v="0"/>
    <n v="0"/>
    <n v="0"/>
    <n v="0"/>
    <n v="0"/>
    <n v="7"/>
    <n v="100"/>
    <n v="7"/>
  </r>
  <r>
    <s v="wyejhn3ag8foznn"/>
    <s v="wyejhn3ag8foznn"/>
    <m/>
    <m/>
    <m/>
    <m/>
    <m/>
    <m/>
    <m/>
    <m/>
    <s v="No"/>
    <n v="9"/>
    <m/>
    <m/>
    <x v="0"/>
    <d v="2019-09-14T23:50:18.000"/>
    <s v="Listen Live - راديو سوا - راديو سوا https://t.co/CBtreBFWK0"/>
    <s v="https://www.radiosawa.com/live/audio/15"/>
    <s v="radiosawa.com"/>
    <x v="0"/>
    <m/>
    <s v="http://pbs.twimg.com/profile_images/1166436797741711361/jzuxB-JC_normal.jpg"/>
    <x v="6"/>
    <s v="https://twitter.com/#!/wyejhn3ag8foznn/status/1173021181953417216"/>
    <m/>
    <m/>
    <s v="1173021181953417216"/>
    <m/>
    <b v="0"/>
    <n v="0"/>
    <s v=""/>
    <b v="0"/>
    <s v="ar"/>
    <m/>
    <s v=""/>
    <b v="0"/>
    <n v="0"/>
    <s v=""/>
    <s v="Twitter for Android"/>
    <b v="0"/>
    <s v="1173021181953417216"/>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6" totalsRowShown="0" headerRowDxfId="223" dataDxfId="222">
  <autoFilter ref="A1:F6"/>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F11" totalsRowShown="0" headerRowDxfId="214" dataDxfId="213">
  <autoFilter ref="A9:F11"/>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F17" totalsRowShown="0" headerRowDxfId="205" dataDxfId="204">
  <autoFilter ref="A14:F17"/>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F30" totalsRowShown="0" headerRowDxfId="196" dataDxfId="195">
  <autoFilter ref="A20:F30"/>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F35" totalsRowShown="0" headerRowDxfId="187" dataDxfId="186">
  <autoFilter ref="A33:F35"/>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F39" totalsRowShown="0" headerRowDxfId="178" dataDxfId="177">
  <autoFilter ref="A38:F39"/>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2:F43" totalsRowShown="0" headerRowDxfId="175" dataDxfId="174">
  <autoFilter ref="A42:F4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F53" totalsRowShown="0" headerRowDxfId="160" dataDxfId="159">
  <autoFilter ref="A45:F5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4" totalsRowShown="0" headerRowDxfId="141" dataDxfId="140">
  <autoFilter ref="A1:G2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15" dataDxfId="314">
  <autoFilter ref="A2:BS10"/>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 totalsRowShown="0" headerRowDxfId="132" dataDxfId="131">
  <autoFilter ref="A1:L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9" dataDxfId="268">
  <autoFilter ref="A1:C9"/>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68437104369665" TargetMode="External" /><Relationship Id="rId2" Type="http://schemas.openxmlformats.org/officeDocument/2006/relationships/hyperlink" Target="https://twitter.com/i/web/status/1170524531200598016" TargetMode="External" /><Relationship Id="rId3" Type="http://schemas.openxmlformats.org/officeDocument/2006/relationships/hyperlink" Target="https://twitter.com/i/web/status/1170775967171846145" TargetMode="External" /><Relationship Id="rId4" Type="http://schemas.openxmlformats.org/officeDocument/2006/relationships/hyperlink" Target="https://twitter.com/i/web/status/1171157928885346305" TargetMode="External" /><Relationship Id="rId5" Type="http://schemas.openxmlformats.org/officeDocument/2006/relationships/hyperlink" Target="https://www.radiosawa.com/live/audio/15" TargetMode="External" /><Relationship Id="rId6" Type="http://schemas.openxmlformats.org/officeDocument/2006/relationships/hyperlink" Target="https://pbs.twimg.com/media/EEHBWCPU0AIPjIc.jpg" TargetMode="External" /><Relationship Id="rId7" Type="http://schemas.openxmlformats.org/officeDocument/2006/relationships/hyperlink" Target="http://pbs.twimg.com/profile_images/1167179244646076416/GR8I8Vhp_normal.jpg" TargetMode="External" /><Relationship Id="rId8" Type="http://schemas.openxmlformats.org/officeDocument/2006/relationships/hyperlink" Target="http://pbs.twimg.com/profile_images/1168398995120676865/jQjglE-H_normal.jpg" TargetMode="External" /><Relationship Id="rId9" Type="http://schemas.openxmlformats.org/officeDocument/2006/relationships/hyperlink" Target="http://pbs.twimg.com/profile_images/676681475723419648/1QP1mPUA_normal.jpg" TargetMode="External" /><Relationship Id="rId10" Type="http://schemas.openxmlformats.org/officeDocument/2006/relationships/hyperlink" Target="http://pbs.twimg.com/profile_images/868114418109960192/ZQKLcETF_normal.jpg" TargetMode="External" /><Relationship Id="rId11" Type="http://schemas.openxmlformats.org/officeDocument/2006/relationships/hyperlink" Target="https://pbs.twimg.com/media/EEHBWCPU0AIPjIc.jpg" TargetMode="External" /><Relationship Id="rId12" Type="http://schemas.openxmlformats.org/officeDocument/2006/relationships/hyperlink" Target="http://pbs.twimg.com/profile_images/1118358721137205249/PNll0hx9_normal.jpg" TargetMode="External" /><Relationship Id="rId13" Type="http://schemas.openxmlformats.org/officeDocument/2006/relationships/hyperlink" Target="http://pbs.twimg.com/profile_images/1166436797741711361/jzuxB-JC_normal.jpg" TargetMode="External" /><Relationship Id="rId14" Type="http://schemas.openxmlformats.org/officeDocument/2006/relationships/hyperlink" Target="https://twitter.com/#!/ascelshaheedy/status/1169668437104369665" TargetMode="External" /><Relationship Id="rId15" Type="http://schemas.openxmlformats.org/officeDocument/2006/relationships/hyperlink" Target="https://twitter.com/#!/nafdiii/status/1170524531200598016" TargetMode="External" /><Relationship Id="rId16" Type="http://schemas.openxmlformats.org/officeDocument/2006/relationships/hyperlink" Target="https://twitter.com/#!/mansour197566/status/1170775967171846145" TargetMode="External" /><Relationship Id="rId17" Type="http://schemas.openxmlformats.org/officeDocument/2006/relationships/hyperlink" Target="https://twitter.com/#!/tamer_karkot/status/1171157928885346305" TargetMode="External" /><Relationship Id="rId18" Type="http://schemas.openxmlformats.org/officeDocument/2006/relationships/hyperlink" Target="https://twitter.com/#!/mahmoudshattel/status/1171429994251182082" TargetMode="External" /><Relationship Id="rId19" Type="http://schemas.openxmlformats.org/officeDocument/2006/relationships/hyperlink" Target="https://twitter.com/#!/mohamedelmimi12/status/1171691182608592896" TargetMode="External" /><Relationship Id="rId20" Type="http://schemas.openxmlformats.org/officeDocument/2006/relationships/hyperlink" Target="https://twitter.com/#!/wyejhn3ag8foznn/status/1173021181953417216"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table" Target="../tables/table1.xml" /><Relationship Id="rId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68437104369665" TargetMode="External" /><Relationship Id="rId2" Type="http://schemas.openxmlformats.org/officeDocument/2006/relationships/hyperlink" Target="https://twitter.com/i/web/status/1170524531200598016" TargetMode="External" /><Relationship Id="rId3" Type="http://schemas.openxmlformats.org/officeDocument/2006/relationships/hyperlink" Target="https://twitter.com/i/web/status/1170775967171846145" TargetMode="External" /><Relationship Id="rId4" Type="http://schemas.openxmlformats.org/officeDocument/2006/relationships/hyperlink" Target="https://twitter.com/i/web/status/1171157928885346305" TargetMode="External" /><Relationship Id="rId5" Type="http://schemas.openxmlformats.org/officeDocument/2006/relationships/hyperlink" Target="https://www.radiosawa.com/live/audio/15" TargetMode="External" /><Relationship Id="rId6" Type="http://schemas.openxmlformats.org/officeDocument/2006/relationships/hyperlink" Target="https://pbs.twimg.com/media/EEHBWCPU0AIPjIc.jpg" TargetMode="External" /><Relationship Id="rId7" Type="http://schemas.openxmlformats.org/officeDocument/2006/relationships/hyperlink" Target="http://pbs.twimg.com/profile_images/1167179244646076416/GR8I8Vhp_normal.jpg" TargetMode="External" /><Relationship Id="rId8" Type="http://schemas.openxmlformats.org/officeDocument/2006/relationships/hyperlink" Target="http://pbs.twimg.com/profile_images/1168398995120676865/jQjglE-H_normal.jpg" TargetMode="External" /><Relationship Id="rId9" Type="http://schemas.openxmlformats.org/officeDocument/2006/relationships/hyperlink" Target="http://pbs.twimg.com/profile_images/676681475723419648/1QP1mPUA_normal.jpg" TargetMode="External" /><Relationship Id="rId10" Type="http://schemas.openxmlformats.org/officeDocument/2006/relationships/hyperlink" Target="http://pbs.twimg.com/profile_images/868114418109960192/ZQKLcETF_normal.jpg" TargetMode="External" /><Relationship Id="rId11" Type="http://schemas.openxmlformats.org/officeDocument/2006/relationships/hyperlink" Target="https://pbs.twimg.com/media/EEHBWCPU0AIPjIc.jpg" TargetMode="External" /><Relationship Id="rId12" Type="http://schemas.openxmlformats.org/officeDocument/2006/relationships/hyperlink" Target="http://pbs.twimg.com/profile_images/1118358721137205249/PNll0hx9_normal.jpg" TargetMode="External" /><Relationship Id="rId13" Type="http://schemas.openxmlformats.org/officeDocument/2006/relationships/hyperlink" Target="http://pbs.twimg.com/profile_images/1166436797741711361/jzuxB-JC_normal.jpg" TargetMode="External" /><Relationship Id="rId14" Type="http://schemas.openxmlformats.org/officeDocument/2006/relationships/hyperlink" Target="https://twitter.com/#!/ascelshaheedy/status/1169668437104369665" TargetMode="External" /><Relationship Id="rId15" Type="http://schemas.openxmlformats.org/officeDocument/2006/relationships/hyperlink" Target="https://twitter.com/#!/nafdiii/status/1170524531200598016" TargetMode="External" /><Relationship Id="rId16" Type="http://schemas.openxmlformats.org/officeDocument/2006/relationships/hyperlink" Target="https://twitter.com/#!/mansour197566/status/1170775967171846145" TargetMode="External" /><Relationship Id="rId17" Type="http://schemas.openxmlformats.org/officeDocument/2006/relationships/hyperlink" Target="https://twitter.com/#!/tamer_karkot/status/1171157928885346305" TargetMode="External" /><Relationship Id="rId18" Type="http://schemas.openxmlformats.org/officeDocument/2006/relationships/hyperlink" Target="https://twitter.com/#!/mahmoudshattel/status/1171429994251182082" TargetMode="External" /><Relationship Id="rId19" Type="http://schemas.openxmlformats.org/officeDocument/2006/relationships/hyperlink" Target="https://twitter.com/#!/mohamedelmimi12/status/1171691182608592896" TargetMode="External" /><Relationship Id="rId20" Type="http://schemas.openxmlformats.org/officeDocument/2006/relationships/hyperlink" Target="https://twitter.com/#!/wyejhn3ag8foznn/status/1173021181953417216" TargetMode="External" /><Relationship Id="rId21" Type="http://schemas.openxmlformats.org/officeDocument/2006/relationships/comments" Target="../comments13.xml" /><Relationship Id="rId22" Type="http://schemas.openxmlformats.org/officeDocument/2006/relationships/vmlDrawing" Target="../drawings/vmlDrawing6.vml" /><Relationship Id="rId23" Type="http://schemas.openxmlformats.org/officeDocument/2006/relationships/table" Target="../tables/table23.xml" /><Relationship Id="rId2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profile.php?id=100004769221335" TargetMode="External" /><Relationship Id="rId2" Type="http://schemas.openxmlformats.org/officeDocument/2006/relationships/hyperlink" Target="https://www.facebook.com/samer.mmk" TargetMode="External" /><Relationship Id="rId3" Type="http://schemas.openxmlformats.org/officeDocument/2006/relationships/hyperlink" Target="http://www.taqetna.com/" TargetMode="External" /><Relationship Id="rId4" Type="http://schemas.openxmlformats.org/officeDocument/2006/relationships/hyperlink" Target="https://pbs.twimg.com/profile_banners/1028443442156843008/1551563612" TargetMode="External" /><Relationship Id="rId5" Type="http://schemas.openxmlformats.org/officeDocument/2006/relationships/hyperlink" Target="https://pbs.twimg.com/profile_banners/1143391021222547456/1567403056" TargetMode="External" /><Relationship Id="rId6" Type="http://schemas.openxmlformats.org/officeDocument/2006/relationships/hyperlink" Target="https://pbs.twimg.com/profile_banners/3238183141/1450168093" TargetMode="External" /><Relationship Id="rId7" Type="http://schemas.openxmlformats.org/officeDocument/2006/relationships/hyperlink" Target="https://pbs.twimg.com/profile_banners/868102809924898816/1495811197" TargetMode="External" /><Relationship Id="rId8" Type="http://schemas.openxmlformats.org/officeDocument/2006/relationships/hyperlink" Target="https://pbs.twimg.com/profile_banners/149636758/1496442335" TargetMode="External" /><Relationship Id="rId9" Type="http://schemas.openxmlformats.org/officeDocument/2006/relationships/hyperlink" Target="https://pbs.twimg.com/profile_banners/733229693432926208/1534252867" TargetMode="External" /><Relationship Id="rId10" Type="http://schemas.openxmlformats.org/officeDocument/2006/relationships/hyperlink" Target="https://pbs.twimg.com/profile_banners/965064270/1535562673" TargetMode="External" /><Relationship Id="rId11" Type="http://schemas.openxmlformats.org/officeDocument/2006/relationships/hyperlink" Target="http://abs.twimg.com/images/themes/theme19/bg.gif" TargetMode="External" /><Relationship Id="rId12" Type="http://schemas.openxmlformats.org/officeDocument/2006/relationships/hyperlink" Target="http://abs.twimg.com/images/themes/theme14/bg.gif" TargetMode="External" /><Relationship Id="rId13" Type="http://schemas.openxmlformats.org/officeDocument/2006/relationships/hyperlink" Target="http://abs.twimg.com/images/themes/theme10/bg.gif" TargetMode="External" /><Relationship Id="rId14" Type="http://schemas.openxmlformats.org/officeDocument/2006/relationships/hyperlink" Target="http://pbs.twimg.com/profile_images/1167179244646076416/GR8I8Vhp_normal.jpg" TargetMode="External" /><Relationship Id="rId15" Type="http://schemas.openxmlformats.org/officeDocument/2006/relationships/hyperlink" Target="http://pbs.twimg.com/profile_images/1168398995120676865/jQjglE-H_normal.jpg" TargetMode="External" /><Relationship Id="rId16" Type="http://schemas.openxmlformats.org/officeDocument/2006/relationships/hyperlink" Target="http://pbs.twimg.com/profile_images/676681475723419648/1QP1mPUA_normal.jpg" TargetMode="External" /><Relationship Id="rId17" Type="http://schemas.openxmlformats.org/officeDocument/2006/relationships/hyperlink" Target="http://pbs.twimg.com/profile_images/868114418109960192/ZQKLcETF_normal.jpg" TargetMode="External" /><Relationship Id="rId18" Type="http://schemas.openxmlformats.org/officeDocument/2006/relationships/hyperlink" Target="http://pbs.twimg.com/profile_images/646382495332589568/qWoOzSIV_normal.jpg" TargetMode="External" /><Relationship Id="rId19" Type="http://schemas.openxmlformats.org/officeDocument/2006/relationships/hyperlink" Target="http://pbs.twimg.com/profile_images/1118358721137205249/PNll0hx9_normal.jpg" TargetMode="External" /><Relationship Id="rId20" Type="http://schemas.openxmlformats.org/officeDocument/2006/relationships/hyperlink" Target="http://pbs.twimg.com/profile_images/1166124554055561217/sMYiADua_normal.jpg" TargetMode="External" /><Relationship Id="rId21" Type="http://schemas.openxmlformats.org/officeDocument/2006/relationships/hyperlink" Target="http://pbs.twimg.com/profile_images/1166436797741711361/jzuxB-JC_normal.jpg" TargetMode="External" /><Relationship Id="rId22" Type="http://schemas.openxmlformats.org/officeDocument/2006/relationships/hyperlink" Target="https://twitter.com/ascelshaheedy" TargetMode="External" /><Relationship Id="rId23" Type="http://schemas.openxmlformats.org/officeDocument/2006/relationships/hyperlink" Target="https://twitter.com/nafdiii" TargetMode="External" /><Relationship Id="rId24" Type="http://schemas.openxmlformats.org/officeDocument/2006/relationships/hyperlink" Target="https://twitter.com/mansour197566" TargetMode="External" /><Relationship Id="rId25" Type="http://schemas.openxmlformats.org/officeDocument/2006/relationships/hyperlink" Target="https://twitter.com/tamer_karkot" TargetMode="External" /><Relationship Id="rId26" Type="http://schemas.openxmlformats.org/officeDocument/2006/relationships/hyperlink" Target="https://twitter.com/mahmoudshattel" TargetMode="External" /><Relationship Id="rId27" Type="http://schemas.openxmlformats.org/officeDocument/2006/relationships/hyperlink" Target="https://twitter.com/mohamedelmimi12" TargetMode="External" /><Relationship Id="rId28" Type="http://schemas.openxmlformats.org/officeDocument/2006/relationships/hyperlink" Target="https://twitter.com/shasha_shosha" TargetMode="External" /><Relationship Id="rId29" Type="http://schemas.openxmlformats.org/officeDocument/2006/relationships/hyperlink" Target="https://twitter.com/wyejhn3ag8foznn"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live/audio/15" TargetMode="External" /><Relationship Id="rId2" Type="http://schemas.openxmlformats.org/officeDocument/2006/relationships/hyperlink" Target="https://twitter.com/i/web/status/1171157928885346305" TargetMode="External" /><Relationship Id="rId3" Type="http://schemas.openxmlformats.org/officeDocument/2006/relationships/hyperlink" Target="https://twitter.com/i/web/status/1170775967171846145" TargetMode="External" /><Relationship Id="rId4" Type="http://schemas.openxmlformats.org/officeDocument/2006/relationships/hyperlink" Target="https://twitter.com/i/web/status/1170524531200598016" TargetMode="External" /><Relationship Id="rId5" Type="http://schemas.openxmlformats.org/officeDocument/2006/relationships/hyperlink" Target="https://twitter.com/i/web/status/1169668437104369665" TargetMode="External" /><Relationship Id="rId6" Type="http://schemas.openxmlformats.org/officeDocument/2006/relationships/hyperlink" Target="https://twitter.com/i/web/status/1169668437104369665" TargetMode="External" /><Relationship Id="rId7" Type="http://schemas.openxmlformats.org/officeDocument/2006/relationships/hyperlink" Target="https://twitter.com/i/web/status/1170524531200598016" TargetMode="External" /><Relationship Id="rId8" Type="http://schemas.openxmlformats.org/officeDocument/2006/relationships/hyperlink" Target="https://twitter.com/i/web/status/1170775967171846145" TargetMode="External" /><Relationship Id="rId9" Type="http://schemas.openxmlformats.org/officeDocument/2006/relationships/hyperlink" Target="https://twitter.com/i/web/status/1171157928885346305" TargetMode="External" /><Relationship Id="rId10" Type="http://schemas.openxmlformats.org/officeDocument/2006/relationships/hyperlink" Target="https://www.radiosawa.com/live/audio/15"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376</v>
      </c>
      <c r="BB2" s="13" t="s">
        <v>382</v>
      </c>
      <c r="BC2" s="13" t="s">
        <v>383</v>
      </c>
      <c r="BD2" s="67" t="s">
        <v>483</v>
      </c>
      <c r="BE2" s="67" t="s">
        <v>484</v>
      </c>
      <c r="BF2" s="67" t="s">
        <v>485</v>
      </c>
      <c r="BG2" s="67" t="s">
        <v>486</v>
      </c>
      <c r="BH2" s="67" t="s">
        <v>487</v>
      </c>
      <c r="BI2" s="67" t="s">
        <v>488</v>
      </c>
      <c r="BJ2" s="67" t="s">
        <v>489</v>
      </c>
      <c r="BK2" s="67" t="s">
        <v>490</v>
      </c>
      <c r="BL2" s="67" t="s">
        <v>491</v>
      </c>
    </row>
    <row r="3" spans="1:64" ht="15" customHeight="1">
      <c r="A3" s="84" t="s">
        <v>212</v>
      </c>
      <c r="B3" s="84" t="s">
        <v>212</v>
      </c>
      <c r="C3" s="53" t="s">
        <v>518</v>
      </c>
      <c r="D3" s="54">
        <v>3</v>
      </c>
      <c r="E3" s="65" t="s">
        <v>132</v>
      </c>
      <c r="F3" s="55">
        <v>35</v>
      </c>
      <c r="G3" s="53"/>
      <c r="H3" s="57"/>
      <c r="I3" s="56"/>
      <c r="J3" s="56"/>
      <c r="K3" s="36" t="s">
        <v>65</v>
      </c>
      <c r="L3" s="62">
        <v>3</v>
      </c>
      <c r="M3" s="62"/>
      <c r="N3" s="63"/>
      <c r="O3" s="85" t="s">
        <v>176</v>
      </c>
      <c r="P3" s="87">
        <v>43713.74144675926</v>
      </c>
      <c r="Q3" s="85" t="s">
        <v>221</v>
      </c>
      <c r="R3" s="89" t="s">
        <v>228</v>
      </c>
      <c r="S3" s="85" t="s">
        <v>233</v>
      </c>
      <c r="T3" s="85"/>
      <c r="U3" s="85"/>
      <c r="V3" s="89" t="s">
        <v>238</v>
      </c>
      <c r="W3" s="87">
        <v>43713.74144675926</v>
      </c>
      <c r="X3" s="89" t="s">
        <v>244</v>
      </c>
      <c r="Y3" s="85"/>
      <c r="Z3" s="85"/>
      <c r="AA3" s="91" t="s">
        <v>251</v>
      </c>
      <c r="AB3" s="85"/>
      <c r="AC3" s="85" t="b">
        <v>0</v>
      </c>
      <c r="AD3" s="85">
        <v>0</v>
      </c>
      <c r="AE3" s="91" t="s">
        <v>259</v>
      </c>
      <c r="AF3" s="85" t="b">
        <v>1</v>
      </c>
      <c r="AG3" s="85" t="s">
        <v>261</v>
      </c>
      <c r="AH3" s="85"/>
      <c r="AI3" s="91" t="s">
        <v>262</v>
      </c>
      <c r="AJ3" s="85" t="b">
        <v>0</v>
      </c>
      <c r="AK3" s="85">
        <v>0</v>
      </c>
      <c r="AL3" s="91" t="s">
        <v>259</v>
      </c>
      <c r="AM3" s="85" t="s">
        <v>263</v>
      </c>
      <c r="AN3" s="85" t="b">
        <v>1</v>
      </c>
      <c r="AO3" s="91" t="s">
        <v>251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22</v>
      </c>
      <c r="BK3" s="52">
        <v>100</v>
      </c>
      <c r="BL3" s="51">
        <v>22</v>
      </c>
    </row>
    <row r="4" spans="1:64" ht="15" customHeight="1">
      <c r="A4" s="84" t="s">
        <v>213</v>
      </c>
      <c r="B4" s="84" t="s">
        <v>213</v>
      </c>
      <c r="C4" s="53" t="s">
        <v>518</v>
      </c>
      <c r="D4" s="54">
        <v>3</v>
      </c>
      <c r="E4" s="65" t="s">
        <v>132</v>
      </c>
      <c r="F4" s="55">
        <v>35</v>
      </c>
      <c r="G4" s="53"/>
      <c r="H4" s="57"/>
      <c r="I4" s="56"/>
      <c r="J4" s="56"/>
      <c r="K4" s="36" t="s">
        <v>65</v>
      </c>
      <c r="L4" s="83">
        <v>4</v>
      </c>
      <c r="M4" s="83"/>
      <c r="N4" s="63"/>
      <c r="O4" s="86" t="s">
        <v>176</v>
      </c>
      <c r="P4" s="88">
        <v>43716.10381944444</v>
      </c>
      <c r="Q4" s="86" t="s">
        <v>222</v>
      </c>
      <c r="R4" s="90" t="s">
        <v>229</v>
      </c>
      <c r="S4" s="86" t="s">
        <v>233</v>
      </c>
      <c r="T4" s="86"/>
      <c r="U4" s="86"/>
      <c r="V4" s="90" t="s">
        <v>239</v>
      </c>
      <c r="W4" s="88">
        <v>43716.10381944444</v>
      </c>
      <c r="X4" s="90" t="s">
        <v>245</v>
      </c>
      <c r="Y4" s="86"/>
      <c r="Z4" s="86"/>
      <c r="AA4" s="92" t="s">
        <v>252</v>
      </c>
      <c r="AB4" s="86"/>
      <c r="AC4" s="86" t="b">
        <v>0</v>
      </c>
      <c r="AD4" s="86">
        <v>0</v>
      </c>
      <c r="AE4" s="92" t="s">
        <v>259</v>
      </c>
      <c r="AF4" s="86" t="b">
        <v>0</v>
      </c>
      <c r="AG4" s="86" t="s">
        <v>261</v>
      </c>
      <c r="AH4" s="86"/>
      <c r="AI4" s="92" t="s">
        <v>259</v>
      </c>
      <c r="AJ4" s="86" t="b">
        <v>0</v>
      </c>
      <c r="AK4" s="86">
        <v>0</v>
      </c>
      <c r="AL4" s="92" t="s">
        <v>259</v>
      </c>
      <c r="AM4" s="86" t="s">
        <v>264</v>
      </c>
      <c r="AN4" s="86" t="b">
        <v>1</v>
      </c>
      <c r="AO4" s="92" t="s">
        <v>252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25</v>
      </c>
      <c r="BK4" s="52">
        <v>100</v>
      </c>
      <c r="BL4" s="51">
        <v>25</v>
      </c>
    </row>
    <row r="5" spans="1:64" ht="45">
      <c r="A5" s="84" t="s">
        <v>214</v>
      </c>
      <c r="B5" s="84" t="s">
        <v>214</v>
      </c>
      <c r="C5" s="53" t="s">
        <v>518</v>
      </c>
      <c r="D5" s="54">
        <v>3</v>
      </c>
      <c r="E5" s="65" t="s">
        <v>132</v>
      </c>
      <c r="F5" s="55">
        <v>35</v>
      </c>
      <c r="G5" s="53"/>
      <c r="H5" s="57"/>
      <c r="I5" s="56"/>
      <c r="J5" s="56"/>
      <c r="K5" s="36" t="s">
        <v>65</v>
      </c>
      <c r="L5" s="83">
        <v>5</v>
      </c>
      <c r="M5" s="83"/>
      <c r="N5" s="63"/>
      <c r="O5" s="86" t="s">
        <v>176</v>
      </c>
      <c r="P5" s="88">
        <v>43716.79765046296</v>
      </c>
      <c r="Q5" s="86" t="s">
        <v>223</v>
      </c>
      <c r="R5" s="90" t="s">
        <v>230</v>
      </c>
      <c r="S5" s="86" t="s">
        <v>233</v>
      </c>
      <c r="T5" s="86"/>
      <c r="U5" s="86"/>
      <c r="V5" s="90" t="s">
        <v>240</v>
      </c>
      <c r="W5" s="88">
        <v>43716.79765046296</v>
      </c>
      <c r="X5" s="90" t="s">
        <v>246</v>
      </c>
      <c r="Y5" s="86"/>
      <c r="Z5" s="86"/>
      <c r="AA5" s="92" t="s">
        <v>253</v>
      </c>
      <c r="AB5" s="86"/>
      <c r="AC5" s="86" t="b">
        <v>0</v>
      </c>
      <c r="AD5" s="86">
        <v>0</v>
      </c>
      <c r="AE5" s="92" t="s">
        <v>259</v>
      </c>
      <c r="AF5" s="86" t="b">
        <v>0</v>
      </c>
      <c r="AG5" s="86" t="s">
        <v>261</v>
      </c>
      <c r="AH5" s="86"/>
      <c r="AI5" s="92" t="s">
        <v>259</v>
      </c>
      <c r="AJ5" s="86" t="b">
        <v>0</v>
      </c>
      <c r="AK5" s="86">
        <v>0</v>
      </c>
      <c r="AL5" s="92" t="s">
        <v>259</v>
      </c>
      <c r="AM5" s="86" t="s">
        <v>265</v>
      </c>
      <c r="AN5" s="86" t="b">
        <v>1</v>
      </c>
      <c r="AO5" s="92" t="s">
        <v>253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19</v>
      </c>
      <c r="BK5" s="52">
        <v>100</v>
      </c>
      <c r="BL5" s="51">
        <v>19</v>
      </c>
    </row>
    <row r="6" spans="1:64" ht="45">
      <c r="A6" s="84" t="s">
        <v>215</v>
      </c>
      <c r="B6" s="84" t="s">
        <v>215</v>
      </c>
      <c r="C6" s="53" t="s">
        <v>518</v>
      </c>
      <c r="D6" s="54">
        <v>3</v>
      </c>
      <c r="E6" s="65" t="s">
        <v>132</v>
      </c>
      <c r="F6" s="55">
        <v>35</v>
      </c>
      <c r="G6" s="53"/>
      <c r="H6" s="57"/>
      <c r="I6" s="56"/>
      <c r="J6" s="56"/>
      <c r="K6" s="36" t="s">
        <v>65</v>
      </c>
      <c r="L6" s="83">
        <v>6</v>
      </c>
      <c r="M6" s="83"/>
      <c r="N6" s="63"/>
      <c r="O6" s="86" t="s">
        <v>176</v>
      </c>
      <c r="P6" s="88">
        <v>43717.85165509259</v>
      </c>
      <c r="Q6" s="86" t="s">
        <v>224</v>
      </c>
      <c r="R6" s="90" t="s">
        <v>231</v>
      </c>
      <c r="S6" s="86" t="s">
        <v>233</v>
      </c>
      <c r="T6" s="86" t="s">
        <v>235</v>
      </c>
      <c r="U6" s="86"/>
      <c r="V6" s="90" t="s">
        <v>241</v>
      </c>
      <c r="W6" s="88">
        <v>43717.85165509259</v>
      </c>
      <c r="X6" s="90" t="s">
        <v>247</v>
      </c>
      <c r="Y6" s="86"/>
      <c r="Z6" s="86"/>
      <c r="AA6" s="92" t="s">
        <v>254</v>
      </c>
      <c r="AB6" s="86"/>
      <c r="AC6" s="86" t="b">
        <v>0</v>
      </c>
      <c r="AD6" s="86">
        <v>0</v>
      </c>
      <c r="AE6" s="92" t="s">
        <v>259</v>
      </c>
      <c r="AF6" s="86" t="b">
        <v>0</v>
      </c>
      <c r="AG6" s="86" t="s">
        <v>261</v>
      </c>
      <c r="AH6" s="86"/>
      <c r="AI6" s="92" t="s">
        <v>259</v>
      </c>
      <c r="AJ6" s="86" t="b">
        <v>0</v>
      </c>
      <c r="AK6" s="86">
        <v>0</v>
      </c>
      <c r="AL6" s="92" t="s">
        <v>259</v>
      </c>
      <c r="AM6" s="86" t="s">
        <v>263</v>
      </c>
      <c r="AN6" s="86" t="b">
        <v>1</v>
      </c>
      <c r="AO6" s="92" t="s">
        <v>254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45">
      <c r="A7" s="84" t="s">
        <v>216</v>
      </c>
      <c r="B7" s="84" t="s">
        <v>216</v>
      </c>
      <c r="C7" s="53" t="s">
        <v>518</v>
      </c>
      <c r="D7" s="54">
        <v>3</v>
      </c>
      <c r="E7" s="65" t="s">
        <v>132</v>
      </c>
      <c r="F7" s="55">
        <v>35</v>
      </c>
      <c r="G7" s="53"/>
      <c r="H7" s="57"/>
      <c r="I7" s="56"/>
      <c r="J7" s="56"/>
      <c r="K7" s="36" t="s">
        <v>65</v>
      </c>
      <c r="L7" s="83">
        <v>7</v>
      </c>
      <c r="M7" s="83"/>
      <c r="N7" s="63"/>
      <c r="O7" s="86" t="s">
        <v>176</v>
      </c>
      <c r="P7" s="88">
        <v>43718.60241898148</v>
      </c>
      <c r="Q7" s="86" t="s">
        <v>225</v>
      </c>
      <c r="R7" s="86"/>
      <c r="S7" s="86"/>
      <c r="T7" s="86" t="s">
        <v>236</v>
      </c>
      <c r="U7" s="90" t="s">
        <v>237</v>
      </c>
      <c r="V7" s="90" t="s">
        <v>237</v>
      </c>
      <c r="W7" s="88">
        <v>43718.60241898148</v>
      </c>
      <c r="X7" s="90" t="s">
        <v>248</v>
      </c>
      <c r="Y7" s="86"/>
      <c r="Z7" s="86"/>
      <c r="AA7" s="92" t="s">
        <v>255</v>
      </c>
      <c r="AB7" s="86"/>
      <c r="AC7" s="86" t="b">
        <v>0</v>
      </c>
      <c r="AD7" s="86">
        <v>0</v>
      </c>
      <c r="AE7" s="92" t="s">
        <v>259</v>
      </c>
      <c r="AF7" s="86" t="b">
        <v>0</v>
      </c>
      <c r="AG7" s="86" t="s">
        <v>261</v>
      </c>
      <c r="AH7" s="86"/>
      <c r="AI7" s="92" t="s">
        <v>259</v>
      </c>
      <c r="AJ7" s="86" t="b">
        <v>0</v>
      </c>
      <c r="AK7" s="86">
        <v>0</v>
      </c>
      <c r="AL7" s="92" t="s">
        <v>259</v>
      </c>
      <c r="AM7" s="86" t="s">
        <v>263</v>
      </c>
      <c r="AN7" s="86" t="b">
        <v>0</v>
      </c>
      <c r="AO7" s="92" t="s">
        <v>255</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20</v>
      </c>
      <c r="BK7" s="52">
        <v>100</v>
      </c>
      <c r="BL7" s="51">
        <v>20</v>
      </c>
    </row>
    <row r="8" spans="1:64" ht="45">
      <c r="A8" s="84" t="s">
        <v>217</v>
      </c>
      <c r="B8" s="84" t="s">
        <v>219</v>
      </c>
      <c r="C8" s="53" t="s">
        <v>518</v>
      </c>
      <c r="D8" s="54">
        <v>3</v>
      </c>
      <c r="E8" s="65" t="s">
        <v>132</v>
      </c>
      <c r="F8" s="55">
        <v>35</v>
      </c>
      <c r="G8" s="53"/>
      <c r="H8" s="57"/>
      <c r="I8" s="56"/>
      <c r="J8" s="56"/>
      <c r="K8" s="36" t="s">
        <v>65</v>
      </c>
      <c r="L8" s="83">
        <v>8</v>
      </c>
      <c r="M8" s="83"/>
      <c r="N8" s="63"/>
      <c r="O8" s="86" t="s">
        <v>220</v>
      </c>
      <c r="P8" s="88">
        <v>43719.323159722226</v>
      </c>
      <c r="Q8" s="86" t="s">
        <v>226</v>
      </c>
      <c r="R8" s="86"/>
      <c r="S8" s="86"/>
      <c r="T8" s="86"/>
      <c r="U8" s="86"/>
      <c r="V8" s="90" t="s">
        <v>242</v>
      </c>
      <c r="W8" s="88">
        <v>43719.323159722226</v>
      </c>
      <c r="X8" s="90" t="s">
        <v>249</v>
      </c>
      <c r="Y8" s="86"/>
      <c r="Z8" s="86"/>
      <c r="AA8" s="92" t="s">
        <v>256</v>
      </c>
      <c r="AB8" s="92" t="s">
        <v>258</v>
      </c>
      <c r="AC8" s="86" t="b">
        <v>0</v>
      </c>
      <c r="AD8" s="86">
        <v>0</v>
      </c>
      <c r="AE8" s="92" t="s">
        <v>260</v>
      </c>
      <c r="AF8" s="86" t="b">
        <v>0</v>
      </c>
      <c r="AG8" s="86" t="s">
        <v>261</v>
      </c>
      <c r="AH8" s="86"/>
      <c r="AI8" s="92" t="s">
        <v>259</v>
      </c>
      <c r="AJ8" s="86" t="b">
        <v>0</v>
      </c>
      <c r="AK8" s="86">
        <v>0</v>
      </c>
      <c r="AL8" s="92" t="s">
        <v>259</v>
      </c>
      <c r="AM8" s="86" t="s">
        <v>264</v>
      </c>
      <c r="AN8" s="86" t="b">
        <v>0</v>
      </c>
      <c r="AO8" s="92" t="s">
        <v>258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7</v>
      </c>
      <c r="BK8" s="52">
        <v>100</v>
      </c>
      <c r="BL8" s="51">
        <v>7</v>
      </c>
    </row>
    <row r="9" spans="1:64" ht="45">
      <c r="A9" s="84" t="s">
        <v>218</v>
      </c>
      <c r="B9" s="84" t="s">
        <v>218</v>
      </c>
      <c r="C9" s="53" t="s">
        <v>518</v>
      </c>
      <c r="D9" s="54">
        <v>3</v>
      </c>
      <c r="E9" s="65" t="s">
        <v>132</v>
      </c>
      <c r="F9" s="55">
        <v>35</v>
      </c>
      <c r="G9" s="53"/>
      <c r="H9" s="57"/>
      <c r="I9" s="56"/>
      <c r="J9" s="56"/>
      <c r="K9" s="36" t="s">
        <v>65</v>
      </c>
      <c r="L9" s="83">
        <v>9</v>
      </c>
      <c r="M9" s="83"/>
      <c r="N9" s="63"/>
      <c r="O9" s="86" t="s">
        <v>176</v>
      </c>
      <c r="P9" s="88">
        <v>43722.993263888886</v>
      </c>
      <c r="Q9" s="86" t="s">
        <v>227</v>
      </c>
      <c r="R9" s="90" t="s">
        <v>232</v>
      </c>
      <c r="S9" s="86" t="s">
        <v>234</v>
      </c>
      <c r="T9" s="86"/>
      <c r="U9" s="86"/>
      <c r="V9" s="90" t="s">
        <v>243</v>
      </c>
      <c r="W9" s="88">
        <v>43722.993263888886</v>
      </c>
      <c r="X9" s="90" t="s">
        <v>250</v>
      </c>
      <c r="Y9" s="86"/>
      <c r="Z9" s="86"/>
      <c r="AA9" s="92" t="s">
        <v>257</v>
      </c>
      <c r="AB9" s="86"/>
      <c r="AC9" s="86" t="b">
        <v>0</v>
      </c>
      <c r="AD9" s="86">
        <v>0</v>
      </c>
      <c r="AE9" s="92" t="s">
        <v>259</v>
      </c>
      <c r="AF9" s="86" t="b">
        <v>0</v>
      </c>
      <c r="AG9" s="86" t="s">
        <v>261</v>
      </c>
      <c r="AH9" s="86"/>
      <c r="AI9" s="92" t="s">
        <v>259</v>
      </c>
      <c r="AJ9" s="86" t="b">
        <v>0</v>
      </c>
      <c r="AK9" s="86">
        <v>0</v>
      </c>
      <c r="AL9" s="92" t="s">
        <v>259</v>
      </c>
      <c r="AM9" s="86" t="s">
        <v>263</v>
      </c>
      <c r="AN9" s="86" t="b">
        <v>0</v>
      </c>
      <c r="AO9" s="92" t="s">
        <v>257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6</v>
      </c>
      <c r="BK9" s="52">
        <v>100</v>
      </c>
      <c r="BL9"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s://twitter.com/i/web/status/1169668437104369665"/>
    <hyperlink ref="R4" r:id="rId2" display="https://twitter.com/i/web/status/1170524531200598016"/>
    <hyperlink ref="R5" r:id="rId3" display="https://twitter.com/i/web/status/1170775967171846145"/>
    <hyperlink ref="R6" r:id="rId4" display="https://twitter.com/i/web/status/1171157928885346305"/>
    <hyperlink ref="R9" r:id="rId5" display="https://www.radiosawa.com/live/audio/15"/>
    <hyperlink ref="U7" r:id="rId6" display="https://pbs.twimg.com/media/EEHBWCPU0AIPjIc.jpg"/>
    <hyperlink ref="V3" r:id="rId7" display="http://pbs.twimg.com/profile_images/1167179244646076416/GR8I8Vhp_normal.jpg"/>
    <hyperlink ref="V4" r:id="rId8" display="http://pbs.twimg.com/profile_images/1168398995120676865/jQjglE-H_normal.jpg"/>
    <hyperlink ref="V5" r:id="rId9" display="http://pbs.twimg.com/profile_images/676681475723419648/1QP1mPUA_normal.jpg"/>
    <hyperlink ref="V6" r:id="rId10" display="http://pbs.twimg.com/profile_images/868114418109960192/ZQKLcETF_normal.jpg"/>
    <hyperlink ref="V7" r:id="rId11" display="https://pbs.twimg.com/media/EEHBWCPU0AIPjIc.jpg"/>
    <hyperlink ref="V8" r:id="rId12" display="http://pbs.twimg.com/profile_images/1118358721137205249/PNll0hx9_normal.jpg"/>
    <hyperlink ref="V9" r:id="rId13" display="http://pbs.twimg.com/profile_images/1166436797741711361/jzuxB-JC_normal.jpg"/>
    <hyperlink ref="X3" r:id="rId14" display="https://twitter.com/#!/ascelshaheedy/status/1169668437104369665"/>
    <hyperlink ref="X4" r:id="rId15" display="https://twitter.com/#!/nafdiii/status/1170524531200598016"/>
    <hyperlink ref="X5" r:id="rId16" display="https://twitter.com/#!/mansour197566/status/1170775967171846145"/>
    <hyperlink ref="X6" r:id="rId17" display="https://twitter.com/#!/tamer_karkot/status/1171157928885346305"/>
    <hyperlink ref="X7" r:id="rId18" display="https://twitter.com/#!/mahmoudshattel/status/1171429994251182082"/>
    <hyperlink ref="X8" r:id="rId19" display="https://twitter.com/#!/mohamedelmimi12/status/1171691182608592896"/>
    <hyperlink ref="X9" r:id="rId20" display="https://twitter.com/#!/wyejhn3ag8foznn/status/1173021181953417216"/>
  </hyperlinks>
  <printOptions/>
  <pageMargins left="0.7" right="0.7" top="0.75" bottom="0.75" header="0.3" footer="0.3"/>
  <pageSetup horizontalDpi="600" verticalDpi="600" orientation="portrait" r:id="rId24"/>
  <legacyDrawing r:id="rId22"/>
  <tableParts>
    <tablePart r:id="rId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474</v>
      </c>
      <c r="B1" s="13" t="s">
        <v>475</v>
      </c>
      <c r="C1" s="13" t="s">
        <v>468</v>
      </c>
      <c r="D1" s="13" t="s">
        <v>469</v>
      </c>
      <c r="E1" s="13" t="s">
        <v>476</v>
      </c>
      <c r="F1" s="13" t="s">
        <v>144</v>
      </c>
      <c r="G1" s="13" t="s">
        <v>477</v>
      </c>
      <c r="H1" s="13" t="s">
        <v>478</v>
      </c>
      <c r="I1" s="13" t="s">
        <v>479</v>
      </c>
      <c r="J1" s="13" t="s">
        <v>480</v>
      </c>
      <c r="K1" s="13" t="s">
        <v>481</v>
      </c>
      <c r="L1" s="13" t="s">
        <v>482</v>
      </c>
    </row>
    <row r="2" spans="1:12" ht="15">
      <c r="A2" s="91" t="s">
        <v>399</v>
      </c>
      <c r="B2" s="91" t="s">
        <v>400</v>
      </c>
      <c r="C2" s="91">
        <v>5</v>
      </c>
      <c r="D2" s="130">
        <v>0.01038624139685019</v>
      </c>
      <c r="E2" s="130">
        <v>1.2632414347745813</v>
      </c>
      <c r="F2" s="91" t="s">
        <v>470</v>
      </c>
      <c r="G2" s="91" t="b">
        <v>0</v>
      </c>
      <c r="H2" s="91" t="b">
        <v>0</v>
      </c>
      <c r="I2" s="91" t="b">
        <v>0</v>
      </c>
      <c r="J2" s="91" t="b">
        <v>0</v>
      </c>
      <c r="K2" s="91" t="b">
        <v>0</v>
      </c>
      <c r="L2" s="91" t="b">
        <v>0</v>
      </c>
    </row>
    <row r="3" spans="1:12" ht="15">
      <c r="A3" s="91" t="s">
        <v>412</v>
      </c>
      <c r="B3" s="91" t="s">
        <v>399</v>
      </c>
      <c r="C3" s="91">
        <v>2</v>
      </c>
      <c r="D3" s="130">
        <v>0.009300308450432063</v>
      </c>
      <c r="E3" s="130">
        <v>1.0871501757189002</v>
      </c>
      <c r="F3" s="91" t="s">
        <v>470</v>
      </c>
      <c r="G3" s="91" t="b">
        <v>0</v>
      </c>
      <c r="H3" s="91" t="b">
        <v>0</v>
      </c>
      <c r="I3" s="91" t="b">
        <v>0</v>
      </c>
      <c r="J3" s="91" t="b">
        <v>0</v>
      </c>
      <c r="K3" s="91" t="b">
        <v>0</v>
      </c>
      <c r="L3" s="91" t="b">
        <v>0</v>
      </c>
    </row>
    <row r="4" spans="1:12" ht="15">
      <c r="A4" s="91" t="s">
        <v>399</v>
      </c>
      <c r="B4" s="91" t="s">
        <v>400</v>
      </c>
      <c r="C4" s="91">
        <v>4</v>
      </c>
      <c r="D4" s="130">
        <v>0.010946545296872043</v>
      </c>
      <c r="E4" s="130">
        <v>1.3180633349627615</v>
      </c>
      <c r="F4" s="91" t="s">
        <v>377</v>
      </c>
      <c r="G4" s="91" t="b">
        <v>0</v>
      </c>
      <c r="H4" s="91" t="b">
        <v>0</v>
      </c>
      <c r="I4" s="91" t="b">
        <v>0</v>
      </c>
      <c r="J4" s="91" t="b">
        <v>0</v>
      </c>
      <c r="K4" s="91" t="b">
        <v>0</v>
      </c>
      <c r="L4" s="91" t="b">
        <v>0</v>
      </c>
    </row>
    <row r="5" spans="1:12" ht="15">
      <c r="A5" s="91" t="s">
        <v>412</v>
      </c>
      <c r="B5" s="91" t="s">
        <v>399</v>
      </c>
      <c r="C5" s="91">
        <v>2</v>
      </c>
      <c r="D5" s="130">
        <v>0.008674931903993863</v>
      </c>
      <c r="E5" s="130">
        <v>1.1419720759070802</v>
      </c>
      <c r="F5" s="91" t="s">
        <v>377</v>
      </c>
      <c r="G5" s="91" t="b">
        <v>0</v>
      </c>
      <c r="H5" s="91" t="b">
        <v>0</v>
      </c>
      <c r="I5" s="91" t="b">
        <v>0</v>
      </c>
      <c r="J5" s="91" t="b">
        <v>0</v>
      </c>
      <c r="K5" s="91" t="b">
        <v>0</v>
      </c>
      <c r="L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494</v>
      </c>
      <c r="B2" s="133" t="s">
        <v>495</v>
      </c>
      <c r="C2" s="67" t="s">
        <v>496</v>
      </c>
    </row>
    <row r="3" spans="1:3" ht="15">
      <c r="A3" s="132" t="s">
        <v>377</v>
      </c>
      <c r="B3" s="132" t="s">
        <v>377</v>
      </c>
      <c r="C3" s="36">
        <v>6</v>
      </c>
    </row>
    <row r="4" spans="1:3" ht="15">
      <c r="A4" s="132" t="s">
        <v>378</v>
      </c>
      <c r="B4" s="132" t="s">
        <v>378</v>
      </c>
      <c r="C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502</v>
      </c>
      <c r="B1" s="13" t="s">
        <v>17</v>
      </c>
    </row>
    <row r="2" spans="1:2" ht="15">
      <c r="A2" s="85" t="s">
        <v>503</v>
      </c>
      <c r="B2" s="85" t="s">
        <v>509</v>
      </c>
    </row>
    <row r="3" spans="1:2" ht="15">
      <c r="A3" s="85" t="s">
        <v>504</v>
      </c>
      <c r="B3" s="85" t="s">
        <v>510</v>
      </c>
    </row>
    <row r="4" spans="1:2" ht="15">
      <c r="A4" s="85" t="s">
        <v>505</v>
      </c>
      <c r="B4" s="85" t="s">
        <v>511</v>
      </c>
    </row>
    <row r="5" spans="1:2" ht="15">
      <c r="A5" s="85" t="s">
        <v>506</v>
      </c>
      <c r="B5" s="85" t="s">
        <v>512</v>
      </c>
    </row>
    <row r="6" spans="1:2" ht="15">
      <c r="A6" s="85" t="s">
        <v>507</v>
      </c>
      <c r="B6" s="85" t="s">
        <v>513</v>
      </c>
    </row>
    <row r="7" spans="1:2" ht="15">
      <c r="A7" s="85" t="s">
        <v>508</v>
      </c>
      <c r="B7" s="85" t="s">
        <v>510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376</v>
      </c>
      <c r="BB2" s="13" t="s">
        <v>382</v>
      </c>
      <c r="BC2" s="13" t="s">
        <v>383</v>
      </c>
      <c r="BD2" s="67" t="s">
        <v>483</v>
      </c>
      <c r="BE2" s="67" t="s">
        <v>484</v>
      </c>
      <c r="BF2" s="67" t="s">
        <v>485</v>
      </c>
      <c r="BG2" s="67" t="s">
        <v>486</v>
      </c>
      <c r="BH2" s="67" t="s">
        <v>487</v>
      </c>
      <c r="BI2" s="67" t="s">
        <v>488</v>
      </c>
      <c r="BJ2" s="67" t="s">
        <v>489</v>
      </c>
      <c r="BK2" s="67" t="s">
        <v>490</v>
      </c>
      <c r="BL2" s="67" t="s">
        <v>491</v>
      </c>
    </row>
    <row r="3" spans="1:64" ht="15" customHeight="1">
      <c r="A3" s="84" t="s">
        <v>212</v>
      </c>
      <c r="B3" s="84" t="s">
        <v>212</v>
      </c>
      <c r="C3" s="53"/>
      <c r="D3" s="54"/>
      <c r="E3" s="65"/>
      <c r="F3" s="55"/>
      <c r="G3" s="53"/>
      <c r="H3" s="57"/>
      <c r="I3" s="56"/>
      <c r="J3" s="56"/>
      <c r="K3" s="36" t="s">
        <v>65</v>
      </c>
      <c r="L3" s="62">
        <v>3</v>
      </c>
      <c r="M3" s="62"/>
      <c r="N3" s="63"/>
      <c r="O3" s="85" t="s">
        <v>176</v>
      </c>
      <c r="P3" s="87">
        <v>43713.74144675926</v>
      </c>
      <c r="Q3" s="85" t="s">
        <v>221</v>
      </c>
      <c r="R3" s="89" t="s">
        <v>228</v>
      </c>
      <c r="S3" s="85" t="s">
        <v>233</v>
      </c>
      <c r="T3" s="85"/>
      <c r="U3" s="85"/>
      <c r="V3" s="89" t="s">
        <v>238</v>
      </c>
      <c r="W3" s="87">
        <v>43713.74144675926</v>
      </c>
      <c r="X3" s="89" t="s">
        <v>244</v>
      </c>
      <c r="Y3" s="85"/>
      <c r="Z3" s="85"/>
      <c r="AA3" s="91" t="s">
        <v>251</v>
      </c>
      <c r="AB3" s="85"/>
      <c r="AC3" s="85" t="b">
        <v>0</v>
      </c>
      <c r="AD3" s="85">
        <v>0</v>
      </c>
      <c r="AE3" s="91" t="s">
        <v>259</v>
      </c>
      <c r="AF3" s="85" t="b">
        <v>1</v>
      </c>
      <c r="AG3" s="85" t="s">
        <v>261</v>
      </c>
      <c r="AH3" s="85"/>
      <c r="AI3" s="91" t="s">
        <v>262</v>
      </c>
      <c r="AJ3" s="85" t="b">
        <v>0</v>
      </c>
      <c r="AK3" s="85">
        <v>0</v>
      </c>
      <c r="AL3" s="91" t="s">
        <v>259</v>
      </c>
      <c r="AM3" s="85" t="s">
        <v>263</v>
      </c>
      <c r="AN3" s="85" t="b">
        <v>1</v>
      </c>
      <c r="AO3" s="91" t="s">
        <v>251</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22</v>
      </c>
      <c r="BK3" s="52">
        <v>100</v>
      </c>
      <c r="BL3" s="51">
        <v>22</v>
      </c>
    </row>
    <row r="4" spans="1:64" ht="15" customHeight="1">
      <c r="A4" s="84" t="s">
        <v>213</v>
      </c>
      <c r="B4" s="84" t="s">
        <v>213</v>
      </c>
      <c r="C4" s="53"/>
      <c r="D4" s="54"/>
      <c r="E4" s="65"/>
      <c r="F4" s="55"/>
      <c r="G4" s="53"/>
      <c r="H4" s="57"/>
      <c r="I4" s="56"/>
      <c r="J4" s="56"/>
      <c r="K4" s="36" t="s">
        <v>65</v>
      </c>
      <c r="L4" s="83">
        <v>4</v>
      </c>
      <c r="M4" s="83"/>
      <c r="N4" s="63"/>
      <c r="O4" s="86" t="s">
        <v>176</v>
      </c>
      <c r="P4" s="88">
        <v>43716.10381944444</v>
      </c>
      <c r="Q4" s="86" t="s">
        <v>222</v>
      </c>
      <c r="R4" s="90" t="s">
        <v>229</v>
      </c>
      <c r="S4" s="86" t="s">
        <v>233</v>
      </c>
      <c r="T4" s="86"/>
      <c r="U4" s="86"/>
      <c r="V4" s="90" t="s">
        <v>239</v>
      </c>
      <c r="W4" s="88">
        <v>43716.10381944444</v>
      </c>
      <c r="X4" s="90" t="s">
        <v>245</v>
      </c>
      <c r="Y4" s="86"/>
      <c r="Z4" s="86"/>
      <c r="AA4" s="92" t="s">
        <v>252</v>
      </c>
      <c r="AB4" s="86"/>
      <c r="AC4" s="86" t="b">
        <v>0</v>
      </c>
      <c r="AD4" s="86">
        <v>0</v>
      </c>
      <c r="AE4" s="92" t="s">
        <v>259</v>
      </c>
      <c r="AF4" s="86" t="b">
        <v>0</v>
      </c>
      <c r="AG4" s="86" t="s">
        <v>261</v>
      </c>
      <c r="AH4" s="86"/>
      <c r="AI4" s="92" t="s">
        <v>259</v>
      </c>
      <c r="AJ4" s="86" t="b">
        <v>0</v>
      </c>
      <c r="AK4" s="86">
        <v>0</v>
      </c>
      <c r="AL4" s="92" t="s">
        <v>259</v>
      </c>
      <c r="AM4" s="86" t="s">
        <v>264</v>
      </c>
      <c r="AN4" s="86" t="b">
        <v>1</v>
      </c>
      <c r="AO4" s="92" t="s">
        <v>252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25</v>
      </c>
      <c r="BK4" s="52">
        <v>100</v>
      </c>
      <c r="BL4" s="51">
        <v>25</v>
      </c>
    </row>
    <row r="5" spans="1:64" ht="15">
      <c r="A5" s="84" t="s">
        <v>214</v>
      </c>
      <c r="B5" s="84" t="s">
        <v>214</v>
      </c>
      <c r="C5" s="53"/>
      <c r="D5" s="54"/>
      <c r="E5" s="65"/>
      <c r="F5" s="55"/>
      <c r="G5" s="53"/>
      <c r="H5" s="57"/>
      <c r="I5" s="56"/>
      <c r="J5" s="56"/>
      <c r="K5" s="36" t="s">
        <v>65</v>
      </c>
      <c r="L5" s="83">
        <v>5</v>
      </c>
      <c r="M5" s="83"/>
      <c r="N5" s="63"/>
      <c r="O5" s="86" t="s">
        <v>176</v>
      </c>
      <c r="P5" s="88">
        <v>43716.79765046296</v>
      </c>
      <c r="Q5" s="86" t="s">
        <v>223</v>
      </c>
      <c r="R5" s="90" t="s">
        <v>230</v>
      </c>
      <c r="S5" s="86" t="s">
        <v>233</v>
      </c>
      <c r="T5" s="86"/>
      <c r="U5" s="86"/>
      <c r="V5" s="90" t="s">
        <v>240</v>
      </c>
      <c r="W5" s="88">
        <v>43716.79765046296</v>
      </c>
      <c r="X5" s="90" t="s">
        <v>246</v>
      </c>
      <c r="Y5" s="86"/>
      <c r="Z5" s="86"/>
      <c r="AA5" s="92" t="s">
        <v>253</v>
      </c>
      <c r="AB5" s="86"/>
      <c r="AC5" s="86" t="b">
        <v>0</v>
      </c>
      <c r="AD5" s="86">
        <v>0</v>
      </c>
      <c r="AE5" s="92" t="s">
        <v>259</v>
      </c>
      <c r="AF5" s="86" t="b">
        <v>0</v>
      </c>
      <c r="AG5" s="86" t="s">
        <v>261</v>
      </c>
      <c r="AH5" s="86"/>
      <c r="AI5" s="92" t="s">
        <v>259</v>
      </c>
      <c r="AJ5" s="86" t="b">
        <v>0</v>
      </c>
      <c r="AK5" s="86">
        <v>0</v>
      </c>
      <c r="AL5" s="92" t="s">
        <v>259</v>
      </c>
      <c r="AM5" s="86" t="s">
        <v>265</v>
      </c>
      <c r="AN5" s="86" t="b">
        <v>1</v>
      </c>
      <c r="AO5" s="92" t="s">
        <v>253</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19</v>
      </c>
      <c r="BK5" s="52">
        <v>100</v>
      </c>
      <c r="BL5" s="51">
        <v>19</v>
      </c>
    </row>
    <row r="6" spans="1:64" ht="15">
      <c r="A6" s="84" t="s">
        <v>215</v>
      </c>
      <c r="B6" s="84" t="s">
        <v>215</v>
      </c>
      <c r="C6" s="53"/>
      <c r="D6" s="54"/>
      <c r="E6" s="65"/>
      <c r="F6" s="55"/>
      <c r="G6" s="53"/>
      <c r="H6" s="57"/>
      <c r="I6" s="56"/>
      <c r="J6" s="56"/>
      <c r="K6" s="36" t="s">
        <v>65</v>
      </c>
      <c r="L6" s="83">
        <v>6</v>
      </c>
      <c r="M6" s="83"/>
      <c r="N6" s="63"/>
      <c r="O6" s="86" t="s">
        <v>176</v>
      </c>
      <c r="P6" s="88">
        <v>43717.85165509259</v>
      </c>
      <c r="Q6" s="86" t="s">
        <v>224</v>
      </c>
      <c r="R6" s="90" t="s">
        <v>231</v>
      </c>
      <c r="S6" s="86" t="s">
        <v>233</v>
      </c>
      <c r="T6" s="86" t="s">
        <v>235</v>
      </c>
      <c r="U6" s="86"/>
      <c r="V6" s="90" t="s">
        <v>241</v>
      </c>
      <c r="W6" s="88">
        <v>43717.85165509259</v>
      </c>
      <c r="X6" s="90" t="s">
        <v>247</v>
      </c>
      <c r="Y6" s="86"/>
      <c r="Z6" s="86"/>
      <c r="AA6" s="92" t="s">
        <v>254</v>
      </c>
      <c r="AB6" s="86"/>
      <c r="AC6" s="86" t="b">
        <v>0</v>
      </c>
      <c r="AD6" s="86">
        <v>0</v>
      </c>
      <c r="AE6" s="92" t="s">
        <v>259</v>
      </c>
      <c r="AF6" s="86" t="b">
        <v>0</v>
      </c>
      <c r="AG6" s="86" t="s">
        <v>261</v>
      </c>
      <c r="AH6" s="86"/>
      <c r="AI6" s="92" t="s">
        <v>259</v>
      </c>
      <c r="AJ6" s="86" t="b">
        <v>0</v>
      </c>
      <c r="AK6" s="86">
        <v>0</v>
      </c>
      <c r="AL6" s="92" t="s">
        <v>259</v>
      </c>
      <c r="AM6" s="86" t="s">
        <v>263</v>
      </c>
      <c r="AN6" s="86" t="b">
        <v>1</v>
      </c>
      <c r="AO6" s="92" t="s">
        <v>254</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4" t="s">
        <v>216</v>
      </c>
      <c r="B7" s="84" t="s">
        <v>216</v>
      </c>
      <c r="C7" s="53"/>
      <c r="D7" s="54"/>
      <c r="E7" s="65"/>
      <c r="F7" s="55"/>
      <c r="G7" s="53"/>
      <c r="H7" s="57"/>
      <c r="I7" s="56"/>
      <c r="J7" s="56"/>
      <c r="K7" s="36" t="s">
        <v>65</v>
      </c>
      <c r="L7" s="83">
        <v>7</v>
      </c>
      <c r="M7" s="83"/>
      <c r="N7" s="63"/>
      <c r="O7" s="86" t="s">
        <v>176</v>
      </c>
      <c r="P7" s="88">
        <v>43718.60241898148</v>
      </c>
      <c r="Q7" s="86" t="s">
        <v>225</v>
      </c>
      <c r="R7" s="86"/>
      <c r="S7" s="86"/>
      <c r="T7" s="86" t="s">
        <v>236</v>
      </c>
      <c r="U7" s="90" t="s">
        <v>237</v>
      </c>
      <c r="V7" s="90" t="s">
        <v>237</v>
      </c>
      <c r="W7" s="88">
        <v>43718.60241898148</v>
      </c>
      <c r="X7" s="90" t="s">
        <v>248</v>
      </c>
      <c r="Y7" s="86"/>
      <c r="Z7" s="86"/>
      <c r="AA7" s="92" t="s">
        <v>255</v>
      </c>
      <c r="AB7" s="86"/>
      <c r="AC7" s="86" t="b">
        <v>0</v>
      </c>
      <c r="AD7" s="86">
        <v>0</v>
      </c>
      <c r="AE7" s="92" t="s">
        <v>259</v>
      </c>
      <c r="AF7" s="86" t="b">
        <v>0</v>
      </c>
      <c r="AG7" s="86" t="s">
        <v>261</v>
      </c>
      <c r="AH7" s="86"/>
      <c r="AI7" s="92" t="s">
        <v>259</v>
      </c>
      <c r="AJ7" s="86" t="b">
        <v>0</v>
      </c>
      <c r="AK7" s="86">
        <v>0</v>
      </c>
      <c r="AL7" s="92" t="s">
        <v>259</v>
      </c>
      <c r="AM7" s="86" t="s">
        <v>263</v>
      </c>
      <c r="AN7" s="86" t="b">
        <v>0</v>
      </c>
      <c r="AO7" s="92" t="s">
        <v>255</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20</v>
      </c>
      <c r="BK7" s="52">
        <v>100</v>
      </c>
      <c r="BL7" s="51">
        <v>20</v>
      </c>
    </row>
    <row r="8" spans="1:64" ht="15">
      <c r="A8" s="84" t="s">
        <v>217</v>
      </c>
      <c r="B8" s="84" t="s">
        <v>219</v>
      </c>
      <c r="C8" s="53"/>
      <c r="D8" s="54"/>
      <c r="E8" s="65"/>
      <c r="F8" s="55"/>
      <c r="G8" s="53"/>
      <c r="H8" s="57"/>
      <c r="I8" s="56"/>
      <c r="J8" s="56"/>
      <c r="K8" s="36" t="s">
        <v>65</v>
      </c>
      <c r="L8" s="83">
        <v>8</v>
      </c>
      <c r="M8" s="83"/>
      <c r="N8" s="63"/>
      <c r="O8" s="86" t="s">
        <v>220</v>
      </c>
      <c r="P8" s="88">
        <v>43719.323159722226</v>
      </c>
      <c r="Q8" s="86" t="s">
        <v>226</v>
      </c>
      <c r="R8" s="86"/>
      <c r="S8" s="86"/>
      <c r="T8" s="86"/>
      <c r="U8" s="86"/>
      <c r="V8" s="90" t="s">
        <v>242</v>
      </c>
      <c r="W8" s="88">
        <v>43719.323159722226</v>
      </c>
      <c r="X8" s="90" t="s">
        <v>249</v>
      </c>
      <c r="Y8" s="86"/>
      <c r="Z8" s="86"/>
      <c r="AA8" s="92" t="s">
        <v>256</v>
      </c>
      <c r="AB8" s="92" t="s">
        <v>258</v>
      </c>
      <c r="AC8" s="86" t="b">
        <v>0</v>
      </c>
      <c r="AD8" s="86">
        <v>0</v>
      </c>
      <c r="AE8" s="92" t="s">
        <v>260</v>
      </c>
      <c r="AF8" s="86" t="b">
        <v>0</v>
      </c>
      <c r="AG8" s="86" t="s">
        <v>261</v>
      </c>
      <c r="AH8" s="86"/>
      <c r="AI8" s="92" t="s">
        <v>259</v>
      </c>
      <c r="AJ8" s="86" t="b">
        <v>0</v>
      </c>
      <c r="AK8" s="86">
        <v>0</v>
      </c>
      <c r="AL8" s="92" t="s">
        <v>259</v>
      </c>
      <c r="AM8" s="86" t="s">
        <v>264</v>
      </c>
      <c r="AN8" s="86" t="b">
        <v>0</v>
      </c>
      <c r="AO8" s="92" t="s">
        <v>258</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7</v>
      </c>
      <c r="BK8" s="52">
        <v>100</v>
      </c>
      <c r="BL8" s="51">
        <v>7</v>
      </c>
    </row>
    <row r="9" spans="1:64" ht="15">
      <c r="A9" s="84" t="s">
        <v>218</v>
      </c>
      <c r="B9" s="84" t="s">
        <v>218</v>
      </c>
      <c r="C9" s="53"/>
      <c r="D9" s="54"/>
      <c r="E9" s="65"/>
      <c r="F9" s="55"/>
      <c r="G9" s="53"/>
      <c r="H9" s="57"/>
      <c r="I9" s="56"/>
      <c r="J9" s="56"/>
      <c r="K9" s="36" t="s">
        <v>65</v>
      </c>
      <c r="L9" s="83">
        <v>9</v>
      </c>
      <c r="M9" s="83"/>
      <c r="N9" s="63"/>
      <c r="O9" s="86" t="s">
        <v>176</v>
      </c>
      <c r="P9" s="88">
        <v>43722.993263888886</v>
      </c>
      <c r="Q9" s="86" t="s">
        <v>227</v>
      </c>
      <c r="R9" s="90" t="s">
        <v>232</v>
      </c>
      <c r="S9" s="86" t="s">
        <v>234</v>
      </c>
      <c r="T9" s="86"/>
      <c r="U9" s="86"/>
      <c r="V9" s="90" t="s">
        <v>243</v>
      </c>
      <c r="W9" s="88">
        <v>43722.993263888886</v>
      </c>
      <c r="X9" s="90" t="s">
        <v>250</v>
      </c>
      <c r="Y9" s="86"/>
      <c r="Z9" s="86"/>
      <c r="AA9" s="92" t="s">
        <v>257</v>
      </c>
      <c r="AB9" s="86"/>
      <c r="AC9" s="86" t="b">
        <v>0</v>
      </c>
      <c r="AD9" s="86">
        <v>0</v>
      </c>
      <c r="AE9" s="92" t="s">
        <v>259</v>
      </c>
      <c r="AF9" s="86" t="b">
        <v>0</v>
      </c>
      <c r="AG9" s="86" t="s">
        <v>261</v>
      </c>
      <c r="AH9" s="86"/>
      <c r="AI9" s="92" t="s">
        <v>259</v>
      </c>
      <c r="AJ9" s="86" t="b">
        <v>0</v>
      </c>
      <c r="AK9" s="86">
        <v>0</v>
      </c>
      <c r="AL9" s="92" t="s">
        <v>259</v>
      </c>
      <c r="AM9" s="86" t="s">
        <v>263</v>
      </c>
      <c r="AN9" s="86" t="b">
        <v>0</v>
      </c>
      <c r="AO9" s="92" t="s">
        <v>257</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6</v>
      </c>
      <c r="BK9" s="52">
        <v>100</v>
      </c>
      <c r="BL9"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twitter.com/i/web/status/1169668437104369665"/>
    <hyperlink ref="R4" r:id="rId2" display="https://twitter.com/i/web/status/1170524531200598016"/>
    <hyperlink ref="R5" r:id="rId3" display="https://twitter.com/i/web/status/1170775967171846145"/>
    <hyperlink ref="R6" r:id="rId4" display="https://twitter.com/i/web/status/1171157928885346305"/>
    <hyperlink ref="R9" r:id="rId5" display="https://www.radiosawa.com/live/audio/15"/>
    <hyperlink ref="U7" r:id="rId6" display="https://pbs.twimg.com/media/EEHBWCPU0AIPjIc.jpg"/>
    <hyperlink ref="V3" r:id="rId7" display="http://pbs.twimg.com/profile_images/1167179244646076416/GR8I8Vhp_normal.jpg"/>
    <hyperlink ref="V4" r:id="rId8" display="http://pbs.twimg.com/profile_images/1168398995120676865/jQjglE-H_normal.jpg"/>
    <hyperlink ref="V5" r:id="rId9" display="http://pbs.twimg.com/profile_images/676681475723419648/1QP1mPUA_normal.jpg"/>
    <hyperlink ref="V6" r:id="rId10" display="http://pbs.twimg.com/profile_images/868114418109960192/ZQKLcETF_normal.jpg"/>
    <hyperlink ref="V7" r:id="rId11" display="https://pbs.twimg.com/media/EEHBWCPU0AIPjIc.jpg"/>
    <hyperlink ref="V8" r:id="rId12" display="http://pbs.twimg.com/profile_images/1118358721137205249/PNll0hx9_normal.jpg"/>
    <hyperlink ref="V9" r:id="rId13" display="http://pbs.twimg.com/profile_images/1166436797741711361/jzuxB-JC_normal.jpg"/>
    <hyperlink ref="X3" r:id="rId14" display="https://twitter.com/#!/ascelshaheedy/status/1169668437104369665"/>
    <hyperlink ref="X4" r:id="rId15" display="https://twitter.com/#!/nafdiii/status/1170524531200598016"/>
    <hyperlink ref="X5" r:id="rId16" display="https://twitter.com/#!/mansour197566/status/1170775967171846145"/>
    <hyperlink ref="X6" r:id="rId17" display="https://twitter.com/#!/tamer_karkot/status/1171157928885346305"/>
    <hyperlink ref="X7" r:id="rId18" display="https://twitter.com/#!/mahmoudshattel/status/1171429994251182082"/>
    <hyperlink ref="X8" r:id="rId19" display="https://twitter.com/#!/mohamedelmimi12/status/1171691182608592896"/>
    <hyperlink ref="X9" r:id="rId20" display="https://twitter.com/#!/wyejhn3ag8foznn/status/1173021181953417216"/>
  </hyperlinks>
  <printOptions/>
  <pageMargins left="0.7" right="0.7" top="0.75" bottom="0.75" header="0.3" footer="0.3"/>
  <pageSetup horizontalDpi="600" verticalDpi="600" orientation="portrait" r:id="rId24"/>
  <legacyDrawing r:id="rId22"/>
  <tableParts>
    <tablePart r:id="rId2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514</v>
      </c>
      <c r="B1" s="13" t="s">
        <v>34</v>
      </c>
    </row>
    <row r="2" spans="1:2" ht="15">
      <c r="A2" s="124" t="s">
        <v>217</v>
      </c>
      <c r="B2" s="85">
        <v>0</v>
      </c>
    </row>
    <row r="3" spans="1:2" ht="15">
      <c r="A3" s="124" t="s">
        <v>216</v>
      </c>
      <c r="B3" s="85">
        <v>0</v>
      </c>
    </row>
    <row r="4" spans="1:2" ht="15">
      <c r="A4" s="124" t="s">
        <v>218</v>
      </c>
      <c r="B4" s="85">
        <v>0</v>
      </c>
    </row>
    <row r="5" spans="1:2" ht="15">
      <c r="A5" s="124" t="s">
        <v>219</v>
      </c>
      <c r="B5" s="85">
        <v>0</v>
      </c>
    </row>
    <row r="6" spans="1:2" ht="15">
      <c r="A6" s="124" t="s">
        <v>213</v>
      </c>
      <c r="B6" s="85">
        <v>0</v>
      </c>
    </row>
    <row r="7" spans="1:2" ht="15">
      <c r="A7" s="124" t="s">
        <v>212</v>
      </c>
      <c r="B7" s="85">
        <v>0</v>
      </c>
    </row>
    <row r="8" spans="1:2" ht="15">
      <c r="A8" s="124" t="s">
        <v>215</v>
      </c>
      <c r="B8" s="85">
        <v>0</v>
      </c>
    </row>
    <row r="9" spans="1:2" ht="15">
      <c r="A9" s="124" t="s">
        <v>214</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516</v>
      </c>
      <c r="B25" t="s">
        <v>515</v>
      </c>
    </row>
    <row r="26" spans="1:2" ht="15">
      <c r="A26" s="136">
        <v>43713.74144675926</v>
      </c>
      <c r="B26" s="3">
        <v>1</v>
      </c>
    </row>
    <row r="27" spans="1:2" ht="15">
      <c r="A27" s="136">
        <v>43716.10381944444</v>
      </c>
      <c r="B27" s="3">
        <v>1</v>
      </c>
    </row>
    <row r="28" spans="1:2" ht="15">
      <c r="A28" s="136">
        <v>43716.79765046296</v>
      </c>
      <c r="B28" s="3">
        <v>1</v>
      </c>
    </row>
    <row r="29" spans="1:2" ht="15">
      <c r="A29" s="136">
        <v>43717.85165509259</v>
      </c>
      <c r="B29" s="3">
        <v>1</v>
      </c>
    </row>
    <row r="30" spans="1:2" ht="15">
      <c r="A30" s="136">
        <v>43718.60241898148</v>
      </c>
      <c r="B30" s="3">
        <v>1</v>
      </c>
    </row>
    <row r="31" spans="1:2" ht="15">
      <c r="A31" s="136">
        <v>43719.323159722226</v>
      </c>
      <c r="B31" s="3">
        <v>1</v>
      </c>
    </row>
    <row r="32" spans="1:2" ht="15">
      <c r="A32" s="136">
        <v>43722.993263888886</v>
      </c>
      <c r="B32" s="3">
        <v>1</v>
      </c>
    </row>
    <row r="33" spans="1:2" ht="15">
      <c r="A33" s="136" t="s">
        <v>517</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192</v>
      </c>
      <c r="AT2" s="13" t="s">
        <v>281</v>
      </c>
      <c r="AU2" s="13" t="s">
        <v>282</v>
      </c>
      <c r="AV2" s="13" t="s">
        <v>283</v>
      </c>
      <c r="AW2" s="13" t="s">
        <v>284</v>
      </c>
      <c r="AX2" s="13" t="s">
        <v>285</v>
      </c>
      <c r="AY2" s="13" t="s">
        <v>286</v>
      </c>
      <c r="AZ2" s="13" t="s">
        <v>381</v>
      </c>
      <c r="BA2" s="127" t="s">
        <v>443</v>
      </c>
      <c r="BB2" s="127" t="s">
        <v>444</v>
      </c>
      <c r="BC2" s="127" t="s">
        <v>445</v>
      </c>
      <c r="BD2" s="127" t="s">
        <v>446</v>
      </c>
      <c r="BE2" s="127" t="s">
        <v>447</v>
      </c>
      <c r="BF2" s="127" t="s">
        <v>448</v>
      </c>
      <c r="BG2" s="127" t="s">
        <v>449</v>
      </c>
      <c r="BH2" s="127" t="s">
        <v>457</v>
      </c>
      <c r="BI2" s="127" t="s">
        <v>458</v>
      </c>
      <c r="BJ2" s="127" t="s">
        <v>466</v>
      </c>
      <c r="BK2" s="127" t="s">
        <v>483</v>
      </c>
      <c r="BL2" s="127" t="s">
        <v>484</v>
      </c>
      <c r="BM2" s="127" t="s">
        <v>485</v>
      </c>
      <c r="BN2" s="127" t="s">
        <v>486</v>
      </c>
      <c r="BO2" s="127" t="s">
        <v>487</v>
      </c>
      <c r="BP2" s="127" t="s">
        <v>488</v>
      </c>
      <c r="BQ2" s="127" t="s">
        <v>489</v>
      </c>
      <c r="BR2" s="127" t="s">
        <v>490</v>
      </c>
      <c r="BS2" s="127" t="s">
        <v>492</v>
      </c>
      <c r="BT2" s="3"/>
      <c r="BU2" s="3"/>
    </row>
    <row r="3" spans="1:73" ht="15" customHeight="1">
      <c r="A3" s="50" t="s">
        <v>212</v>
      </c>
      <c r="B3" s="53"/>
      <c r="C3" s="53" t="s">
        <v>64</v>
      </c>
      <c r="D3" s="54">
        <v>459.24869109947645</v>
      </c>
      <c r="E3" s="55"/>
      <c r="F3" s="112" t="s">
        <v>238</v>
      </c>
      <c r="G3" s="53"/>
      <c r="H3" s="57" t="s">
        <v>212</v>
      </c>
      <c r="I3" s="56"/>
      <c r="J3" s="56"/>
      <c r="K3" s="114" t="s">
        <v>330</v>
      </c>
      <c r="L3" s="59">
        <v>1</v>
      </c>
      <c r="M3" s="60">
        <v>5564.74609375</v>
      </c>
      <c r="N3" s="60">
        <v>4999.5</v>
      </c>
      <c r="O3" s="58"/>
      <c r="P3" s="61"/>
      <c r="Q3" s="61"/>
      <c r="R3" s="51"/>
      <c r="S3" s="51">
        <v>1</v>
      </c>
      <c r="T3" s="51">
        <v>1</v>
      </c>
      <c r="U3" s="52">
        <v>0</v>
      </c>
      <c r="V3" s="52">
        <v>0</v>
      </c>
      <c r="W3" s="52">
        <v>0.125</v>
      </c>
      <c r="X3" s="52">
        <v>0.999929</v>
      </c>
      <c r="Y3" s="52">
        <v>0</v>
      </c>
      <c r="Z3" s="52" t="s">
        <v>384</v>
      </c>
      <c r="AA3" s="62">
        <v>3</v>
      </c>
      <c r="AB3" s="62"/>
      <c r="AC3" s="63"/>
      <c r="AD3" s="85" t="s">
        <v>287</v>
      </c>
      <c r="AE3" s="85">
        <v>360</v>
      </c>
      <c r="AF3" s="85">
        <v>272</v>
      </c>
      <c r="AG3" s="85">
        <v>876</v>
      </c>
      <c r="AH3" s="85">
        <v>4337</v>
      </c>
      <c r="AI3" s="85"/>
      <c r="AJ3" s="85" t="s">
        <v>295</v>
      </c>
      <c r="AK3" s="85" t="s">
        <v>302</v>
      </c>
      <c r="AL3" s="89" t="s">
        <v>306</v>
      </c>
      <c r="AM3" s="85"/>
      <c r="AN3" s="87">
        <v>43324.03469907407</v>
      </c>
      <c r="AO3" s="89" t="s">
        <v>309</v>
      </c>
      <c r="AP3" s="85" t="b">
        <v>1</v>
      </c>
      <c r="AQ3" s="85" t="b">
        <v>0</v>
      </c>
      <c r="AR3" s="85" t="b">
        <v>0</v>
      </c>
      <c r="AS3" s="85"/>
      <c r="AT3" s="85">
        <v>0</v>
      </c>
      <c r="AU3" s="85"/>
      <c r="AV3" s="85" t="b">
        <v>0</v>
      </c>
      <c r="AW3" s="85" t="s">
        <v>321</v>
      </c>
      <c r="AX3" s="89" t="s">
        <v>322</v>
      </c>
      <c r="AY3" s="85" t="s">
        <v>66</v>
      </c>
      <c r="AZ3" s="85" t="str">
        <f>REPLACE(INDEX(GroupVertices[Group],MATCH(Vertices[[#This Row],[Vertex]],GroupVertices[Vertex],0)),1,1,"")</f>
        <v>1</v>
      </c>
      <c r="BA3" s="51" t="s">
        <v>228</v>
      </c>
      <c r="BB3" s="51" t="s">
        <v>228</v>
      </c>
      <c r="BC3" s="51" t="s">
        <v>233</v>
      </c>
      <c r="BD3" s="51" t="s">
        <v>233</v>
      </c>
      <c r="BE3" s="51"/>
      <c r="BF3" s="51"/>
      <c r="BG3" s="128" t="s">
        <v>450</v>
      </c>
      <c r="BH3" s="128" t="s">
        <v>450</v>
      </c>
      <c r="BI3" s="128" t="s">
        <v>459</v>
      </c>
      <c r="BJ3" s="128" t="s">
        <v>459</v>
      </c>
      <c r="BK3" s="128">
        <v>0</v>
      </c>
      <c r="BL3" s="131">
        <v>0</v>
      </c>
      <c r="BM3" s="128">
        <v>0</v>
      </c>
      <c r="BN3" s="131">
        <v>0</v>
      </c>
      <c r="BO3" s="128">
        <v>0</v>
      </c>
      <c r="BP3" s="131">
        <v>0</v>
      </c>
      <c r="BQ3" s="128">
        <v>22</v>
      </c>
      <c r="BR3" s="131">
        <v>100</v>
      </c>
      <c r="BS3" s="128">
        <v>22</v>
      </c>
      <c r="BT3" s="3"/>
      <c r="BU3" s="3"/>
    </row>
    <row r="4" spans="1:76" ht="15">
      <c r="A4" s="14" t="s">
        <v>213</v>
      </c>
      <c r="B4" s="15"/>
      <c r="C4" s="15" t="s">
        <v>64</v>
      </c>
      <c r="D4" s="93">
        <v>188.32460732984293</v>
      </c>
      <c r="E4" s="81"/>
      <c r="F4" s="112" t="s">
        <v>239</v>
      </c>
      <c r="G4" s="15"/>
      <c r="H4" s="16" t="s">
        <v>213</v>
      </c>
      <c r="I4" s="66"/>
      <c r="J4" s="66"/>
      <c r="K4" s="114" t="s">
        <v>331</v>
      </c>
      <c r="L4" s="94">
        <v>1</v>
      </c>
      <c r="M4" s="95">
        <v>1984.856689453125</v>
      </c>
      <c r="N4" s="95">
        <v>1901.7708740234375</v>
      </c>
      <c r="O4" s="77"/>
      <c r="P4" s="96"/>
      <c r="Q4" s="96"/>
      <c r="R4" s="97"/>
      <c r="S4" s="51">
        <v>1</v>
      </c>
      <c r="T4" s="51">
        <v>1</v>
      </c>
      <c r="U4" s="52">
        <v>0</v>
      </c>
      <c r="V4" s="52">
        <v>0</v>
      </c>
      <c r="W4" s="52">
        <v>0.125</v>
      </c>
      <c r="X4" s="52">
        <v>0.999929</v>
      </c>
      <c r="Y4" s="52">
        <v>0</v>
      </c>
      <c r="Z4" s="52" t="s">
        <v>384</v>
      </c>
      <c r="AA4" s="82">
        <v>4</v>
      </c>
      <c r="AB4" s="82"/>
      <c r="AC4" s="98"/>
      <c r="AD4" s="85" t="s">
        <v>288</v>
      </c>
      <c r="AE4" s="85">
        <v>91</v>
      </c>
      <c r="AF4" s="85">
        <v>25</v>
      </c>
      <c r="AG4" s="85">
        <v>87</v>
      </c>
      <c r="AH4" s="85">
        <v>546</v>
      </c>
      <c r="AI4" s="85"/>
      <c r="AJ4" s="85"/>
      <c r="AK4" s="85"/>
      <c r="AL4" s="85"/>
      <c r="AM4" s="85"/>
      <c r="AN4" s="87">
        <v>43641.22959490741</v>
      </c>
      <c r="AO4" s="89" t="s">
        <v>310</v>
      </c>
      <c r="AP4" s="85" t="b">
        <v>1</v>
      </c>
      <c r="AQ4" s="85" t="b">
        <v>0</v>
      </c>
      <c r="AR4" s="85" t="b">
        <v>0</v>
      </c>
      <c r="AS4" s="85"/>
      <c r="AT4" s="85">
        <v>0</v>
      </c>
      <c r="AU4" s="85"/>
      <c r="AV4" s="85" t="b">
        <v>0</v>
      </c>
      <c r="AW4" s="85" t="s">
        <v>321</v>
      </c>
      <c r="AX4" s="89" t="s">
        <v>323</v>
      </c>
      <c r="AY4" s="85" t="s">
        <v>66</v>
      </c>
      <c r="AZ4" s="85" t="str">
        <f>REPLACE(INDEX(GroupVertices[Group],MATCH(Vertices[[#This Row],[Vertex]],GroupVertices[Vertex],0)),1,1,"")</f>
        <v>1</v>
      </c>
      <c r="BA4" s="51" t="s">
        <v>229</v>
      </c>
      <c r="BB4" s="51" t="s">
        <v>229</v>
      </c>
      <c r="BC4" s="51" t="s">
        <v>233</v>
      </c>
      <c r="BD4" s="51" t="s">
        <v>233</v>
      </c>
      <c r="BE4" s="51"/>
      <c r="BF4" s="51"/>
      <c r="BG4" s="128" t="s">
        <v>451</v>
      </c>
      <c r="BH4" s="128" t="s">
        <v>451</v>
      </c>
      <c r="BI4" s="128" t="s">
        <v>460</v>
      </c>
      <c r="BJ4" s="128" t="s">
        <v>460</v>
      </c>
      <c r="BK4" s="128">
        <v>0</v>
      </c>
      <c r="BL4" s="131">
        <v>0</v>
      </c>
      <c r="BM4" s="128">
        <v>0</v>
      </c>
      <c r="BN4" s="131">
        <v>0</v>
      </c>
      <c r="BO4" s="128">
        <v>0</v>
      </c>
      <c r="BP4" s="131">
        <v>0</v>
      </c>
      <c r="BQ4" s="128">
        <v>25</v>
      </c>
      <c r="BR4" s="131">
        <v>100</v>
      </c>
      <c r="BS4" s="128">
        <v>25</v>
      </c>
      <c r="BT4" s="2"/>
      <c r="BU4" s="3"/>
      <c r="BV4" s="3"/>
      <c r="BW4" s="3"/>
      <c r="BX4" s="3"/>
    </row>
    <row r="5" spans="1:76" ht="15">
      <c r="A5" s="14" t="s">
        <v>214</v>
      </c>
      <c r="B5" s="15"/>
      <c r="C5" s="15" t="s">
        <v>64</v>
      </c>
      <c r="D5" s="93">
        <v>345.17539267015707</v>
      </c>
      <c r="E5" s="81"/>
      <c r="F5" s="112" t="s">
        <v>240</v>
      </c>
      <c r="G5" s="15"/>
      <c r="H5" s="16" t="s">
        <v>214</v>
      </c>
      <c r="I5" s="66"/>
      <c r="J5" s="66"/>
      <c r="K5" s="114" t="s">
        <v>332</v>
      </c>
      <c r="L5" s="94">
        <v>1</v>
      </c>
      <c r="M5" s="95">
        <v>5564.74609375</v>
      </c>
      <c r="N5" s="95">
        <v>1901.7708740234375</v>
      </c>
      <c r="O5" s="77"/>
      <c r="P5" s="96"/>
      <c r="Q5" s="96"/>
      <c r="R5" s="97"/>
      <c r="S5" s="51">
        <v>1</v>
      </c>
      <c r="T5" s="51">
        <v>1</v>
      </c>
      <c r="U5" s="52">
        <v>0</v>
      </c>
      <c r="V5" s="52">
        <v>0</v>
      </c>
      <c r="W5" s="52">
        <v>0.125</v>
      </c>
      <c r="X5" s="52">
        <v>0.999929</v>
      </c>
      <c r="Y5" s="52">
        <v>0</v>
      </c>
      <c r="Z5" s="52" t="s">
        <v>384</v>
      </c>
      <c r="AA5" s="82">
        <v>5</v>
      </c>
      <c r="AB5" s="82"/>
      <c r="AC5" s="98"/>
      <c r="AD5" s="85" t="s">
        <v>289</v>
      </c>
      <c r="AE5" s="85">
        <v>434</v>
      </c>
      <c r="AF5" s="85">
        <v>168</v>
      </c>
      <c r="AG5" s="85">
        <v>567</v>
      </c>
      <c r="AH5" s="85">
        <v>162</v>
      </c>
      <c r="AI5" s="85"/>
      <c r="AJ5" s="85" t="s">
        <v>296</v>
      </c>
      <c r="AK5" s="85"/>
      <c r="AL5" s="89" t="s">
        <v>307</v>
      </c>
      <c r="AM5" s="85"/>
      <c r="AN5" s="87">
        <v>42161.7762037037</v>
      </c>
      <c r="AO5" s="89" t="s">
        <v>311</v>
      </c>
      <c r="AP5" s="85" t="b">
        <v>0</v>
      </c>
      <c r="AQ5" s="85" t="b">
        <v>0</v>
      </c>
      <c r="AR5" s="85" t="b">
        <v>1</v>
      </c>
      <c r="AS5" s="85"/>
      <c r="AT5" s="85">
        <v>0</v>
      </c>
      <c r="AU5" s="89" t="s">
        <v>316</v>
      </c>
      <c r="AV5" s="85" t="b">
        <v>0</v>
      </c>
      <c r="AW5" s="85" t="s">
        <v>321</v>
      </c>
      <c r="AX5" s="89" t="s">
        <v>324</v>
      </c>
      <c r="AY5" s="85" t="s">
        <v>66</v>
      </c>
      <c r="AZ5" s="85" t="str">
        <f>REPLACE(INDEX(GroupVertices[Group],MATCH(Vertices[[#This Row],[Vertex]],GroupVertices[Vertex],0)),1,1,"")</f>
        <v>1</v>
      </c>
      <c r="BA5" s="51" t="s">
        <v>230</v>
      </c>
      <c r="BB5" s="51" t="s">
        <v>230</v>
      </c>
      <c r="BC5" s="51" t="s">
        <v>233</v>
      </c>
      <c r="BD5" s="51" t="s">
        <v>233</v>
      </c>
      <c r="BE5" s="51"/>
      <c r="BF5" s="51"/>
      <c r="BG5" s="128" t="s">
        <v>452</v>
      </c>
      <c r="BH5" s="128" t="s">
        <v>452</v>
      </c>
      <c r="BI5" s="128" t="s">
        <v>461</v>
      </c>
      <c r="BJ5" s="128" t="s">
        <v>461</v>
      </c>
      <c r="BK5" s="128">
        <v>0</v>
      </c>
      <c r="BL5" s="131">
        <v>0</v>
      </c>
      <c r="BM5" s="128">
        <v>0</v>
      </c>
      <c r="BN5" s="131">
        <v>0</v>
      </c>
      <c r="BO5" s="128">
        <v>0</v>
      </c>
      <c r="BP5" s="131">
        <v>0</v>
      </c>
      <c r="BQ5" s="128">
        <v>19</v>
      </c>
      <c r="BR5" s="131">
        <v>100</v>
      </c>
      <c r="BS5" s="128">
        <v>19</v>
      </c>
      <c r="BT5" s="2"/>
      <c r="BU5" s="3"/>
      <c r="BV5" s="3"/>
      <c r="BW5" s="3"/>
      <c r="BX5" s="3"/>
    </row>
    <row r="6" spans="1:76" ht="15">
      <c r="A6" s="14" t="s">
        <v>215</v>
      </c>
      <c r="B6" s="15"/>
      <c r="C6" s="15" t="s">
        <v>64</v>
      </c>
      <c r="D6" s="93">
        <v>197.09947643979058</v>
      </c>
      <c r="E6" s="81"/>
      <c r="F6" s="112" t="s">
        <v>241</v>
      </c>
      <c r="G6" s="15"/>
      <c r="H6" s="16" t="s">
        <v>215</v>
      </c>
      <c r="I6" s="66"/>
      <c r="J6" s="66"/>
      <c r="K6" s="114" t="s">
        <v>333</v>
      </c>
      <c r="L6" s="94">
        <v>1</v>
      </c>
      <c r="M6" s="95">
        <v>1984.856689453125</v>
      </c>
      <c r="N6" s="95">
        <v>8097.2294921875</v>
      </c>
      <c r="O6" s="77"/>
      <c r="P6" s="96"/>
      <c r="Q6" s="96"/>
      <c r="R6" s="97"/>
      <c r="S6" s="51">
        <v>1</v>
      </c>
      <c r="T6" s="51">
        <v>1</v>
      </c>
      <c r="U6" s="52">
        <v>0</v>
      </c>
      <c r="V6" s="52">
        <v>0</v>
      </c>
      <c r="W6" s="52">
        <v>0.125</v>
      </c>
      <c r="X6" s="52">
        <v>0.999929</v>
      </c>
      <c r="Y6" s="52">
        <v>0</v>
      </c>
      <c r="Z6" s="52" t="s">
        <v>384</v>
      </c>
      <c r="AA6" s="82">
        <v>6</v>
      </c>
      <c r="AB6" s="82"/>
      <c r="AC6" s="98"/>
      <c r="AD6" s="85" t="s">
        <v>290</v>
      </c>
      <c r="AE6" s="85">
        <v>87</v>
      </c>
      <c r="AF6" s="85">
        <v>33</v>
      </c>
      <c r="AG6" s="85">
        <v>142</v>
      </c>
      <c r="AH6" s="85">
        <v>8</v>
      </c>
      <c r="AI6" s="85"/>
      <c r="AJ6" s="85" t="s">
        <v>297</v>
      </c>
      <c r="AK6" s="85" t="s">
        <v>303</v>
      </c>
      <c r="AL6" s="85"/>
      <c r="AM6" s="85"/>
      <c r="AN6" s="87">
        <v>42881.57885416667</v>
      </c>
      <c r="AO6" s="89" t="s">
        <v>312</v>
      </c>
      <c r="AP6" s="85" t="b">
        <v>1</v>
      </c>
      <c r="AQ6" s="85" t="b">
        <v>0</v>
      </c>
      <c r="AR6" s="85" t="b">
        <v>0</v>
      </c>
      <c r="AS6" s="85"/>
      <c r="AT6" s="85">
        <v>0</v>
      </c>
      <c r="AU6" s="85"/>
      <c r="AV6" s="85" t="b">
        <v>0</v>
      </c>
      <c r="AW6" s="85" t="s">
        <v>321</v>
      </c>
      <c r="AX6" s="89" t="s">
        <v>325</v>
      </c>
      <c r="AY6" s="85" t="s">
        <v>66</v>
      </c>
      <c r="AZ6" s="85" t="str">
        <f>REPLACE(INDEX(GroupVertices[Group],MATCH(Vertices[[#This Row],[Vertex]],GroupVertices[Vertex],0)),1,1,"")</f>
        <v>1</v>
      </c>
      <c r="BA6" s="51" t="s">
        <v>231</v>
      </c>
      <c r="BB6" s="51" t="s">
        <v>231</v>
      </c>
      <c r="BC6" s="51" t="s">
        <v>233</v>
      </c>
      <c r="BD6" s="51" t="s">
        <v>233</v>
      </c>
      <c r="BE6" s="51" t="s">
        <v>235</v>
      </c>
      <c r="BF6" s="51" t="s">
        <v>235</v>
      </c>
      <c r="BG6" s="128" t="s">
        <v>453</v>
      </c>
      <c r="BH6" s="128" t="s">
        <v>453</v>
      </c>
      <c r="BI6" s="128" t="s">
        <v>462</v>
      </c>
      <c r="BJ6" s="128" t="s">
        <v>462</v>
      </c>
      <c r="BK6" s="128">
        <v>0</v>
      </c>
      <c r="BL6" s="131">
        <v>0</v>
      </c>
      <c r="BM6" s="128">
        <v>0</v>
      </c>
      <c r="BN6" s="131">
        <v>0</v>
      </c>
      <c r="BO6" s="128">
        <v>0</v>
      </c>
      <c r="BP6" s="131">
        <v>0</v>
      </c>
      <c r="BQ6" s="128">
        <v>18</v>
      </c>
      <c r="BR6" s="131">
        <v>100</v>
      </c>
      <c r="BS6" s="128">
        <v>18</v>
      </c>
      <c r="BT6" s="2"/>
      <c r="BU6" s="3"/>
      <c r="BV6" s="3"/>
      <c r="BW6" s="3"/>
      <c r="BX6" s="3"/>
    </row>
    <row r="7" spans="1:76" ht="15">
      <c r="A7" s="14" t="s">
        <v>216</v>
      </c>
      <c r="B7" s="15"/>
      <c r="C7" s="15" t="s">
        <v>64</v>
      </c>
      <c r="D7" s="93">
        <v>1000</v>
      </c>
      <c r="E7" s="81"/>
      <c r="F7" s="112" t="s">
        <v>319</v>
      </c>
      <c r="G7" s="15"/>
      <c r="H7" s="16" t="s">
        <v>216</v>
      </c>
      <c r="I7" s="66"/>
      <c r="J7" s="66"/>
      <c r="K7" s="114" t="s">
        <v>334</v>
      </c>
      <c r="L7" s="94">
        <v>1</v>
      </c>
      <c r="M7" s="95">
        <v>5564.74609375</v>
      </c>
      <c r="N7" s="95">
        <v>8097.2294921875</v>
      </c>
      <c r="O7" s="77"/>
      <c r="P7" s="96"/>
      <c r="Q7" s="96"/>
      <c r="R7" s="97"/>
      <c r="S7" s="51">
        <v>1</v>
      </c>
      <c r="T7" s="51">
        <v>1</v>
      </c>
      <c r="U7" s="52">
        <v>0</v>
      </c>
      <c r="V7" s="52">
        <v>0</v>
      </c>
      <c r="W7" s="52">
        <v>0.125</v>
      </c>
      <c r="X7" s="52">
        <v>0.999929</v>
      </c>
      <c r="Y7" s="52">
        <v>0</v>
      </c>
      <c r="Z7" s="52" t="s">
        <v>384</v>
      </c>
      <c r="AA7" s="82">
        <v>7</v>
      </c>
      <c r="AB7" s="82"/>
      <c r="AC7" s="98"/>
      <c r="AD7" s="85" t="s">
        <v>291</v>
      </c>
      <c r="AE7" s="85">
        <v>352</v>
      </c>
      <c r="AF7" s="85">
        <v>765</v>
      </c>
      <c r="AG7" s="85">
        <v>2286</v>
      </c>
      <c r="AH7" s="85">
        <v>774</v>
      </c>
      <c r="AI7" s="85"/>
      <c r="AJ7" s="85" t="s">
        <v>298</v>
      </c>
      <c r="AK7" s="85" t="s">
        <v>304</v>
      </c>
      <c r="AL7" s="89" t="s">
        <v>308</v>
      </c>
      <c r="AM7" s="85"/>
      <c r="AN7" s="87">
        <v>40327.849328703705</v>
      </c>
      <c r="AO7" s="89" t="s">
        <v>313</v>
      </c>
      <c r="AP7" s="85" t="b">
        <v>0</v>
      </c>
      <c r="AQ7" s="85" t="b">
        <v>0</v>
      </c>
      <c r="AR7" s="85" t="b">
        <v>1</v>
      </c>
      <c r="AS7" s="85"/>
      <c r="AT7" s="85">
        <v>33</v>
      </c>
      <c r="AU7" s="89" t="s">
        <v>317</v>
      </c>
      <c r="AV7" s="85" t="b">
        <v>0</v>
      </c>
      <c r="AW7" s="85" t="s">
        <v>321</v>
      </c>
      <c r="AX7" s="89" t="s">
        <v>326</v>
      </c>
      <c r="AY7" s="85" t="s">
        <v>66</v>
      </c>
      <c r="AZ7" s="85" t="str">
        <f>REPLACE(INDEX(GroupVertices[Group],MATCH(Vertices[[#This Row],[Vertex]],GroupVertices[Vertex],0)),1,1,"")</f>
        <v>1</v>
      </c>
      <c r="BA7" s="51"/>
      <c r="BB7" s="51"/>
      <c r="BC7" s="51"/>
      <c r="BD7" s="51"/>
      <c r="BE7" s="51" t="s">
        <v>236</v>
      </c>
      <c r="BF7" s="51" t="s">
        <v>236</v>
      </c>
      <c r="BG7" s="128" t="s">
        <v>454</v>
      </c>
      <c r="BH7" s="128" t="s">
        <v>454</v>
      </c>
      <c r="BI7" s="128" t="s">
        <v>463</v>
      </c>
      <c r="BJ7" s="128" t="s">
        <v>463</v>
      </c>
      <c r="BK7" s="128">
        <v>0</v>
      </c>
      <c r="BL7" s="131">
        <v>0</v>
      </c>
      <c r="BM7" s="128">
        <v>0</v>
      </c>
      <c r="BN7" s="131">
        <v>0</v>
      </c>
      <c r="BO7" s="128">
        <v>0</v>
      </c>
      <c r="BP7" s="131">
        <v>0</v>
      </c>
      <c r="BQ7" s="128">
        <v>20</v>
      </c>
      <c r="BR7" s="131">
        <v>100</v>
      </c>
      <c r="BS7" s="128">
        <v>20</v>
      </c>
      <c r="BT7" s="2"/>
      <c r="BU7" s="3"/>
      <c r="BV7" s="3"/>
      <c r="BW7" s="3"/>
      <c r="BX7" s="3"/>
    </row>
    <row r="8" spans="1:76" ht="15">
      <c r="A8" s="14" t="s">
        <v>217</v>
      </c>
      <c r="B8" s="15"/>
      <c r="C8" s="15" t="s">
        <v>64</v>
      </c>
      <c r="D8" s="93">
        <v>318.85078534031413</v>
      </c>
      <c r="E8" s="81"/>
      <c r="F8" s="112" t="s">
        <v>242</v>
      </c>
      <c r="G8" s="15"/>
      <c r="H8" s="16" t="s">
        <v>217</v>
      </c>
      <c r="I8" s="66"/>
      <c r="J8" s="66"/>
      <c r="K8" s="114" t="s">
        <v>335</v>
      </c>
      <c r="L8" s="94">
        <v>1</v>
      </c>
      <c r="M8" s="95">
        <v>8676.8447265625</v>
      </c>
      <c r="N8" s="95">
        <v>2676.202880859375</v>
      </c>
      <c r="O8" s="77"/>
      <c r="P8" s="96"/>
      <c r="Q8" s="96"/>
      <c r="R8" s="97"/>
      <c r="S8" s="51">
        <v>0</v>
      </c>
      <c r="T8" s="51">
        <v>1</v>
      </c>
      <c r="U8" s="52">
        <v>0</v>
      </c>
      <c r="V8" s="52">
        <v>1</v>
      </c>
      <c r="W8" s="52">
        <v>0.125</v>
      </c>
      <c r="X8" s="52">
        <v>0.999929</v>
      </c>
      <c r="Y8" s="52">
        <v>0</v>
      </c>
      <c r="Z8" s="52">
        <v>0</v>
      </c>
      <c r="AA8" s="82">
        <v>8</v>
      </c>
      <c r="AB8" s="82"/>
      <c r="AC8" s="98"/>
      <c r="AD8" s="85" t="s">
        <v>292</v>
      </c>
      <c r="AE8" s="85">
        <v>719</v>
      </c>
      <c r="AF8" s="85">
        <v>144</v>
      </c>
      <c r="AG8" s="85">
        <v>1860</v>
      </c>
      <c r="AH8" s="85">
        <v>1707</v>
      </c>
      <c r="AI8" s="85"/>
      <c r="AJ8" s="85" t="s">
        <v>299</v>
      </c>
      <c r="AK8" s="85"/>
      <c r="AL8" s="85"/>
      <c r="AM8" s="85"/>
      <c r="AN8" s="87">
        <v>42509.3999537037</v>
      </c>
      <c r="AO8" s="89" t="s">
        <v>314</v>
      </c>
      <c r="AP8" s="85" t="b">
        <v>1</v>
      </c>
      <c r="AQ8" s="85" t="b">
        <v>0</v>
      </c>
      <c r="AR8" s="85" t="b">
        <v>0</v>
      </c>
      <c r="AS8" s="85"/>
      <c r="AT8" s="85">
        <v>0</v>
      </c>
      <c r="AU8" s="85"/>
      <c r="AV8" s="85" t="b">
        <v>0</v>
      </c>
      <c r="AW8" s="85" t="s">
        <v>321</v>
      </c>
      <c r="AX8" s="89" t="s">
        <v>327</v>
      </c>
      <c r="AY8" s="85" t="s">
        <v>66</v>
      </c>
      <c r="AZ8" s="85" t="str">
        <f>REPLACE(INDEX(GroupVertices[Group],MATCH(Vertices[[#This Row],[Vertex]],GroupVertices[Vertex],0)),1,1,"")</f>
        <v>2</v>
      </c>
      <c r="BA8" s="51"/>
      <c r="BB8" s="51"/>
      <c r="BC8" s="51"/>
      <c r="BD8" s="51"/>
      <c r="BE8" s="51"/>
      <c r="BF8" s="51"/>
      <c r="BG8" s="128" t="s">
        <v>455</v>
      </c>
      <c r="BH8" s="128" t="s">
        <v>455</v>
      </c>
      <c r="BI8" s="128" t="s">
        <v>464</v>
      </c>
      <c r="BJ8" s="128" t="s">
        <v>464</v>
      </c>
      <c r="BK8" s="128">
        <v>0</v>
      </c>
      <c r="BL8" s="131">
        <v>0</v>
      </c>
      <c r="BM8" s="128">
        <v>0</v>
      </c>
      <c r="BN8" s="131">
        <v>0</v>
      </c>
      <c r="BO8" s="128">
        <v>0</v>
      </c>
      <c r="BP8" s="131">
        <v>0</v>
      </c>
      <c r="BQ8" s="128">
        <v>7</v>
      </c>
      <c r="BR8" s="131">
        <v>100</v>
      </c>
      <c r="BS8" s="128">
        <v>7</v>
      </c>
      <c r="BT8" s="2"/>
      <c r="BU8" s="3"/>
      <c r="BV8" s="3"/>
      <c r="BW8" s="3"/>
      <c r="BX8" s="3"/>
    </row>
    <row r="9" spans="1:76" ht="15">
      <c r="A9" s="14" t="s">
        <v>219</v>
      </c>
      <c r="B9" s="15"/>
      <c r="C9" s="15" t="s">
        <v>64</v>
      </c>
      <c r="D9" s="93">
        <v>1000</v>
      </c>
      <c r="E9" s="81"/>
      <c r="F9" s="112" t="s">
        <v>320</v>
      </c>
      <c r="G9" s="15"/>
      <c r="H9" s="16" t="s">
        <v>219</v>
      </c>
      <c r="I9" s="66"/>
      <c r="J9" s="66"/>
      <c r="K9" s="114" t="s">
        <v>336</v>
      </c>
      <c r="L9" s="94">
        <v>1</v>
      </c>
      <c r="M9" s="95">
        <v>8676.8447265625</v>
      </c>
      <c r="N9" s="95">
        <v>7322.796875</v>
      </c>
      <c r="O9" s="77"/>
      <c r="P9" s="96"/>
      <c r="Q9" s="96"/>
      <c r="R9" s="97"/>
      <c r="S9" s="51">
        <v>1</v>
      </c>
      <c r="T9" s="51">
        <v>0</v>
      </c>
      <c r="U9" s="52">
        <v>0</v>
      </c>
      <c r="V9" s="52">
        <v>1</v>
      </c>
      <c r="W9" s="52">
        <v>0.125</v>
      </c>
      <c r="X9" s="52">
        <v>0.999929</v>
      </c>
      <c r="Y9" s="52">
        <v>0</v>
      </c>
      <c r="Z9" s="52">
        <v>0</v>
      </c>
      <c r="AA9" s="82">
        <v>9</v>
      </c>
      <c r="AB9" s="82"/>
      <c r="AC9" s="98"/>
      <c r="AD9" s="85" t="s">
        <v>293</v>
      </c>
      <c r="AE9" s="85">
        <v>1215</v>
      </c>
      <c r="AF9" s="85">
        <v>18685</v>
      </c>
      <c r="AG9" s="85">
        <v>113130</v>
      </c>
      <c r="AH9" s="85">
        <v>29559</v>
      </c>
      <c r="AI9" s="85"/>
      <c r="AJ9" s="85" t="s">
        <v>300</v>
      </c>
      <c r="AK9" s="85" t="s">
        <v>305</v>
      </c>
      <c r="AL9" s="85"/>
      <c r="AM9" s="85"/>
      <c r="AN9" s="87">
        <v>41235.93628472222</v>
      </c>
      <c r="AO9" s="89" t="s">
        <v>315</v>
      </c>
      <c r="AP9" s="85" t="b">
        <v>0</v>
      </c>
      <c r="AQ9" s="85" t="b">
        <v>0</v>
      </c>
      <c r="AR9" s="85" t="b">
        <v>0</v>
      </c>
      <c r="AS9" s="85"/>
      <c r="AT9" s="85">
        <v>8</v>
      </c>
      <c r="AU9" s="89" t="s">
        <v>318</v>
      </c>
      <c r="AV9" s="85" t="b">
        <v>0</v>
      </c>
      <c r="AW9" s="85" t="s">
        <v>321</v>
      </c>
      <c r="AX9" s="89" t="s">
        <v>328</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99" t="s">
        <v>218</v>
      </c>
      <c r="B10" s="100"/>
      <c r="C10" s="100" t="s">
        <v>64</v>
      </c>
      <c r="D10" s="101">
        <v>162</v>
      </c>
      <c r="E10" s="102"/>
      <c r="F10" s="113" t="s">
        <v>243</v>
      </c>
      <c r="G10" s="100"/>
      <c r="H10" s="103" t="s">
        <v>218</v>
      </c>
      <c r="I10" s="104"/>
      <c r="J10" s="104"/>
      <c r="K10" s="115" t="s">
        <v>337</v>
      </c>
      <c r="L10" s="105">
        <v>1</v>
      </c>
      <c r="M10" s="106">
        <v>1984.856689453125</v>
      </c>
      <c r="N10" s="106">
        <v>4999.5</v>
      </c>
      <c r="O10" s="107"/>
      <c r="P10" s="108"/>
      <c r="Q10" s="108"/>
      <c r="R10" s="109"/>
      <c r="S10" s="51">
        <v>1</v>
      </c>
      <c r="T10" s="51">
        <v>1</v>
      </c>
      <c r="U10" s="52">
        <v>0</v>
      </c>
      <c r="V10" s="52">
        <v>0</v>
      </c>
      <c r="W10" s="52">
        <v>0.125</v>
      </c>
      <c r="X10" s="52">
        <v>0.999929</v>
      </c>
      <c r="Y10" s="52">
        <v>0</v>
      </c>
      <c r="Z10" s="52" t="s">
        <v>384</v>
      </c>
      <c r="AA10" s="110">
        <v>10</v>
      </c>
      <c r="AB10" s="110"/>
      <c r="AC10" s="111"/>
      <c r="AD10" s="85" t="s">
        <v>294</v>
      </c>
      <c r="AE10" s="85">
        <v>54</v>
      </c>
      <c r="AF10" s="85">
        <v>1</v>
      </c>
      <c r="AG10" s="85">
        <v>2</v>
      </c>
      <c r="AH10" s="85">
        <v>15</v>
      </c>
      <c r="AI10" s="85"/>
      <c r="AJ10" s="85" t="s">
        <v>301</v>
      </c>
      <c r="AK10" s="85"/>
      <c r="AL10" s="85"/>
      <c r="AM10" s="85"/>
      <c r="AN10" s="87">
        <v>43704.82325231482</v>
      </c>
      <c r="AO10" s="85"/>
      <c r="AP10" s="85" t="b">
        <v>1</v>
      </c>
      <c r="AQ10" s="85" t="b">
        <v>0</v>
      </c>
      <c r="AR10" s="85" t="b">
        <v>0</v>
      </c>
      <c r="AS10" s="85"/>
      <c r="AT10" s="85">
        <v>0</v>
      </c>
      <c r="AU10" s="85"/>
      <c r="AV10" s="85" t="b">
        <v>0</v>
      </c>
      <c r="AW10" s="85" t="s">
        <v>321</v>
      </c>
      <c r="AX10" s="89" t="s">
        <v>329</v>
      </c>
      <c r="AY10" s="85" t="s">
        <v>66</v>
      </c>
      <c r="AZ10" s="85" t="str">
        <f>REPLACE(INDEX(GroupVertices[Group],MATCH(Vertices[[#This Row],[Vertex]],GroupVertices[Vertex],0)),1,1,"")</f>
        <v>1</v>
      </c>
      <c r="BA10" s="51" t="s">
        <v>232</v>
      </c>
      <c r="BB10" s="51" t="s">
        <v>232</v>
      </c>
      <c r="BC10" s="51" t="s">
        <v>234</v>
      </c>
      <c r="BD10" s="51" t="s">
        <v>234</v>
      </c>
      <c r="BE10" s="51"/>
      <c r="BF10" s="51"/>
      <c r="BG10" s="128" t="s">
        <v>456</v>
      </c>
      <c r="BH10" s="128" t="s">
        <v>456</v>
      </c>
      <c r="BI10" s="128" t="s">
        <v>465</v>
      </c>
      <c r="BJ10" s="128" t="s">
        <v>465</v>
      </c>
      <c r="BK10" s="128">
        <v>0</v>
      </c>
      <c r="BL10" s="131">
        <v>0</v>
      </c>
      <c r="BM10" s="128">
        <v>0</v>
      </c>
      <c r="BN10" s="131">
        <v>0</v>
      </c>
      <c r="BO10" s="128">
        <v>0</v>
      </c>
      <c r="BP10" s="131">
        <v>0</v>
      </c>
      <c r="BQ10" s="128">
        <v>6</v>
      </c>
      <c r="BR10" s="131">
        <v>100</v>
      </c>
      <c r="BS10" s="128">
        <v>6</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s://www.facebook.com/profile.php?id=100004769221335"/>
    <hyperlink ref="AL5" r:id="rId2" display="https://www.facebook.com/samer.mmk"/>
    <hyperlink ref="AL7" r:id="rId3" display="http://www.taqetna.com/"/>
    <hyperlink ref="AO3" r:id="rId4" display="https://pbs.twimg.com/profile_banners/1028443442156843008/1551563612"/>
    <hyperlink ref="AO4" r:id="rId5" display="https://pbs.twimg.com/profile_banners/1143391021222547456/1567403056"/>
    <hyperlink ref="AO5" r:id="rId6" display="https://pbs.twimg.com/profile_banners/3238183141/1450168093"/>
    <hyperlink ref="AO6" r:id="rId7" display="https://pbs.twimg.com/profile_banners/868102809924898816/1495811197"/>
    <hyperlink ref="AO7" r:id="rId8" display="https://pbs.twimg.com/profile_banners/149636758/1496442335"/>
    <hyperlink ref="AO8" r:id="rId9" display="https://pbs.twimg.com/profile_banners/733229693432926208/1534252867"/>
    <hyperlink ref="AO9" r:id="rId10" display="https://pbs.twimg.com/profile_banners/965064270/1535562673"/>
    <hyperlink ref="AU5" r:id="rId11" display="http://abs.twimg.com/images/themes/theme19/bg.gif"/>
    <hyperlink ref="AU7" r:id="rId12" display="http://abs.twimg.com/images/themes/theme14/bg.gif"/>
    <hyperlink ref="AU9" r:id="rId13" display="http://abs.twimg.com/images/themes/theme10/bg.gif"/>
    <hyperlink ref="F3" r:id="rId14" display="http://pbs.twimg.com/profile_images/1167179244646076416/GR8I8Vhp_normal.jpg"/>
    <hyperlink ref="F4" r:id="rId15" display="http://pbs.twimg.com/profile_images/1168398995120676865/jQjglE-H_normal.jpg"/>
    <hyperlink ref="F5" r:id="rId16" display="http://pbs.twimg.com/profile_images/676681475723419648/1QP1mPUA_normal.jpg"/>
    <hyperlink ref="F6" r:id="rId17" display="http://pbs.twimg.com/profile_images/868114418109960192/ZQKLcETF_normal.jpg"/>
    <hyperlink ref="F7" r:id="rId18" display="http://pbs.twimg.com/profile_images/646382495332589568/qWoOzSIV_normal.jpg"/>
    <hyperlink ref="F8" r:id="rId19" display="http://pbs.twimg.com/profile_images/1118358721137205249/PNll0hx9_normal.jpg"/>
    <hyperlink ref="F9" r:id="rId20" display="http://pbs.twimg.com/profile_images/1166124554055561217/sMYiADua_normal.jpg"/>
    <hyperlink ref="F10" r:id="rId21" display="http://pbs.twimg.com/profile_images/1166436797741711361/jzuxB-JC_normal.jpg"/>
    <hyperlink ref="AX3" r:id="rId22" display="https://twitter.com/ascelshaheedy"/>
    <hyperlink ref="AX4" r:id="rId23" display="https://twitter.com/nafdiii"/>
    <hyperlink ref="AX5" r:id="rId24" display="https://twitter.com/mansour197566"/>
    <hyperlink ref="AX6" r:id="rId25" display="https://twitter.com/tamer_karkot"/>
    <hyperlink ref="AX7" r:id="rId26" display="https://twitter.com/mahmoudshattel"/>
    <hyperlink ref="AX8" r:id="rId27" display="https://twitter.com/mohamedelmimi12"/>
    <hyperlink ref="AX9" r:id="rId28" display="https://twitter.com/shasha_shosha"/>
    <hyperlink ref="AX10" r:id="rId29" display="https://twitter.com/wyejhn3ag8foznn"/>
  </hyperlinks>
  <printOptions/>
  <pageMargins left="0.7" right="0.7" top="0.75" bottom="0.75" header="0.3" footer="0.3"/>
  <pageSetup horizontalDpi="600" verticalDpi="600" orientation="portrait"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391</v>
      </c>
      <c r="Z2" s="13" t="s">
        <v>396</v>
      </c>
      <c r="AA2" s="13" t="s">
        <v>403</v>
      </c>
      <c r="AB2" s="13" t="s">
        <v>420</v>
      </c>
      <c r="AC2" s="13" t="s">
        <v>427</v>
      </c>
      <c r="AD2" s="13" t="s">
        <v>435</v>
      </c>
      <c r="AE2" s="13" t="s">
        <v>436</v>
      </c>
      <c r="AF2" s="13" t="s">
        <v>440</v>
      </c>
      <c r="AG2" s="67" t="s">
        <v>483</v>
      </c>
      <c r="AH2" s="67" t="s">
        <v>484</v>
      </c>
      <c r="AI2" s="67" t="s">
        <v>485</v>
      </c>
      <c r="AJ2" s="67" t="s">
        <v>486</v>
      </c>
      <c r="AK2" s="67" t="s">
        <v>487</v>
      </c>
      <c r="AL2" s="67" t="s">
        <v>488</v>
      </c>
      <c r="AM2" s="67" t="s">
        <v>489</v>
      </c>
      <c r="AN2" s="67" t="s">
        <v>490</v>
      </c>
      <c r="AO2" s="67" t="s">
        <v>493</v>
      </c>
    </row>
    <row r="3" spans="1:41" ht="15">
      <c r="A3" s="125" t="s">
        <v>377</v>
      </c>
      <c r="B3" s="126" t="s">
        <v>379</v>
      </c>
      <c r="C3" s="126" t="s">
        <v>56</v>
      </c>
      <c r="D3" s="117"/>
      <c r="E3" s="116"/>
      <c r="F3" s="118" t="s">
        <v>519</v>
      </c>
      <c r="G3" s="119"/>
      <c r="H3" s="119"/>
      <c r="I3" s="120">
        <v>3</v>
      </c>
      <c r="J3" s="121"/>
      <c r="K3" s="51">
        <v>6</v>
      </c>
      <c r="L3" s="51">
        <v>6</v>
      </c>
      <c r="M3" s="51">
        <v>0</v>
      </c>
      <c r="N3" s="51">
        <v>6</v>
      </c>
      <c r="O3" s="51">
        <v>6</v>
      </c>
      <c r="P3" s="52" t="s">
        <v>384</v>
      </c>
      <c r="Q3" s="52" t="s">
        <v>384</v>
      </c>
      <c r="R3" s="51">
        <v>6</v>
      </c>
      <c r="S3" s="51">
        <v>6</v>
      </c>
      <c r="T3" s="51">
        <v>1</v>
      </c>
      <c r="U3" s="51">
        <v>1</v>
      </c>
      <c r="V3" s="51">
        <v>0</v>
      </c>
      <c r="W3" s="52">
        <v>0</v>
      </c>
      <c r="X3" s="52">
        <v>0</v>
      </c>
      <c r="Y3" s="85" t="s">
        <v>392</v>
      </c>
      <c r="Z3" s="85" t="s">
        <v>397</v>
      </c>
      <c r="AA3" s="85" t="s">
        <v>404</v>
      </c>
      <c r="AB3" s="91" t="s">
        <v>421</v>
      </c>
      <c r="AC3" s="91" t="s">
        <v>428</v>
      </c>
      <c r="AD3" s="91"/>
      <c r="AE3" s="91"/>
      <c r="AF3" s="91" t="s">
        <v>441</v>
      </c>
      <c r="AG3" s="128">
        <v>0</v>
      </c>
      <c r="AH3" s="131">
        <v>0</v>
      </c>
      <c r="AI3" s="128">
        <v>0</v>
      </c>
      <c r="AJ3" s="131">
        <v>0</v>
      </c>
      <c r="AK3" s="128">
        <v>0</v>
      </c>
      <c r="AL3" s="131">
        <v>0</v>
      </c>
      <c r="AM3" s="128">
        <v>110</v>
      </c>
      <c r="AN3" s="131">
        <v>100</v>
      </c>
      <c r="AO3" s="128">
        <v>110</v>
      </c>
    </row>
    <row r="4" spans="1:41" ht="15">
      <c r="A4" s="125" t="s">
        <v>378</v>
      </c>
      <c r="B4" s="126" t="s">
        <v>380</v>
      </c>
      <c r="C4" s="126" t="s">
        <v>56</v>
      </c>
      <c r="D4" s="122"/>
      <c r="E4" s="100"/>
      <c r="F4" s="103" t="s">
        <v>520</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c r="AB4" s="91" t="s">
        <v>413</v>
      </c>
      <c r="AC4" s="91" t="s">
        <v>259</v>
      </c>
      <c r="AD4" s="91" t="s">
        <v>219</v>
      </c>
      <c r="AE4" s="91"/>
      <c r="AF4" s="91" t="s">
        <v>442</v>
      </c>
      <c r="AG4" s="128">
        <v>0</v>
      </c>
      <c r="AH4" s="131">
        <v>0</v>
      </c>
      <c r="AI4" s="128">
        <v>0</v>
      </c>
      <c r="AJ4" s="131">
        <v>0</v>
      </c>
      <c r="AK4" s="128">
        <v>0</v>
      </c>
      <c r="AL4" s="131">
        <v>0</v>
      </c>
      <c r="AM4" s="128">
        <v>7</v>
      </c>
      <c r="AN4" s="131">
        <v>100</v>
      </c>
      <c r="AO4" s="128">
        <v>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377</v>
      </c>
      <c r="B2" s="91" t="s">
        <v>212</v>
      </c>
      <c r="C2" s="85">
        <f>VLOOKUP(GroupVertices[[#This Row],[Vertex]],Vertices[],MATCH("ID",Vertices[[#Headers],[Vertex]:[Vertex Content Word Count]],0),FALSE)</f>
        <v>3</v>
      </c>
    </row>
    <row r="3" spans="1:3" ht="15">
      <c r="A3" s="85" t="s">
        <v>377</v>
      </c>
      <c r="B3" s="91" t="s">
        <v>213</v>
      </c>
      <c r="C3" s="85">
        <f>VLOOKUP(GroupVertices[[#This Row],[Vertex]],Vertices[],MATCH("ID",Vertices[[#Headers],[Vertex]:[Vertex Content Word Count]],0),FALSE)</f>
        <v>4</v>
      </c>
    </row>
    <row r="4" spans="1:3" ht="15">
      <c r="A4" s="85" t="s">
        <v>377</v>
      </c>
      <c r="B4" s="91" t="s">
        <v>214</v>
      </c>
      <c r="C4" s="85">
        <f>VLOOKUP(GroupVertices[[#This Row],[Vertex]],Vertices[],MATCH("ID",Vertices[[#Headers],[Vertex]:[Vertex Content Word Count]],0),FALSE)</f>
        <v>5</v>
      </c>
    </row>
    <row r="5" spans="1:3" ht="15">
      <c r="A5" s="85" t="s">
        <v>377</v>
      </c>
      <c r="B5" s="91" t="s">
        <v>215</v>
      </c>
      <c r="C5" s="85">
        <f>VLOOKUP(GroupVertices[[#This Row],[Vertex]],Vertices[],MATCH("ID",Vertices[[#Headers],[Vertex]:[Vertex Content Word Count]],0),FALSE)</f>
        <v>6</v>
      </c>
    </row>
    <row r="6" spans="1:3" ht="15">
      <c r="A6" s="85" t="s">
        <v>377</v>
      </c>
      <c r="B6" s="91" t="s">
        <v>216</v>
      </c>
      <c r="C6" s="85">
        <f>VLOOKUP(GroupVertices[[#This Row],[Vertex]],Vertices[],MATCH("ID",Vertices[[#Headers],[Vertex]:[Vertex Content Word Count]],0),FALSE)</f>
        <v>7</v>
      </c>
    </row>
    <row r="7" spans="1:3" ht="15">
      <c r="A7" s="85" t="s">
        <v>377</v>
      </c>
      <c r="B7" s="91" t="s">
        <v>218</v>
      </c>
      <c r="C7" s="85">
        <f>VLOOKUP(GroupVertices[[#This Row],[Vertex]],Vertices[],MATCH("ID",Vertices[[#Headers],[Vertex]:[Vertex Content Word Count]],0),FALSE)</f>
        <v>10</v>
      </c>
    </row>
    <row r="8" spans="1:3" ht="15">
      <c r="A8" s="85" t="s">
        <v>378</v>
      </c>
      <c r="B8" s="91" t="s">
        <v>217</v>
      </c>
      <c r="C8" s="85">
        <f>VLOOKUP(GroupVertices[[#This Row],[Vertex]],Vertices[],MATCH("ID",Vertices[[#Headers],[Vertex]:[Vertex Content Word Count]],0),FALSE)</f>
        <v>8</v>
      </c>
    </row>
    <row r="9" spans="1:3" ht="15">
      <c r="A9" s="85" t="s">
        <v>378</v>
      </c>
      <c r="B9" s="91" t="s">
        <v>219</v>
      </c>
      <c r="C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497</v>
      </c>
      <c r="B2" s="36" t="s">
        <v>338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6</v>
      </c>
      <c r="N2" s="39">
        <f>MIN(Vertices[Eigenvector Centrality])</f>
        <v>0.125</v>
      </c>
      <c r="O2" s="40">
        <f>COUNTIF(Vertices[Eigenvector Centrality],"&gt;= "&amp;N2)-COUNTIF(Vertices[Eigenvector Centrality],"&gt;="&amp;N3)</f>
        <v>0</v>
      </c>
      <c r="P2" s="39">
        <f>MIN(Vertices[PageRank])</f>
        <v>0.999929</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0.125</v>
      </c>
      <c r="O3" s="42">
        <f>COUNTIF(Vertices[Eigenvector Centrality],"&gt;= "&amp;N3)-COUNTIF(Vertices[Eigenvector Centrality],"&gt;="&amp;N4)</f>
        <v>0</v>
      </c>
      <c r="P3" s="41">
        <f aca="true" t="shared" si="7" ref="P3:P26">P2+($P$57-$P$2)/BinDivisor</f>
        <v>0.999929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0.125</v>
      </c>
      <c r="O4" s="40">
        <f>COUNTIF(Vertices[Eigenvector Centrality],"&gt;= "&amp;N4)-COUNTIF(Vertices[Eigenvector Centrality],"&gt;="&amp;N5)</f>
        <v>0</v>
      </c>
      <c r="P4" s="39">
        <f t="shared" si="7"/>
        <v>0.999929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0.125</v>
      </c>
      <c r="O5" s="42">
        <f>COUNTIF(Vertices[Eigenvector Centrality],"&gt;= "&amp;N5)-COUNTIF(Vertices[Eigenvector Centrality],"&gt;="&amp;N6)</f>
        <v>0</v>
      </c>
      <c r="P5" s="41">
        <f t="shared" si="7"/>
        <v>0.999929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0.125</v>
      </c>
      <c r="O6" s="40">
        <f>COUNTIF(Vertices[Eigenvector Centrality],"&gt;= "&amp;N6)-COUNTIF(Vertices[Eigenvector Centrality],"&gt;="&amp;N7)</f>
        <v>0</v>
      </c>
      <c r="P6" s="39">
        <f t="shared" si="7"/>
        <v>0.999929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0.125</v>
      </c>
      <c r="O7" s="42">
        <f>COUNTIF(Vertices[Eigenvector Centrality],"&gt;= "&amp;N7)-COUNTIF(Vertices[Eigenvector Centrality],"&gt;="&amp;N8)</f>
        <v>0</v>
      </c>
      <c r="P7" s="41">
        <f t="shared" si="7"/>
        <v>0.999929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0.125</v>
      </c>
      <c r="O8" s="40">
        <f>COUNTIF(Vertices[Eigenvector Centrality],"&gt;= "&amp;N8)-COUNTIF(Vertices[Eigenvector Centrality],"&gt;="&amp;N9)</f>
        <v>0</v>
      </c>
      <c r="P8" s="39">
        <f t="shared" si="7"/>
        <v>0.999929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0.125</v>
      </c>
      <c r="O9" s="42">
        <f>COUNTIF(Vertices[Eigenvector Centrality],"&gt;= "&amp;N9)-COUNTIF(Vertices[Eigenvector Centrality],"&gt;="&amp;N10)</f>
        <v>0</v>
      </c>
      <c r="P9" s="41">
        <f t="shared" si="7"/>
        <v>0.999929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498</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0.125</v>
      </c>
      <c r="O10" s="40">
        <f>COUNTIF(Vertices[Eigenvector Centrality],"&gt;= "&amp;N10)-COUNTIF(Vertices[Eigenvector Centrality],"&gt;="&amp;N11)</f>
        <v>0</v>
      </c>
      <c r="P10" s="39">
        <f t="shared" si="7"/>
        <v>0.999929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0.125</v>
      </c>
      <c r="O11" s="42">
        <f>COUNTIF(Vertices[Eigenvector Centrality],"&gt;= "&amp;N11)-COUNTIF(Vertices[Eigenvector Centrality],"&gt;="&amp;N12)</f>
        <v>0</v>
      </c>
      <c r="P11" s="41">
        <f t="shared" si="7"/>
        <v>0.999929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0.125</v>
      </c>
      <c r="O12" s="40">
        <f>COUNTIF(Vertices[Eigenvector Centrality],"&gt;= "&amp;N12)-COUNTIF(Vertices[Eigenvector Centrality],"&gt;="&amp;N13)</f>
        <v>0</v>
      </c>
      <c r="P12" s="39">
        <f t="shared" si="7"/>
        <v>0.999929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0.125</v>
      </c>
      <c r="O13" s="42">
        <f>COUNTIF(Vertices[Eigenvector Centrality],"&gt;= "&amp;N13)-COUNTIF(Vertices[Eigenvector Centrality],"&gt;="&amp;N14)</f>
        <v>0</v>
      </c>
      <c r="P13" s="41">
        <f t="shared" si="7"/>
        <v>0.999929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0.125</v>
      </c>
      <c r="O14" s="40">
        <f>COUNTIF(Vertices[Eigenvector Centrality],"&gt;= "&amp;N14)-COUNTIF(Vertices[Eigenvector Centrality],"&gt;="&amp;N15)</f>
        <v>0</v>
      </c>
      <c r="P14" s="39">
        <f t="shared" si="7"/>
        <v>0.999929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0.125</v>
      </c>
      <c r="O15" s="42">
        <f>COUNTIF(Vertices[Eigenvector Centrality],"&gt;= "&amp;N15)-COUNTIF(Vertices[Eigenvector Centrality],"&gt;="&amp;N16)</f>
        <v>0</v>
      </c>
      <c r="P15" s="41">
        <f t="shared" si="7"/>
        <v>0.999929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0.125</v>
      </c>
      <c r="O16" s="40">
        <f>COUNTIF(Vertices[Eigenvector Centrality],"&gt;= "&amp;N16)-COUNTIF(Vertices[Eigenvector Centrality],"&gt;="&amp;N17)</f>
        <v>0</v>
      </c>
      <c r="P16" s="39">
        <f t="shared" si="7"/>
        <v>0.999929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0.125</v>
      </c>
      <c r="O17" s="42">
        <f>COUNTIF(Vertices[Eigenvector Centrality],"&gt;= "&amp;N17)-COUNTIF(Vertices[Eigenvector Centrality],"&gt;="&amp;N18)</f>
        <v>0</v>
      </c>
      <c r="P17" s="41">
        <f t="shared" si="7"/>
        <v>0.999929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0.125</v>
      </c>
      <c r="O18" s="40">
        <f>COUNTIF(Vertices[Eigenvector Centrality],"&gt;= "&amp;N18)-COUNTIF(Vertices[Eigenvector Centrality],"&gt;="&amp;N19)</f>
        <v>0</v>
      </c>
      <c r="P18" s="39">
        <f t="shared" si="7"/>
        <v>0.999929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0.999929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0.125</v>
      </c>
      <c r="O20" s="40">
        <f>COUNTIF(Vertices[Eigenvector Centrality],"&gt;= "&amp;N20)-COUNTIF(Vertices[Eigenvector Centrality],"&gt;="&amp;N21)</f>
        <v>0</v>
      </c>
      <c r="P20" s="39">
        <f t="shared" si="7"/>
        <v>0.999929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6</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0.125</v>
      </c>
      <c r="O21" s="42">
        <f>COUNTIF(Vertices[Eigenvector Centrality],"&gt;= "&amp;N21)-COUNTIF(Vertices[Eigenvector Centrality],"&gt;="&amp;N22)</f>
        <v>0</v>
      </c>
      <c r="P21" s="41">
        <f t="shared" si="7"/>
        <v>0.999929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0.125</v>
      </c>
      <c r="O22" s="40">
        <f>COUNTIF(Vertices[Eigenvector Centrality],"&gt;= "&amp;N22)-COUNTIF(Vertices[Eigenvector Centrality],"&gt;="&amp;N23)</f>
        <v>0</v>
      </c>
      <c r="P22" s="39">
        <f t="shared" si="7"/>
        <v>0.999929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0.125</v>
      </c>
      <c r="O23" s="42">
        <f>COUNTIF(Vertices[Eigenvector Centrality],"&gt;= "&amp;N23)-COUNTIF(Vertices[Eigenvector Centrality],"&gt;="&amp;N24)</f>
        <v>0</v>
      </c>
      <c r="P23" s="41">
        <f t="shared" si="7"/>
        <v>0.999929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0.125</v>
      </c>
      <c r="O24" s="40">
        <f>COUNTIF(Vertices[Eigenvector Centrality],"&gt;= "&amp;N24)-COUNTIF(Vertices[Eigenvector Centrality],"&gt;="&amp;N25)</f>
        <v>0</v>
      </c>
      <c r="P24" s="39">
        <f t="shared" si="7"/>
        <v>0.999929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0.125</v>
      </c>
      <c r="O25" s="42">
        <f>COUNTIF(Vertices[Eigenvector Centrality],"&gt;= "&amp;N25)-COUNTIF(Vertices[Eigenvector Centrality],"&gt;="&amp;N26)</f>
        <v>0</v>
      </c>
      <c r="P25" s="41">
        <f t="shared" si="7"/>
        <v>0.999929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0.2</v>
      </c>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0.125</v>
      </c>
      <c r="O26" s="40">
        <f>COUNTIF(Vertices[Eigenvector Centrality],"&gt;= "&amp;N26)-COUNTIF(Vertices[Eigenvector Centrality],"&gt;="&amp;N28)</f>
        <v>0</v>
      </c>
      <c r="P26" s="39">
        <f t="shared" si="7"/>
        <v>0.999929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-7</v>
      </c>
      <c r="H27" s="78"/>
      <c r="I27" s="79">
        <f>COUNTIF(Vertices[Out-Degree],"&gt;= "&amp;H27)-COUNTIF(Vertices[Out-Degree],"&gt;="&amp;H28)</f>
        <v>-7</v>
      </c>
      <c r="J27" s="78"/>
      <c r="K27" s="79">
        <f>COUNTIF(Vertices[Betweenness Centrality],"&gt;= "&amp;J27)-COUNTIF(Vertices[Betweenness Centrality],"&gt;="&amp;J28)</f>
        <v>-8</v>
      </c>
      <c r="L27" s="78"/>
      <c r="M27" s="79">
        <f>COUNTIF(Vertices[Closeness Centrality],"&gt;= "&amp;L27)-COUNTIF(Vertices[Closeness Centrality],"&gt;="&amp;L28)</f>
        <v>-2</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0.017857142857142856</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0.125</v>
      </c>
      <c r="O28" s="42">
        <f>COUNTIF(Vertices[Eigenvector Centrality],"&gt;= "&amp;N28)-COUNTIF(Vertices[Eigenvector Centrality],"&gt;="&amp;N40)</f>
        <v>0</v>
      </c>
      <c r="P28" s="41">
        <f>P26+($P$57-$P$2)/BinDivisor</f>
        <v>0.999929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499</v>
      </c>
      <c r="B29" s="36">
        <v>0.367347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500</v>
      </c>
      <c r="B31" s="36" t="s">
        <v>501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-7</v>
      </c>
      <c r="J38" s="78"/>
      <c r="K38" s="79">
        <f>COUNTIF(Vertices[Betweenness Centrality],"&gt;= "&amp;J38)-COUNTIF(Vertices[Betweenness Centrality],"&gt;="&amp;J40)</f>
        <v>-8</v>
      </c>
      <c r="L38" s="78"/>
      <c r="M38" s="79">
        <f>COUNTIF(Vertices[Closeness Centrality],"&gt;= "&amp;L38)-COUNTIF(Vertices[Closeness Centrality],"&gt;="&amp;L40)</f>
        <v>-2</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-7</v>
      </c>
      <c r="J39" s="78"/>
      <c r="K39" s="79">
        <f>COUNTIF(Vertices[Betweenness Centrality],"&gt;= "&amp;J39)-COUNTIF(Vertices[Betweenness Centrality],"&gt;="&amp;J40)</f>
        <v>-8</v>
      </c>
      <c r="L39" s="78"/>
      <c r="M39" s="79">
        <f>COUNTIF(Vertices[Closeness Centrality],"&gt;= "&amp;L39)-COUNTIF(Vertices[Closeness Centrality],"&gt;="&amp;L40)</f>
        <v>-2</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0.125</v>
      </c>
      <c r="O40" s="40">
        <f>COUNTIF(Vertices[Eigenvector Centrality],"&gt;= "&amp;N40)-COUNTIF(Vertices[Eigenvector Centrality],"&gt;="&amp;N41)</f>
        <v>0</v>
      </c>
      <c r="P40" s="39">
        <f>P28+($P$57-$P$2)/BinDivisor</f>
        <v>0.999929</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0.125</v>
      </c>
      <c r="O41" s="42">
        <f>COUNTIF(Vertices[Eigenvector Centrality],"&gt;= "&amp;N41)-COUNTIF(Vertices[Eigenvector Centrality],"&gt;="&amp;N42)</f>
        <v>0</v>
      </c>
      <c r="P41" s="41">
        <f aca="true" t="shared" si="16" ref="P41:P56">P40+($P$57-$P$2)/BinDivisor</f>
        <v>0.999929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0.125</v>
      </c>
      <c r="O42" s="40">
        <f>COUNTIF(Vertices[Eigenvector Centrality],"&gt;= "&amp;N42)-COUNTIF(Vertices[Eigenvector Centrality],"&gt;="&amp;N43)</f>
        <v>0</v>
      </c>
      <c r="P42" s="39">
        <f t="shared" si="16"/>
        <v>0.999929</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0.125</v>
      </c>
      <c r="O43" s="42">
        <f>COUNTIF(Vertices[Eigenvector Centrality],"&gt;= "&amp;N43)-COUNTIF(Vertices[Eigenvector Centrality],"&gt;="&amp;N44)</f>
        <v>0</v>
      </c>
      <c r="P43" s="41">
        <f t="shared" si="16"/>
        <v>0.999929</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0.125</v>
      </c>
      <c r="O44" s="40">
        <f>COUNTIF(Vertices[Eigenvector Centrality],"&gt;= "&amp;N44)-COUNTIF(Vertices[Eigenvector Centrality],"&gt;="&amp;N45)</f>
        <v>0</v>
      </c>
      <c r="P44" s="39">
        <f t="shared" si="16"/>
        <v>0.999929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0.125</v>
      </c>
      <c r="O45" s="42">
        <f>COUNTIF(Vertices[Eigenvector Centrality],"&gt;= "&amp;N45)-COUNTIF(Vertices[Eigenvector Centrality],"&gt;="&amp;N46)</f>
        <v>0</v>
      </c>
      <c r="P45" s="41">
        <f t="shared" si="16"/>
        <v>0.999929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0.125</v>
      </c>
      <c r="O46" s="40">
        <f>COUNTIF(Vertices[Eigenvector Centrality],"&gt;= "&amp;N46)-COUNTIF(Vertices[Eigenvector Centrality],"&gt;="&amp;N47)</f>
        <v>0</v>
      </c>
      <c r="P46" s="39">
        <f t="shared" si="16"/>
        <v>0.999929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0.125</v>
      </c>
      <c r="O47" s="42">
        <f>COUNTIF(Vertices[Eigenvector Centrality],"&gt;= "&amp;N47)-COUNTIF(Vertices[Eigenvector Centrality],"&gt;="&amp;N48)</f>
        <v>0</v>
      </c>
      <c r="P47" s="41">
        <f t="shared" si="16"/>
        <v>0.999929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0.125</v>
      </c>
      <c r="O48" s="40">
        <f>COUNTIF(Vertices[Eigenvector Centrality],"&gt;= "&amp;N48)-COUNTIF(Vertices[Eigenvector Centrality],"&gt;="&amp;N49)</f>
        <v>0</v>
      </c>
      <c r="P48" s="39">
        <f t="shared" si="16"/>
        <v>0.999929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0.125</v>
      </c>
      <c r="O49" s="42">
        <f>COUNTIF(Vertices[Eigenvector Centrality],"&gt;= "&amp;N49)-COUNTIF(Vertices[Eigenvector Centrality],"&gt;="&amp;N50)</f>
        <v>0</v>
      </c>
      <c r="P49" s="41">
        <f t="shared" si="16"/>
        <v>0.999929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0.125</v>
      </c>
      <c r="O50" s="40">
        <f>COUNTIF(Vertices[Eigenvector Centrality],"&gt;= "&amp;N50)-COUNTIF(Vertices[Eigenvector Centrality],"&gt;="&amp;N51)</f>
        <v>0</v>
      </c>
      <c r="P50" s="39">
        <f t="shared" si="16"/>
        <v>0.999929</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0.125</v>
      </c>
      <c r="O51" s="42">
        <f>COUNTIF(Vertices[Eigenvector Centrality],"&gt;= "&amp;N51)-COUNTIF(Vertices[Eigenvector Centrality],"&gt;="&amp;N52)</f>
        <v>0</v>
      </c>
      <c r="P51" s="41">
        <f t="shared" si="16"/>
        <v>0.999929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0.125</v>
      </c>
      <c r="O52" s="40">
        <f>COUNTIF(Vertices[Eigenvector Centrality],"&gt;= "&amp;N52)-COUNTIF(Vertices[Eigenvector Centrality],"&gt;="&amp;N53)</f>
        <v>0</v>
      </c>
      <c r="P52" s="39">
        <f t="shared" si="16"/>
        <v>0.999929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0.125</v>
      </c>
      <c r="O53" s="42">
        <f>COUNTIF(Vertices[Eigenvector Centrality],"&gt;= "&amp;N53)-COUNTIF(Vertices[Eigenvector Centrality],"&gt;="&amp;N54)</f>
        <v>0</v>
      </c>
      <c r="P53" s="41">
        <f t="shared" si="16"/>
        <v>0.999929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0.125</v>
      </c>
      <c r="O54" s="40">
        <f>COUNTIF(Vertices[Eigenvector Centrality],"&gt;= "&amp;N54)-COUNTIF(Vertices[Eigenvector Centrality],"&gt;="&amp;N55)</f>
        <v>0</v>
      </c>
      <c r="P54" s="39">
        <f t="shared" si="16"/>
        <v>0.999929</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0.125</v>
      </c>
      <c r="O55" s="42">
        <f>COUNTIF(Vertices[Eigenvector Centrality],"&gt;= "&amp;N55)-COUNTIF(Vertices[Eigenvector Centrality],"&gt;="&amp;N56)</f>
        <v>0</v>
      </c>
      <c r="P55" s="41">
        <f t="shared" si="16"/>
        <v>0.999929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0.125</v>
      </c>
      <c r="O56" s="40">
        <f>COUNTIF(Vertices[Eigenvector Centrality],"&gt;= "&amp;N56)-COUNTIF(Vertices[Eigenvector Centrality],"&gt;="&amp;N57)</f>
        <v>0</v>
      </c>
      <c r="P56" s="39">
        <f t="shared" si="16"/>
        <v>0.999929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7</v>
      </c>
      <c r="H57" s="43">
        <f>MAX(Vertices[Out-Degree])</f>
        <v>1</v>
      </c>
      <c r="I57" s="44">
        <f>COUNTIF(Vertices[Out-Degree],"&gt;= "&amp;H57)-COUNTIF(Vertices[Out-Degree],"&gt;="&amp;H58)</f>
        <v>7</v>
      </c>
      <c r="J57" s="43">
        <f>MAX(Vertices[Betweenness Centrality])</f>
        <v>0</v>
      </c>
      <c r="K57" s="44">
        <f>COUNTIF(Vertices[Betweenness Centrality],"&gt;= "&amp;J57)-COUNTIF(Vertices[Betweenness Centrality],"&gt;="&amp;J58)</f>
        <v>8</v>
      </c>
      <c r="L57" s="43">
        <f>MAX(Vertices[Closeness Centrality])</f>
        <v>1</v>
      </c>
      <c r="M57" s="44">
        <f>COUNTIF(Vertices[Closeness Centrality],"&gt;= "&amp;L57)-COUNTIF(Vertices[Closeness Centrality],"&gt;="&amp;L58)</f>
        <v>2</v>
      </c>
      <c r="N57" s="43">
        <f>MAX(Vertices[Eigenvector Centrality])</f>
        <v>0.125</v>
      </c>
      <c r="O57" s="44">
        <f>COUNTIF(Vertices[Eigenvector Centrality],"&gt;= "&amp;N57)-COUNTIF(Vertices[Eigenvector Centrality],"&gt;="&amp;N58)</f>
        <v>8</v>
      </c>
      <c r="P57" s="43">
        <f>MAX(Vertices[PageRank])</f>
        <v>0.999929</v>
      </c>
      <c r="Q57" s="44">
        <f>COUNTIF(Vertices[PageRank],"&gt;= "&amp;P57)-COUNTIF(Vertices[PageRank],"&gt;="&amp;P58)</f>
        <v>8</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0.875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0.25</v>
      </c>
    </row>
    <row r="114" spans="1:2" ht="15">
      <c r="A114" s="35" t="s">
        <v>109</v>
      </c>
      <c r="B114" s="49">
        <f>_xlfn.IFERROR(MEDIAN(Vertices[Closeness Centrality]),NoMetricMessage)</f>
        <v>0</v>
      </c>
    </row>
    <row r="125" spans="1:2" ht="15">
      <c r="A125" s="35" t="s">
        <v>112</v>
      </c>
      <c r="B125" s="49">
        <f>IF(COUNT(Vertices[Eigenvector Centrality])&gt;0,N2,NoMetricMessage)</f>
        <v>0.125</v>
      </c>
    </row>
    <row r="126" spans="1:2" ht="15">
      <c r="A126" s="35" t="s">
        <v>113</v>
      </c>
      <c r="B126" s="49">
        <f>IF(COUNT(Vertices[Eigenvector Centrality])&gt;0,N57,NoMetricMessage)</f>
        <v>0.125</v>
      </c>
    </row>
    <row r="127" spans="1:2" ht="15">
      <c r="A127" s="35" t="s">
        <v>114</v>
      </c>
      <c r="B127" s="49">
        <f>_xlfn.IFERROR(AVERAGE(Vertices[Eigenvector Centrality]),NoMetricMessage)</f>
        <v>0.125</v>
      </c>
    </row>
    <row r="128" spans="1:2" ht="15">
      <c r="A128" s="35" t="s">
        <v>115</v>
      </c>
      <c r="B128" s="49">
        <f>_xlfn.IFERROR(MEDIAN(Vertices[Eigenvector Centrality]),NoMetricMessage)</f>
        <v>0.125</v>
      </c>
    </row>
    <row r="139" spans="1:2" ht="15">
      <c r="A139" s="35" t="s">
        <v>140</v>
      </c>
      <c r="B139" s="49">
        <f>IF(COUNT(Vertices[PageRank])&gt;0,P2,NoMetricMessage)</f>
        <v>0.999929</v>
      </c>
    </row>
    <row r="140" spans="1:2" ht="15">
      <c r="A140" s="35" t="s">
        <v>141</v>
      </c>
      <c r="B140" s="49">
        <f>IF(COUNT(Vertices[PageRank])&gt;0,P57,NoMetricMessage)</f>
        <v>0.999929</v>
      </c>
    </row>
    <row r="141" spans="1:2" ht="15">
      <c r="A141" s="35" t="s">
        <v>142</v>
      </c>
      <c r="B141" s="49">
        <f>_xlfn.IFERROR(AVERAGE(Vertices[PageRank]),NoMetricMessage)</f>
        <v>0.999929</v>
      </c>
    </row>
    <row r="142" spans="1:2" ht="15">
      <c r="A142" s="35" t="s">
        <v>143</v>
      </c>
      <c r="B142" s="49">
        <f>_xlfn.IFERROR(MEDIAN(Vertices[PageRank]),NoMetricMessage)</f>
        <v>0.999929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v>
      </c>
      <c r="K7" s="13" t="s">
        <v>341</v>
      </c>
    </row>
    <row r="8" spans="1:11" ht="409.5">
      <c r="A8"/>
      <c r="B8">
        <v>2</v>
      </c>
      <c r="C8">
        <v>2</v>
      </c>
      <c r="D8" t="s">
        <v>61</v>
      </c>
      <c r="E8" t="s">
        <v>61</v>
      </c>
      <c r="H8" t="s">
        <v>73</v>
      </c>
      <c r="J8" t="s">
        <v>342</v>
      </c>
      <c r="K8" s="13" t="s">
        <v>343</v>
      </c>
    </row>
    <row r="9" spans="1:11" ht="409.5">
      <c r="A9"/>
      <c r="B9">
        <v>3</v>
      </c>
      <c r="C9">
        <v>4</v>
      </c>
      <c r="D9" t="s">
        <v>62</v>
      </c>
      <c r="E9" t="s">
        <v>62</v>
      </c>
      <c r="H9" t="s">
        <v>74</v>
      </c>
      <c r="J9" t="s">
        <v>344</v>
      </c>
      <c r="K9" s="13" t="s">
        <v>345</v>
      </c>
    </row>
    <row r="10" spans="1:11" ht="409.5">
      <c r="A10"/>
      <c r="B10">
        <v>4</v>
      </c>
      <c r="D10" t="s">
        <v>63</v>
      </c>
      <c r="E10" t="s">
        <v>63</v>
      </c>
      <c r="H10" t="s">
        <v>75</v>
      </c>
      <c r="J10" t="s">
        <v>346</v>
      </c>
      <c r="K10" s="13" t="s">
        <v>347</v>
      </c>
    </row>
    <row r="11" spans="1:11" ht="15">
      <c r="A11"/>
      <c r="B11">
        <v>5</v>
      </c>
      <c r="D11" t="s">
        <v>46</v>
      </c>
      <c r="E11">
        <v>1</v>
      </c>
      <c r="H11" t="s">
        <v>76</v>
      </c>
      <c r="J11" t="s">
        <v>348</v>
      </c>
      <c r="K11" t="s">
        <v>349</v>
      </c>
    </row>
    <row r="12" spans="1:11" ht="15">
      <c r="A12"/>
      <c r="B12"/>
      <c r="D12" t="s">
        <v>64</v>
      </c>
      <c r="E12">
        <v>2</v>
      </c>
      <c r="H12">
        <v>0</v>
      </c>
      <c r="J12" t="s">
        <v>350</v>
      </c>
      <c r="K12" t="s">
        <v>351</v>
      </c>
    </row>
    <row r="13" spans="1:11" ht="15">
      <c r="A13"/>
      <c r="B13"/>
      <c r="D13">
        <v>1</v>
      </c>
      <c r="E13">
        <v>3</v>
      </c>
      <c r="H13">
        <v>1</v>
      </c>
      <c r="J13" t="s">
        <v>352</v>
      </c>
      <c r="K13" t="s">
        <v>353</v>
      </c>
    </row>
    <row r="14" spans="4:11" ht="15">
      <c r="D14">
        <v>2</v>
      </c>
      <c r="E14">
        <v>4</v>
      </c>
      <c r="H14">
        <v>2</v>
      </c>
      <c r="J14" t="s">
        <v>354</v>
      </c>
      <c r="K14" t="s">
        <v>355</v>
      </c>
    </row>
    <row r="15" spans="4:11" ht="15">
      <c r="D15">
        <v>3</v>
      </c>
      <c r="E15">
        <v>5</v>
      </c>
      <c r="H15">
        <v>3</v>
      </c>
      <c r="J15" t="s">
        <v>356</v>
      </c>
      <c r="K15" t="s">
        <v>357</v>
      </c>
    </row>
    <row r="16" spans="4:11" ht="15">
      <c r="D16">
        <v>4</v>
      </c>
      <c r="E16">
        <v>6</v>
      </c>
      <c r="H16">
        <v>4</v>
      </c>
      <c r="J16" t="s">
        <v>358</v>
      </c>
      <c r="K16" t="s">
        <v>359</v>
      </c>
    </row>
    <row r="17" spans="4:11" ht="15">
      <c r="D17">
        <v>5</v>
      </c>
      <c r="E17">
        <v>7</v>
      </c>
      <c r="H17">
        <v>5</v>
      </c>
      <c r="J17" t="s">
        <v>360</v>
      </c>
      <c r="K17" t="s">
        <v>361</v>
      </c>
    </row>
    <row r="18" spans="4:11" ht="15">
      <c r="D18">
        <v>6</v>
      </c>
      <c r="E18">
        <v>8</v>
      </c>
      <c r="H18">
        <v>6</v>
      </c>
      <c r="J18" t="s">
        <v>362</v>
      </c>
      <c r="K18" t="s">
        <v>363</v>
      </c>
    </row>
    <row r="19" spans="4:11" ht="15">
      <c r="D19">
        <v>7</v>
      </c>
      <c r="E19">
        <v>9</v>
      </c>
      <c r="H19">
        <v>7</v>
      </c>
      <c r="J19" t="s">
        <v>364</v>
      </c>
      <c r="K19" t="s">
        <v>365</v>
      </c>
    </row>
    <row r="20" spans="4:11" ht="15">
      <c r="D20">
        <v>8</v>
      </c>
      <c r="H20">
        <v>8</v>
      </c>
      <c r="J20" t="s">
        <v>366</v>
      </c>
      <c r="K20" t="s">
        <v>367</v>
      </c>
    </row>
    <row r="21" spans="4:11" ht="409.5">
      <c r="D21">
        <v>9</v>
      </c>
      <c r="H21">
        <v>9</v>
      </c>
      <c r="J21" t="s">
        <v>368</v>
      </c>
      <c r="K21" s="13" t="s">
        <v>369</v>
      </c>
    </row>
    <row r="22" spans="4:11" ht="409.5">
      <c r="D22">
        <v>10</v>
      </c>
      <c r="J22" t="s">
        <v>370</v>
      </c>
      <c r="K22" s="13" t="s">
        <v>371</v>
      </c>
    </row>
    <row r="23" spans="4:11" ht="409.5">
      <c r="D23">
        <v>11</v>
      </c>
      <c r="J23" t="s">
        <v>372</v>
      </c>
      <c r="K23" s="13" t="s">
        <v>373</v>
      </c>
    </row>
    <row r="24" spans="10:11" ht="409.5">
      <c r="J24" t="s">
        <v>374</v>
      </c>
      <c r="K24" s="13" t="s">
        <v>523</v>
      </c>
    </row>
    <row r="25" spans="10:11" ht="15">
      <c r="J25" t="s">
        <v>375</v>
      </c>
      <c r="K25" t="b">
        <v>0</v>
      </c>
    </row>
    <row r="26" spans="10:11" ht="15">
      <c r="J26" t="s">
        <v>521</v>
      </c>
      <c r="K26" t="s">
        <v>522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385</v>
      </c>
      <c r="B1" s="13" t="s">
        <v>386</v>
      </c>
      <c r="C1" s="13" t="s">
        <v>387</v>
      </c>
      <c r="D1" s="13" t="s">
        <v>389</v>
      </c>
      <c r="E1" s="85" t="s">
        <v>388</v>
      </c>
      <c r="F1" s="85" t="s">
        <v>390</v>
      </c>
    </row>
    <row r="2" spans="1:6" ht="15">
      <c r="A2" s="89" t="s">
        <v>232</v>
      </c>
      <c r="B2" s="85">
        <v>1</v>
      </c>
      <c r="C2" s="89" t="s">
        <v>228</v>
      </c>
      <c r="D2" s="85">
        <v>1</v>
      </c>
      <c r="E2" s="85"/>
      <c r="F2" s="85"/>
    </row>
    <row r="3" spans="1:6" ht="15">
      <c r="A3" s="89" t="s">
        <v>231</v>
      </c>
      <c r="B3" s="85">
        <v>1</v>
      </c>
      <c r="C3" s="89" t="s">
        <v>229</v>
      </c>
      <c r="D3" s="85">
        <v>1</v>
      </c>
      <c r="E3" s="85"/>
      <c r="F3" s="85"/>
    </row>
    <row r="4" spans="1:6" ht="15">
      <c r="A4" s="89" t="s">
        <v>230</v>
      </c>
      <c r="B4" s="85">
        <v>1</v>
      </c>
      <c r="C4" s="89" t="s">
        <v>230</v>
      </c>
      <c r="D4" s="85">
        <v>1</v>
      </c>
      <c r="E4" s="85"/>
      <c r="F4" s="85"/>
    </row>
    <row r="5" spans="1:6" ht="15">
      <c r="A5" s="89" t="s">
        <v>229</v>
      </c>
      <c r="B5" s="85">
        <v>1</v>
      </c>
      <c r="C5" s="89" t="s">
        <v>231</v>
      </c>
      <c r="D5" s="85">
        <v>1</v>
      </c>
      <c r="E5" s="85"/>
      <c r="F5" s="85"/>
    </row>
    <row r="6" spans="1:6" ht="15">
      <c r="A6" s="89" t="s">
        <v>228</v>
      </c>
      <c r="B6" s="85">
        <v>1</v>
      </c>
      <c r="C6" s="89" t="s">
        <v>232</v>
      </c>
      <c r="D6" s="85">
        <v>1</v>
      </c>
      <c r="E6" s="85"/>
      <c r="F6" s="85"/>
    </row>
    <row r="9" spans="1:6" ht="15" customHeight="1">
      <c r="A9" s="13" t="s">
        <v>393</v>
      </c>
      <c r="B9" s="13" t="s">
        <v>386</v>
      </c>
      <c r="C9" s="13" t="s">
        <v>394</v>
      </c>
      <c r="D9" s="13" t="s">
        <v>389</v>
      </c>
      <c r="E9" s="85" t="s">
        <v>395</v>
      </c>
      <c r="F9" s="85" t="s">
        <v>390</v>
      </c>
    </row>
    <row r="10" spans="1:6" ht="15">
      <c r="A10" s="85" t="s">
        <v>233</v>
      </c>
      <c r="B10" s="85">
        <v>4</v>
      </c>
      <c r="C10" s="85" t="s">
        <v>233</v>
      </c>
      <c r="D10" s="85">
        <v>4</v>
      </c>
      <c r="E10" s="85"/>
      <c r="F10" s="85"/>
    </row>
    <row r="11" spans="1:6" ht="15">
      <c r="A11" s="85" t="s">
        <v>234</v>
      </c>
      <c r="B11" s="85">
        <v>1</v>
      </c>
      <c r="C11" s="85" t="s">
        <v>234</v>
      </c>
      <c r="D11" s="85">
        <v>1</v>
      </c>
      <c r="E11" s="85"/>
      <c r="F11" s="85"/>
    </row>
    <row r="14" spans="1:6" ht="15" customHeight="1">
      <c r="A14" s="13" t="s">
        <v>398</v>
      </c>
      <c r="B14" s="13" t="s">
        <v>386</v>
      </c>
      <c r="C14" s="13" t="s">
        <v>401</v>
      </c>
      <c r="D14" s="13" t="s">
        <v>389</v>
      </c>
      <c r="E14" s="85" t="s">
        <v>402</v>
      </c>
      <c r="F14" s="85" t="s">
        <v>390</v>
      </c>
    </row>
    <row r="15" spans="1:6" ht="15">
      <c r="A15" s="85" t="s">
        <v>399</v>
      </c>
      <c r="B15" s="85">
        <v>1</v>
      </c>
      <c r="C15" s="85" t="s">
        <v>235</v>
      </c>
      <c r="D15" s="85">
        <v>1</v>
      </c>
      <c r="E15" s="85"/>
      <c r="F15" s="85"/>
    </row>
    <row r="16" spans="1:6" ht="15">
      <c r="A16" s="85" t="s">
        <v>400</v>
      </c>
      <c r="B16" s="85">
        <v>1</v>
      </c>
      <c r="C16" s="85" t="s">
        <v>399</v>
      </c>
      <c r="D16" s="85">
        <v>1</v>
      </c>
      <c r="E16" s="85"/>
      <c r="F16" s="85"/>
    </row>
    <row r="17" spans="1:6" ht="15">
      <c r="A17" s="85" t="s">
        <v>235</v>
      </c>
      <c r="B17" s="85">
        <v>1</v>
      </c>
      <c r="C17" s="85" t="s">
        <v>400</v>
      </c>
      <c r="D17" s="85">
        <v>1</v>
      </c>
      <c r="E17" s="85"/>
      <c r="F17" s="85"/>
    </row>
    <row r="20" spans="1:6" ht="15" customHeight="1">
      <c r="A20" s="13" t="s">
        <v>405</v>
      </c>
      <c r="B20" s="13" t="s">
        <v>386</v>
      </c>
      <c r="C20" s="13" t="s">
        <v>414</v>
      </c>
      <c r="D20" s="13" t="s">
        <v>389</v>
      </c>
      <c r="E20" s="13" t="s">
        <v>419</v>
      </c>
      <c r="F20" s="13" t="s">
        <v>390</v>
      </c>
    </row>
    <row r="21" spans="1:6" ht="15">
      <c r="A21" s="91" t="s">
        <v>406</v>
      </c>
      <c r="B21" s="91">
        <v>0</v>
      </c>
      <c r="C21" s="91" t="s">
        <v>400</v>
      </c>
      <c r="D21" s="91">
        <v>5</v>
      </c>
      <c r="E21" s="91" t="s">
        <v>413</v>
      </c>
      <c r="F21" s="91">
        <v>2</v>
      </c>
    </row>
    <row r="22" spans="1:6" ht="15">
      <c r="A22" s="91" t="s">
        <v>407</v>
      </c>
      <c r="B22" s="91">
        <v>0</v>
      </c>
      <c r="C22" s="91" t="s">
        <v>399</v>
      </c>
      <c r="D22" s="91">
        <v>5</v>
      </c>
      <c r="E22" s="91"/>
      <c r="F22" s="91"/>
    </row>
    <row r="23" spans="1:6" ht="15">
      <c r="A23" s="91" t="s">
        <v>408</v>
      </c>
      <c r="B23" s="91">
        <v>0</v>
      </c>
      <c r="C23" s="91" t="s">
        <v>411</v>
      </c>
      <c r="D23" s="91">
        <v>4</v>
      </c>
      <c r="E23" s="91"/>
      <c r="F23" s="91"/>
    </row>
    <row r="24" spans="1:6" ht="15">
      <c r="A24" s="91" t="s">
        <v>409</v>
      </c>
      <c r="B24" s="91">
        <v>117</v>
      </c>
      <c r="C24" s="91" t="s">
        <v>412</v>
      </c>
      <c r="D24" s="91">
        <v>3</v>
      </c>
      <c r="E24" s="91"/>
      <c r="F24" s="91"/>
    </row>
    <row r="25" spans="1:6" ht="15">
      <c r="A25" s="91" t="s">
        <v>410</v>
      </c>
      <c r="B25" s="91">
        <v>117</v>
      </c>
      <c r="C25" s="91" t="s">
        <v>415</v>
      </c>
      <c r="D25" s="91">
        <v>2</v>
      </c>
      <c r="E25" s="91"/>
      <c r="F25" s="91"/>
    </row>
    <row r="26" spans="1:6" ht="15">
      <c r="A26" s="91" t="s">
        <v>399</v>
      </c>
      <c r="B26" s="91">
        <v>6</v>
      </c>
      <c r="C26" s="91" t="s">
        <v>416</v>
      </c>
      <c r="D26" s="91">
        <v>2</v>
      </c>
      <c r="E26" s="91"/>
      <c r="F26" s="91"/>
    </row>
    <row r="27" spans="1:6" ht="15">
      <c r="A27" s="91" t="s">
        <v>400</v>
      </c>
      <c r="B27" s="91">
        <v>6</v>
      </c>
      <c r="C27" s="91" t="s">
        <v>417</v>
      </c>
      <c r="D27" s="91">
        <v>2</v>
      </c>
      <c r="E27" s="91"/>
      <c r="F27" s="91"/>
    </row>
    <row r="28" spans="1:6" ht="15">
      <c r="A28" s="91" t="s">
        <v>411</v>
      </c>
      <c r="B28" s="91">
        <v>4</v>
      </c>
      <c r="C28" s="91" t="s">
        <v>418</v>
      </c>
      <c r="D28" s="91">
        <v>2</v>
      </c>
      <c r="E28" s="91"/>
      <c r="F28" s="91"/>
    </row>
    <row r="29" spans="1:6" ht="15">
      <c r="A29" s="91" t="s">
        <v>412</v>
      </c>
      <c r="B29" s="91">
        <v>3</v>
      </c>
      <c r="C29" s="91"/>
      <c r="D29" s="91"/>
      <c r="E29" s="91"/>
      <c r="F29" s="91"/>
    </row>
    <row r="30" spans="1:6" ht="15">
      <c r="A30" s="91" t="s">
        <v>413</v>
      </c>
      <c r="B30" s="91">
        <v>2</v>
      </c>
      <c r="C30" s="91"/>
      <c r="D30" s="91"/>
      <c r="E30" s="91"/>
      <c r="F30" s="91"/>
    </row>
    <row r="33" spans="1:6" ht="15" customHeight="1">
      <c r="A33" s="13" t="s">
        <v>422</v>
      </c>
      <c r="B33" s="13" t="s">
        <v>386</v>
      </c>
      <c r="C33" s="13" t="s">
        <v>425</v>
      </c>
      <c r="D33" s="13" t="s">
        <v>389</v>
      </c>
      <c r="E33" s="85" t="s">
        <v>426</v>
      </c>
      <c r="F33" s="85" t="s">
        <v>390</v>
      </c>
    </row>
    <row r="34" spans="1:6" ht="15">
      <c r="A34" s="91" t="s">
        <v>423</v>
      </c>
      <c r="B34" s="91">
        <v>5</v>
      </c>
      <c r="C34" s="91" t="s">
        <v>423</v>
      </c>
      <c r="D34" s="91">
        <v>4</v>
      </c>
      <c r="E34" s="91"/>
      <c r="F34" s="91"/>
    </row>
    <row r="35" spans="1:6" ht="15">
      <c r="A35" s="91" t="s">
        <v>424</v>
      </c>
      <c r="B35" s="91">
        <v>2</v>
      </c>
      <c r="C35" s="91" t="s">
        <v>424</v>
      </c>
      <c r="D35" s="91">
        <v>2</v>
      </c>
      <c r="E35" s="91"/>
      <c r="F35" s="91"/>
    </row>
    <row r="38" spans="1:6" ht="15" customHeight="1">
      <c r="A38" s="13" t="s">
        <v>429</v>
      </c>
      <c r="B38" s="13" t="s">
        <v>386</v>
      </c>
      <c r="C38" s="85" t="s">
        <v>431</v>
      </c>
      <c r="D38" s="85" t="s">
        <v>389</v>
      </c>
      <c r="E38" s="13" t="s">
        <v>432</v>
      </c>
      <c r="F38" s="13" t="s">
        <v>390</v>
      </c>
    </row>
    <row r="39" spans="1:6" ht="15">
      <c r="A39" s="85" t="s">
        <v>219</v>
      </c>
      <c r="B39" s="85">
        <v>1</v>
      </c>
      <c r="C39" s="85"/>
      <c r="D39" s="85"/>
      <c r="E39" s="85" t="s">
        <v>219</v>
      </c>
      <c r="F39" s="85">
        <v>1</v>
      </c>
    </row>
    <row r="42" spans="1:6" ht="15" customHeight="1">
      <c r="A42" s="85" t="s">
        <v>430</v>
      </c>
      <c r="B42" s="85" t="s">
        <v>386</v>
      </c>
      <c r="C42" s="85" t="s">
        <v>433</v>
      </c>
      <c r="D42" s="85" t="s">
        <v>389</v>
      </c>
      <c r="E42" s="85" t="s">
        <v>434</v>
      </c>
      <c r="F42" s="85" t="s">
        <v>390</v>
      </c>
    </row>
    <row r="43" spans="1:6" ht="15">
      <c r="A43" s="85"/>
      <c r="B43" s="85"/>
      <c r="C43" s="85"/>
      <c r="D43" s="85"/>
      <c r="E43" s="85"/>
      <c r="F43" s="85"/>
    </row>
    <row r="45" spans="1:6" ht="15" customHeight="1">
      <c r="A45" s="13" t="s">
        <v>437</v>
      </c>
      <c r="B45" s="13" t="s">
        <v>386</v>
      </c>
      <c r="C45" s="13" t="s">
        <v>438</v>
      </c>
      <c r="D45" s="13" t="s">
        <v>389</v>
      </c>
      <c r="E45" s="13" t="s">
        <v>439</v>
      </c>
      <c r="F45" s="13" t="s">
        <v>390</v>
      </c>
    </row>
    <row r="46" spans="1:6" ht="15">
      <c r="A46" s="124" t="s">
        <v>219</v>
      </c>
      <c r="B46" s="85">
        <v>113130</v>
      </c>
      <c r="C46" s="124" t="s">
        <v>216</v>
      </c>
      <c r="D46" s="85">
        <v>2286</v>
      </c>
      <c r="E46" s="124" t="s">
        <v>219</v>
      </c>
      <c r="F46" s="85">
        <v>113130</v>
      </c>
    </row>
    <row r="47" spans="1:6" ht="15">
      <c r="A47" s="124" t="s">
        <v>216</v>
      </c>
      <c r="B47" s="85">
        <v>2286</v>
      </c>
      <c r="C47" s="124" t="s">
        <v>212</v>
      </c>
      <c r="D47" s="85">
        <v>876</v>
      </c>
      <c r="E47" s="124" t="s">
        <v>217</v>
      </c>
      <c r="F47" s="85">
        <v>1860</v>
      </c>
    </row>
    <row r="48" spans="1:6" ht="15">
      <c r="A48" s="124" t="s">
        <v>217</v>
      </c>
      <c r="B48" s="85">
        <v>1860</v>
      </c>
      <c r="C48" s="124" t="s">
        <v>214</v>
      </c>
      <c r="D48" s="85">
        <v>567</v>
      </c>
      <c r="E48" s="124"/>
      <c r="F48" s="85"/>
    </row>
    <row r="49" spans="1:6" ht="15">
      <c r="A49" s="124" t="s">
        <v>212</v>
      </c>
      <c r="B49" s="85">
        <v>876</v>
      </c>
      <c r="C49" s="124" t="s">
        <v>215</v>
      </c>
      <c r="D49" s="85">
        <v>142</v>
      </c>
      <c r="E49" s="124"/>
      <c r="F49" s="85"/>
    </row>
    <row r="50" spans="1:6" ht="15">
      <c r="A50" s="124" t="s">
        <v>214</v>
      </c>
      <c r="B50" s="85">
        <v>567</v>
      </c>
      <c r="C50" s="124" t="s">
        <v>213</v>
      </c>
      <c r="D50" s="85">
        <v>87</v>
      </c>
      <c r="E50" s="124"/>
      <c r="F50" s="85"/>
    </row>
    <row r="51" spans="1:6" ht="15">
      <c r="A51" s="124" t="s">
        <v>215</v>
      </c>
      <c r="B51" s="85">
        <v>142</v>
      </c>
      <c r="C51" s="124" t="s">
        <v>218</v>
      </c>
      <c r="D51" s="85">
        <v>2</v>
      </c>
      <c r="E51" s="124"/>
      <c r="F51" s="85"/>
    </row>
    <row r="52" spans="1:6" ht="15">
      <c r="A52" s="124" t="s">
        <v>213</v>
      </c>
      <c r="B52" s="85">
        <v>87</v>
      </c>
      <c r="C52" s="124"/>
      <c r="D52" s="85"/>
      <c r="E52" s="124"/>
      <c r="F52" s="85"/>
    </row>
    <row r="53" spans="1:6" ht="15">
      <c r="A53" s="124" t="s">
        <v>218</v>
      </c>
      <c r="B53" s="85">
        <v>2</v>
      </c>
      <c r="C53" s="124"/>
      <c r="D53" s="85"/>
      <c r="E53" s="124"/>
      <c r="F53" s="85"/>
    </row>
  </sheetData>
  <hyperlinks>
    <hyperlink ref="A2" r:id="rId1" display="https://www.radiosawa.com/live/audio/15"/>
    <hyperlink ref="A3" r:id="rId2" display="https://twitter.com/i/web/status/1171157928885346305"/>
    <hyperlink ref="A4" r:id="rId3" display="https://twitter.com/i/web/status/1170775967171846145"/>
    <hyperlink ref="A5" r:id="rId4" display="https://twitter.com/i/web/status/1170524531200598016"/>
    <hyperlink ref="A6" r:id="rId5" display="https://twitter.com/i/web/status/1169668437104369665"/>
    <hyperlink ref="C2" r:id="rId6" display="https://twitter.com/i/web/status/1169668437104369665"/>
    <hyperlink ref="C3" r:id="rId7" display="https://twitter.com/i/web/status/1170524531200598016"/>
    <hyperlink ref="C4" r:id="rId8" display="https://twitter.com/i/web/status/1170775967171846145"/>
    <hyperlink ref="C5" r:id="rId9" display="https://twitter.com/i/web/status/1171157928885346305"/>
    <hyperlink ref="C6" r:id="rId10" display="https://www.radiosawa.com/live/audio/15"/>
  </hyperlinks>
  <printOptions/>
  <pageMargins left="0.7" right="0.7" top="0.75" bottom="0.75" header="0.3" footer="0.3"/>
  <pageSetup orientation="portrait" paperSize="9"/>
  <tableParts>
    <tablePart r:id="rId18"/>
    <tablePart r:id="rId16"/>
    <tablePart r:id="rId11"/>
    <tablePart r:id="rId17"/>
    <tablePart r:id="rId12"/>
    <tablePart r:id="rId13"/>
    <tablePart r:id="rId15"/>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467</v>
      </c>
      <c r="B1" s="13" t="s">
        <v>468</v>
      </c>
      <c r="C1" s="13" t="s">
        <v>469</v>
      </c>
      <c r="D1" s="13" t="s">
        <v>144</v>
      </c>
      <c r="E1" s="13" t="s">
        <v>471</v>
      </c>
      <c r="F1" s="13" t="s">
        <v>472</v>
      </c>
      <c r="G1" s="13" t="s">
        <v>473</v>
      </c>
    </row>
    <row r="2" spans="1:7" ht="15">
      <c r="A2" s="85" t="s">
        <v>406</v>
      </c>
      <c r="B2" s="85">
        <v>0</v>
      </c>
      <c r="C2" s="129">
        <v>0</v>
      </c>
      <c r="D2" s="85" t="s">
        <v>470</v>
      </c>
      <c r="E2" s="85"/>
      <c r="F2" s="85"/>
      <c r="G2" s="85"/>
    </row>
    <row r="3" spans="1:7" ht="15">
      <c r="A3" s="85" t="s">
        <v>407</v>
      </c>
      <c r="B3" s="85">
        <v>0</v>
      </c>
      <c r="C3" s="129">
        <v>0</v>
      </c>
      <c r="D3" s="85" t="s">
        <v>470</v>
      </c>
      <c r="E3" s="85"/>
      <c r="F3" s="85"/>
      <c r="G3" s="85"/>
    </row>
    <row r="4" spans="1:7" ht="15">
      <c r="A4" s="85" t="s">
        <v>408</v>
      </c>
      <c r="B4" s="85">
        <v>0</v>
      </c>
      <c r="C4" s="129">
        <v>0</v>
      </c>
      <c r="D4" s="85" t="s">
        <v>470</v>
      </c>
      <c r="E4" s="85"/>
      <c r="F4" s="85"/>
      <c r="G4" s="85"/>
    </row>
    <row r="5" spans="1:7" ht="15">
      <c r="A5" s="85" t="s">
        <v>409</v>
      </c>
      <c r="B5" s="85">
        <v>117</v>
      </c>
      <c r="C5" s="129">
        <v>1</v>
      </c>
      <c r="D5" s="85" t="s">
        <v>470</v>
      </c>
      <c r="E5" s="85"/>
      <c r="F5" s="85"/>
      <c r="G5" s="85"/>
    </row>
    <row r="6" spans="1:7" ht="15">
      <c r="A6" s="85" t="s">
        <v>410</v>
      </c>
      <c r="B6" s="85">
        <v>117</v>
      </c>
      <c r="C6" s="129">
        <v>1</v>
      </c>
      <c r="D6" s="85" t="s">
        <v>470</v>
      </c>
      <c r="E6" s="85"/>
      <c r="F6" s="85"/>
      <c r="G6" s="85"/>
    </row>
    <row r="7" spans="1:7" ht="15">
      <c r="A7" s="91" t="s">
        <v>399</v>
      </c>
      <c r="B7" s="91">
        <v>6</v>
      </c>
      <c r="C7" s="130">
        <v>0.007493745419396821</v>
      </c>
      <c r="D7" s="91" t="s">
        <v>470</v>
      </c>
      <c r="E7" s="91" t="b">
        <v>0</v>
      </c>
      <c r="F7" s="91" t="b">
        <v>0</v>
      </c>
      <c r="G7" s="91" t="b">
        <v>0</v>
      </c>
    </row>
    <row r="8" spans="1:7" ht="15">
      <c r="A8" s="91" t="s">
        <v>400</v>
      </c>
      <c r="B8" s="91">
        <v>6</v>
      </c>
      <c r="C8" s="130">
        <v>0.007493745419396821</v>
      </c>
      <c r="D8" s="91" t="s">
        <v>470</v>
      </c>
      <c r="E8" s="91" t="b">
        <v>0</v>
      </c>
      <c r="F8" s="91" t="b">
        <v>0</v>
      </c>
      <c r="G8" s="91" t="b">
        <v>0</v>
      </c>
    </row>
    <row r="9" spans="1:7" ht="15">
      <c r="A9" s="91" t="s">
        <v>411</v>
      </c>
      <c r="B9" s="91">
        <v>4</v>
      </c>
      <c r="C9" s="130">
        <v>0.012580402916054511</v>
      </c>
      <c r="D9" s="91" t="s">
        <v>470</v>
      </c>
      <c r="E9" s="91" t="b">
        <v>0</v>
      </c>
      <c r="F9" s="91" t="b">
        <v>0</v>
      </c>
      <c r="G9" s="91" t="b">
        <v>0</v>
      </c>
    </row>
    <row r="10" spans="1:7" ht="15">
      <c r="A10" s="91" t="s">
        <v>412</v>
      </c>
      <c r="B10" s="91">
        <v>3</v>
      </c>
      <c r="C10" s="130">
        <v>0.009435302187040882</v>
      </c>
      <c r="D10" s="91" t="s">
        <v>470</v>
      </c>
      <c r="E10" s="91" t="b">
        <v>0</v>
      </c>
      <c r="F10" s="91" t="b">
        <v>0</v>
      </c>
      <c r="G10" s="91" t="b">
        <v>0</v>
      </c>
    </row>
    <row r="11" spans="1:7" ht="15">
      <c r="A11" s="91" t="s">
        <v>413</v>
      </c>
      <c r="B11" s="91">
        <v>2</v>
      </c>
      <c r="C11" s="130">
        <v>0.01444612034212405</v>
      </c>
      <c r="D11" s="91" t="s">
        <v>470</v>
      </c>
      <c r="E11" s="91" t="b">
        <v>0</v>
      </c>
      <c r="F11" s="91" t="b">
        <v>0</v>
      </c>
      <c r="G11" s="91" t="b">
        <v>0</v>
      </c>
    </row>
    <row r="12" spans="1:7" ht="15">
      <c r="A12" s="91" t="s">
        <v>417</v>
      </c>
      <c r="B12" s="91">
        <v>2</v>
      </c>
      <c r="C12" s="130">
        <v>0.01444612034212405</v>
      </c>
      <c r="D12" s="91" t="s">
        <v>470</v>
      </c>
      <c r="E12" s="91" t="b">
        <v>0</v>
      </c>
      <c r="F12" s="91" t="b">
        <v>0</v>
      </c>
      <c r="G12" s="91" t="b">
        <v>0</v>
      </c>
    </row>
    <row r="13" spans="1:7" ht="15">
      <c r="A13" s="91" t="s">
        <v>418</v>
      </c>
      <c r="B13" s="91">
        <v>2</v>
      </c>
      <c r="C13" s="130">
        <v>0.01444612034212405</v>
      </c>
      <c r="D13" s="91" t="s">
        <v>470</v>
      </c>
      <c r="E13" s="91" t="b">
        <v>0</v>
      </c>
      <c r="F13" s="91" t="b">
        <v>0</v>
      </c>
      <c r="G13" s="91" t="b">
        <v>0</v>
      </c>
    </row>
    <row r="14" spans="1:7" ht="15">
      <c r="A14" s="91" t="s">
        <v>415</v>
      </c>
      <c r="B14" s="91">
        <v>2</v>
      </c>
      <c r="C14" s="130">
        <v>0.009300308450432063</v>
      </c>
      <c r="D14" s="91" t="s">
        <v>470</v>
      </c>
      <c r="E14" s="91" t="b">
        <v>0</v>
      </c>
      <c r="F14" s="91" t="b">
        <v>0</v>
      </c>
      <c r="G14" s="91" t="b">
        <v>0</v>
      </c>
    </row>
    <row r="15" spans="1:7" ht="15">
      <c r="A15" s="91" t="s">
        <v>416</v>
      </c>
      <c r="B15" s="91">
        <v>2</v>
      </c>
      <c r="C15" s="130">
        <v>0.01444612034212405</v>
      </c>
      <c r="D15" s="91" t="s">
        <v>470</v>
      </c>
      <c r="E15" s="91" t="b">
        <v>0</v>
      </c>
      <c r="F15" s="91" t="b">
        <v>0</v>
      </c>
      <c r="G15" s="91" t="b">
        <v>0</v>
      </c>
    </row>
    <row r="16" spans="1:7" ht="15">
      <c r="A16" s="91" t="s">
        <v>400</v>
      </c>
      <c r="B16" s="91">
        <v>5</v>
      </c>
      <c r="C16" s="130">
        <v>0.008004148138894602</v>
      </c>
      <c r="D16" s="91" t="s">
        <v>377</v>
      </c>
      <c r="E16" s="91" t="b">
        <v>0</v>
      </c>
      <c r="F16" s="91" t="b">
        <v>0</v>
      </c>
      <c r="G16" s="91" t="b">
        <v>0</v>
      </c>
    </row>
    <row r="17" spans="1:7" ht="15">
      <c r="A17" s="91" t="s">
        <v>399</v>
      </c>
      <c r="B17" s="91">
        <v>5</v>
      </c>
      <c r="C17" s="130">
        <v>0.008004148138894602</v>
      </c>
      <c r="D17" s="91" t="s">
        <v>377</v>
      </c>
      <c r="E17" s="91" t="b">
        <v>0</v>
      </c>
      <c r="F17" s="91" t="b">
        <v>0</v>
      </c>
      <c r="G17" s="91" t="b">
        <v>0</v>
      </c>
    </row>
    <row r="18" spans="1:7" ht="15">
      <c r="A18" s="91" t="s">
        <v>411</v>
      </c>
      <c r="B18" s="91">
        <v>4</v>
      </c>
      <c r="C18" s="130">
        <v>0.010946545296872043</v>
      </c>
      <c r="D18" s="91" t="s">
        <v>377</v>
      </c>
      <c r="E18" s="91" t="b">
        <v>0</v>
      </c>
      <c r="F18" s="91" t="b">
        <v>0</v>
      </c>
      <c r="G18" s="91" t="b">
        <v>0</v>
      </c>
    </row>
    <row r="19" spans="1:7" ht="15">
      <c r="A19" s="91" t="s">
        <v>412</v>
      </c>
      <c r="B19" s="91">
        <v>3</v>
      </c>
      <c r="C19" s="130">
        <v>0.008209908972654032</v>
      </c>
      <c r="D19" s="91" t="s">
        <v>377</v>
      </c>
      <c r="E19" s="91" t="b">
        <v>0</v>
      </c>
      <c r="F19" s="91" t="b">
        <v>0</v>
      </c>
      <c r="G19" s="91" t="b">
        <v>0</v>
      </c>
    </row>
    <row r="20" spans="1:7" ht="15">
      <c r="A20" s="91" t="s">
        <v>415</v>
      </c>
      <c r="B20" s="91">
        <v>2</v>
      </c>
      <c r="C20" s="130">
        <v>0.008674931903993863</v>
      </c>
      <c r="D20" s="91" t="s">
        <v>377</v>
      </c>
      <c r="E20" s="91" t="b">
        <v>0</v>
      </c>
      <c r="F20" s="91" t="b">
        <v>0</v>
      </c>
      <c r="G20" s="91" t="b">
        <v>0</v>
      </c>
    </row>
    <row r="21" spans="1:7" ht="15">
      <c r="A21" s="91" t="s">
        <v>416</v>
      </c>
      <c r="B21" s="91">
        <v>2</v>
      </c>
      <c r="C21" s="130">
        <v>0.014148204552429884</v>
      </c>
      <c r="D21" s="91" t="s">
        <v>377</v>
      </c>
      <c r="E21" s="91" t="b">
        <v>0</v>
      </c>
      <c r="F21" s="91" t="b">
        <v>0</v>
      </c>
      <c r="G21" s="91" t="b">
        <v>0</v>
      </c>
    </row>
    <row r="22" spans="1:7" ht="15">
      <c r="A22" s="91" t="s">
        <v>417</v>
      </c>
      <c r="B22" s="91">
        <v>2</v>
      </c>
      <c r="C22" s="130">
        <v>0.014148204552429884</v>
      </c>
      <c r="D22" s="91" t="s">
        <v>377</v>
      </c>
      <c r="E22" s="91" t="b">
        <v>0</v>
      </c>
      <c r="F22" s="91" t="b">
        <v>0</v>
      </c>
      <c r="G22" s="91" t="b">
        <v>0</v>
      </c>
    </row>
    <row r="23" spans="1:7" ht="15">
      <c r="A23" s="91" t="s">
        <v>418</v>
      </c>
      <c r="B23" s="91">
        <v>2</v>
      </c>
      <c r="C23" s="130">
        <v>0.014148204552429884</v>
      </c>
      <c r="D23" s="91" t="s">
        <v>377</v>
      </c>
      <c r="E23" s="91" t="b">
        <v>0</v>
      </c>
      <c r="F23" s="91" t="b">
        <v>0</v>
      </c>
      <c r="G23" s="91" t="b">
        <v>0</v>
      </c>
    </row>
    <row r="24" spans="1:7" ht="15">
      <c r="A24" s="91" t="s">
        <v>413</v>
      </c>
      <c r="B24" s="91">
        <v>2</v>
      </c>
      <c r="C24" s="130">
        <v>0</v>
      </c>
      <c r="D24" s="91" t="s">
        <v>378</v>
      </c>
      <c r="E24" s="91" t="b">
        <v>0</v>
      </c>
      <c r="F24" s="91" t="b">
        <v>0</v>
      </c>
      <c r="G2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2019-09-15T03:12:24Z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