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op Items" sheetId="12" r:id="rId12"/>
    <sheet name="Time Series Edges" sheetId="16" state="hidden" r:id="rId13"/>
    <sheet name="Group Edges" sheetId="15" r:id="rId14"/>
    <sheet name="Time Series" sheetId="17"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pivotCaches>
    <pivotCache cacheId="7"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<sst xmlns="http://schemas.openxmlformats.org/spreadsheetml/2006/main" count="10132" uniqueCount="1869">
  <si>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</si>
  <si>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</si>
  <si>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</si>
  <si>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</si>
  <si>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</si>
  <si>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</si>
  <si>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</si>
  <si>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</si>
  <si>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</si>
  <si>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</si>
  <si>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</si>
  <si>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</si>
  <si>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</si>
  <si>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</si>
  <si>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</si>
  <si>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</si>
  <si>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</si>
  <si>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</si>
  <si>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</si>
  <si>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</si>
  <si>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</si>
  <si>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</si>
  <si>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</si>
  <si>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</si>
  <si>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</si>
  <si>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</si>
  <si>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</si>
  <si>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</si>
  <si>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</si>
  <si>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</si>
  <si>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</si>
  <si>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</si>
  <si>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</si>
  <si>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</si>
  <si>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</si>
  <si>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</si>
  <si>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</si>
  <si>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</si>
  <si>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</si>
  <si>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</si>
  <si>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</si>
  <si>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</si>
  <si>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</si>
  <si>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</si>
  <si>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</si>
  <si>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</si>
  <si>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</si>
  <si>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</si>
  <si>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</si>
  <si>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</si>
  <si>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</si>
  <si>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</si>
  <si>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</si>
  <si>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</si>
  <si>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</si>
  <si>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</si>
  <si>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</si>
  <si>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</si>
  <si>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</si>
  <si>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</si>
  <si>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</si>
  <si>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</si>
  <si>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</si>
  <si>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</si>
  <si>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</si>
  <si>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</si>
  <si>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</si>
  <si>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</si>
  <si>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</si>
  <si>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</si>
  <si>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</si>
  <si>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</si>
  <si>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</si>
  <si>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</si>
  <si>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</si>
  <si>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</si>
  <si>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</si>
  <si>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</si>
  <si>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</si>
  <si>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</si>
  <si>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</si>
  <si>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</si>
  <si>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</si>
  <si>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</si>
  <si>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</si>
  <si>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</si>
  <si>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</si>
  <si>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</si>
  <si>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</si>
  <si>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</si>
  <si>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</si>
  <si>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</si>
  <si>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</si>
  <si>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</si>
  <si>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</si>
  <si>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</si>
  <si>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</si>
  <si>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</si>
  <si>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</si>
  <si>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</si>
  <si>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</si>
  <si>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</si>
  <si>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</si>
  <si>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</si>
  <si>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</si>
  <si>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</si>
  <si>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</si>
  <si>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</si>
  <si>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</si>
  <si>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</si>
  <si>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</si>
  <si>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</si>
  <si>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</si>
  <si>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</si>
  <si>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</si>
  <si>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</si>
  <si>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</si>
  <si>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</si>
  <si>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</si>
  <si>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</si>
  <si>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</si>
  <si>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</si>
  <si>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</si>
  <si>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</si>
  <si>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</si>
  <si>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</si>
  <si>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</si>
  <si>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</si>
  <si>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</si>
  <si>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</si>
  <si>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</si>
  <si>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</si>
  <si>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</si>
  <si>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</si>
  <si>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</si>
  <si>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</si>
  <si>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</si>
  <si>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</si>
  <si>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</si>
  <si>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</si>
  <si>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</si>
  <si>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</si>
  <si>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</si>
  <si>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</si>
  <si>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</si>
  <si>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</si>
  <si>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</si>
  <si>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</si>
  <si>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</si>
  <si>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</si>
  <si>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</si>
  <si>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</si>
  <si>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</si>
  <si>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</si>
  <si>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</si>
  <si>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</si>
  <si>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</si>
  <si>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</si>
  <si>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</si>
  <si>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</si>
  <si>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</si>
  <si>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</si>
  <si>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</si>
  <si>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</si>
  <si>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</si>
  <si>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</si>
  <si>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</si>
  <si>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</si>
  <si>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</si>
  <si>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</si>
  <si>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</si>
  <si>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</si>
  <si>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</si>
  <si>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</si>
  <si>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</si>
  <si>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</si>
  <si>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</si>
  <si>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Workbook Settings 3</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</si>
  <si>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t>
  </si>
  <si>
    <t>Workbook Settings 4</t>
  </si>
  <si>
    <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t>
  </si>
  <si>
    <t>Workbook Settings 5</t>
  </si>
  <si>
    <t>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t>
  </si>
  <si>
    <t>Workbook Settings 6</t>
  </si>
  <si>
    <t>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t>
  </si>
  <si>
    <t>Workbook Settings 7</t>
  </si>
  <si>
    <t xml:space="preserve">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t>
  </si>
  <si>
    <t>Workbook Settings 8</t>
  </si>
  <si>
    <t>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t>
  </si>
  <si>
    <t>Workbook Settings 9</t>
  </si>
  <si>
    <t>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t>
  </si>
  <si>
    <t>Workbook Settings 10</t>
  </si>
  <si>
    <t>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t>
  </si>
  <si>
    <t>Workbook Settings 11</t>
  </si>
  <si>
    <t>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t>
  </si>
  <si>
    <t>Workbook Settings 12</t>
  </si>
  <si>
    <t>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t>
  </si>
  <si>
    <t>Workbook Settings 13</t>
  </si>
  <si>
    <t xml:space="preserve">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t>
  </si>
  <si>
    <t>Workbook Settings 14</t>
  </si>
  <si>
    <t>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t>
  </si>
  <si>
    <t>Workbook Settings 15</t>
  </si>
  <si>
    <t xml:space="preserve">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t>
  </si>
  <si>
    <t>Workbook Settings 16</t>
  </si>
  <si>
    <t>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t>
  </si>
  <si>
    <t>Workbook Settings 17</t>
  </si>
  <si>
    <t>Workbook Settings 18</t>
  </si>
  <si>
    <t>Edge Weight</t>
  </si>
  <si>
    <t>Vertex Group</t>
  </si>
  <si>
    <t>Vertex 1 Group</t>
  </si>
  <si>
    <t>Vertex 2 Group</t>
  </si>
  <si>
    <t>Graph History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</si>
  <si>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</si>
  <si>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</si>
  <si>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</si>
  <si>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</si>
  <si>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</si>
  <si>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</si>
  <si>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</si>
  <si>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</si>
  <si>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</si>
  <si>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</si>
  <si>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</si>
  <si>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</si>
  <si>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</si>
  <si>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</si>
  <si>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</si>
  <si>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</si>
  <si>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</si>
  <si>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</si>
  <si>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</si>
  <si>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</si>
  <si>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</si>
  <si>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</si>
  <si>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</si>
  <si>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</si>
  <si>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</si>
  <si>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</si>
  <si>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</si>
  <si>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</si>
  <si>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</si>
  <si>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</si>
  <si>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</si>
  <si>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</si>
  <si>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</si>
  <si>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</si>
  <si>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</si>
  <si>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</si>
  <si>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</si>
  <si>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</si>
  <si>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</si>
  <si>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</si>
  <si>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</si>
  <si>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</si>
  <si>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</si>
  <si>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</si>
  <si>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</si>
  <si>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</si>
  <si>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</si>
  <si>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</si>
  <si>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</si>
  <si>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</si>
  <si>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</si>
  <si>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</si>
  <si>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</si>
  <si>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</si>
  <si>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</si>
  <si>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</si>
  <si>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</si>
  <si>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</si>
  <si>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</si>
  <si>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</si>
  <si>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</si>
  <si>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</si>
  <si>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</si>
  <si>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</si>
  <si>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</si>
  <si>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</si>
  <si>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</si>
  <si>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</si>
  <si>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</si>
  <si>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</si>
  <si>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</si>
  <si>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</si>
  <si>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</si>
  <si>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</si>
  <si>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</si>
  <si>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</si>
  <si>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</si>
  <si>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Autofill Workbook Results</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</si>
  <si>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</si>
  <si>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</si>
  <si>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</si>
  <si>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</si>
  <si>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</si>
  <si>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</si>
  <si>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</si>
  <si>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</si>
  <si>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</si>
  <si>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</si>
  <si>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</si>
  <si>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</si>
  <si>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</si>
  <si>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</si>
  <si>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</si>
  <si>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</si>
  <si>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</si>
  <si>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</si>
  <si>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</si>
  <si>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</si>
  <si>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</si>
  <si>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</si>
  <si>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</si>
  <si>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</si>
  <si>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</si>
  <si>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</si>
  <si>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</si>
  <si>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</si>
  <si>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</si>
  <si>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</si>
  <si>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</si>
  <si>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</si>
  <si>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</si>
  <si>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</si>
  <si>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</si>
  <si>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</si>
  <si>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</si>
  <si>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</si>
  <si>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</si>
  <si>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</si>
  <si>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rtsafe</t>
  </si>
  <si>
    <t>cdrsystems</t>
  </si>
  <si>
    <t>ajredmond8</t>
  </si>
  <si>
    <t>adaptiivco</t>
  </si>
  <si>
    <t>soji_jibowu</t>
  </si>
  <si>
    <t>dr_raymak</t>
  </si>
  <si>
    <t>henningwillers</t>
  </si>
  <si>
    <t>sbrt_cr</t>
  </si>
  <si>
    <t>finn_corinne</t>
  </si>
  <si>
    <t>goecp1</t>
  </si>
  <si>
    <t>sho_link</t>
  </si>
  <si>
    <t>tamara_pozzo</t>
  </si>
  <si>
    <t>pre_rad</t>
  </si>
  <si>
    <t>sitcancer</t>
  </si>
  <si>
    <t>irt_systems</t>
  </si>
  <si>
    <t>juergenoellig</t>
  </si>
  <si>
    <t>radoncsystems</t>
  </si>
  <si>
    <t>ebiss_uk</t>
  </si>
  <si>
    <t>varianmedsys</t>
  </si>
  <si>
    <t>aktinamedical</t>
  </si>
  <si>
    <t>radiimedical</t>
  </si>
  <si>
    <t>thomasj_bennett</t>
  </si>
  <si>
    <t>missionsearch</t>
  </si>
  <si>
    <t>veritasmedical</t>
  </si>
  <si>
    <t>cshahmd</t>
  </si>
  <si>
    <t>emily_monte</t>
  </si>
  <si>
    <t>reneehanna08</t>
  </si>
  <si>
    <t>spark_radio_chi</t>
  </si>
  <si>
    <t>raymailhotvega</t>
  </si>
  <si>
    <t>accuboost</t>
  </si>
  <si>
    <t>toptamilnews</t>
  </si>
  <si>
    <t>antheasaif</t>
  </si>
  <si>
    <t>yuejinbo</t>
  </si>
  <si>
    <t>drzeman</t>
  </si>
  <si>
    <t>dr_tvt</t>
  </si>
  <si>
    <t>mknoll_md</t>
  </si>
  <si>
    <t>sushilberiwal</t>
  </si>
  <si>
    <t>mindy0403</t>
  </si>
  <si>
    <t>ktranda8</t>
  </si>
  <si>
    <t>arghavan_salles</t>
  </si>
  <si>
    <t>ptwnorthamerica</t>
  </si>
  <si>
    <t>jennybencardino</t>
  </si>
  <si>
    <t>radoncresidency</t>
  </si>
  <si>
    <t>evanthomas84</t>
  </si>
  <si>
    <t>radoncadmin</t>
  </si>
  <si>
    <t>caseccc</t>
  </si>
  <si>
    <t>montefiorenyc</t>
  </si>
  <si>
    <t>einsteinmed</t>
  </si>
  <si>
    <t>aberkowitzmd</t>
  </si>
  <si>
    <t>rejuvaskin_us</t>
  </si>
  <si>
    <t>astro_org</t>
  </si>
  <si>
    <t>kkbgoblue</t>
  </si>
  <si>
    <t>julian_hong</t>
  </si>
  <si>
    <t>_katelynatkins</t>
  </si>
  <si>
    <t>cglidehurst</t>
  </si>
  <si>
    <t>davidjcutter</t>
  </si>
  <si>
    <t>nandratschke</t>
  </si>
  <si>
    <t>atomiccitydoc</t>
  </si>
  <si>
    <t>timothykrusermd</t>
  </si>
  <si>
    <t>gwalls89</t>
  </si>
  <si>
    <t>romaanamir</t>
  </si>
  <si>
    <t>crispinhiley</t>
  </si>
  <si>
    <t>fifimcdrmh</t>
  </si>
  <si>
    <t>hattonmqf</t>
  </si>
  <si>
    <t>danielrgomez44</t>
  </si>
  <si>
    <t>mat_guc</t>
  </si>
  <si>
    <t>cpeedell</t>
  </si>
  <si>
    <t>daviddbal</t>
  </si>
  <si>
    <t>drdavidpalma</t>
  </si>
  <si>
    <t>drewmoghanaki</t>
  </si>
  <si>
    <t>gerryhanna</t>
  </si>
  <si>
    <t>pattydiezh</t>
  </si>
  <si>
    <t>percyleemd</t>
  </si>
  <si>
    <t>kenoliviermd</t>
  </si>
  <si>
    <t>sprakermdphd</t>
  </si>
  <si>
    <t>elekta</t>
  </si>
  <si>
    <t>cleclinicmd</t>
  </si>
  <si>
    <t>syeepei</t>
  </si>
  <si>
    <t>ashleyalbertmd</t>
  </si>
  <si>
    <t>acroresident</t>
  </si>
  <si>
    <t>s_w_r_o</t>
  </si>
  <si>
    <t>arro_org</t>
  </si>
  <si>
    <t>samsonpp</t>
  </si>
  <si>
    <t>washuradonc</t>
  </si>
  <si>
    <t>rweichselbaum</t>
  </si>
  <si>
    <t>uabradonc</t>
  </si>
  <si>
    <t>Mentions</t>
  </si>
  <si>
    <t>Retweet</t>
  </si>
  <si>
    <t>Replies to</t>
  </si>
  <si>
    <t>We look forward to meeting you at ASTRO 2019! Visit @RTsafe at booth 4837. Learn about our presentation &amp;amp; digital posters on #qualityassurance in #radiotherapy here https://t.co/IbA2yxKXYs #astro2019 @ASTRO_org</t>
  </si>
  <si>
    <t>If your interested in the latest advances in patient positioning and immobilization for Radiotherapy, let’s connect in Chicago!
#ASTRO2019  #radiotherapy #patientpositioning #cdrradiotherapy https://t.co/Ina2xYMGmo</t>
  </si>
  <si>
    <t>Our 3D printed bolus are simply better than sheet bolus because they are designed based on the patient's exact anatomy, which in turn reduces air gaps that cause underdose. Come see for yourself at #ASTRO2019 next week - pre-book a live software demo now: https://t.co/G3M2S5j8dV https://t.co/G5bG8jpShv</t>
  </si>
  <si>
    <t>Viewray #ASTRO2019 #MRgRT #MRIdian #radiationoncology #Radonc #fightcancer https://t.co/9EyroiOZTB</t>
  </si>
  <si>
    <t>@julian_hong @kkbGoBlue Calling all #AI in #radonc dreamers and skeptics to join us at EL06 #ASTRO2019 #PresidentialSymposium!</t>
  </si>
  <si>
    <t>@SBRT_CR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
Stay tuned for more refined coronary dose analysis presentation@ #astro2019 by @_katelynatkins</t>
  </si>
  <si>
    <t>Good Morning! Looking forward this week to: #CWSSummit2019, #NSCExpo, #APEX, #GSX19, #IMEX19, #Thebatteryshow2019, #CEDIA, #NNPEE19, #ASTRO2019, #NECA. Have a great week.</t>
  </si>
  <si>
    <t>#ASTRO2019 is going to be amazing #Varian https://t.co/oJK2EjC78f</t>
  </si>
  <si>
    <t>I’m inordinately proud of myself every time I put an event in my calendar for #ASTRO2019 and I correctly put it in Central Time. It’s all of the #globalhealth experience at work. https://t.co/zSFg8ie9vt</t>
  </si>
  <si>
    <t>Make sure to attend our collaborative workshop, Immunotherapies in Combination with Radiation Therapy: Optimal Study, at the @ASTRO_org annual meeting in Chicago on Sept. 17.  Learn more: https://t.co/pZ6CCdstc5 #ASTRO2019</t>
  </si>
  <si>
    <t>Join us for our in booth presentations about the future of Radiation Therapy verification at Booth #4435
#astro2019 #iqm #futureofqa https://t.co/3eioAiXaMi</t>
  </si>
  <si>
    <t>Visit ROS at Booth 4045 at the #ASTRO19 annual conference, Sept.15-18 in Chicago, Illinois. Speak with our experts about refurbished equipment solutions to best fit your needs #WithinReach #ASTRO2019 #RadOnc #RadiationTherapy #McCormickPlace https://t.co/xy5nA9L9Dz</t>
  </si>
  <si>
    <t>Our freight shipment travelled over 4,000 miles &amp;amp; was the first on the ground at the venue yesterday!  
Day #2 of our @Elekta stand build for #ASTRO19 Annual Meeting in Chicago is yesterday.  
Orange EBISS stickers = delivery assured
#ASTRO2019 #chicago #mccormickplace https://t.co/RAxZCNk2MI</t>
  </si>
  <si>
    <t>The moment of Adaptive Intelligence™ is near. 
#ASTRO2019 September 15, 10:18am Chicago.
https://t.co/MZw6qpxGBo https://t.co/O9FA4VCqbN</t>
  </si>
  <si>
    <t>We'll be exhibiting at the #ASTRO2019 Meeting in Chicago starting this Sunday. We'd love to give you a demo of our latest offerings. Visit us at booth 4235. #radiationtherapy #MedPhys
https://t.co/xqsxEl2tjg https://t.co/bWgpyFrq3y</t>
  </si>
  <si>
    <t>Only 4 more days to go until #ASTRO19, #ASRTRTC19 &amp;amp; #SROA19 in Chicago. Come say hi at booth 16 ASRT and experience MODERN #patientimmobilization with #radiimedical. See you there!#radonc #radiationtherapy #radiotherapy #radiationoncology #ASTRO2019 https://t.co/f7iSw0Zqgp</t>
  </si>
  <si>
    <t>IntelliMax has been helping avoid clinic downtime for Elekta Linear accelerators for over a decade.  Now expanded to software solutions like MOSAIQ and Monaco!!  Come learn more at #ASTRO2019 https://t.co/FrwtPlZKvt</t>
  </si>
  <si>
    <t>We are getting ready for ASTRO 2019! Visit us from Sept. 15-17, 2019 in Chicago, IL. at the Hyatt, McCormick Place West — Booth #4421. @ ASTRO_org
#missionsearch #ASTRO2019  #radiationoncology #radiationtherapy #radonc https://t.co/viSNY54apz</t>
  </si>
  <si>
    <t>Be sure to Visit Veritas Medical Solutions at #ASTRO19 in Chicago - Booth 1035
Let us show you how WE build doors.
#Radiotherapy #Radioterapia #radonc #ASTRO2019</t>
  </si>
  <si>
    <t>Catch These Cleveland Clinic Cancer Center Presentations at ASTRO 2019 https://t.co/wknyfHYqBD via @CleClinicMD.  Watch out Chicago; Cleveland Clinic is taking over   #astro2019 #CleClinicCancer</t>
  </si>
  <si>
    <t>Feeling so grateful to be presenting at #ASTRO2019 this year in Chicago! #radonc #radiationoncology @ASTRO_org #ASTRO19 #cancer #WomenWhoCurie https://t.co/fhAvFZLFgN</t>
  </si>
  <si>
    <t>Gotta pack for #ASTRO2019! Latin American talks on Saturday. More talks and research on ways to improve outcomes in childhood cancer. #ChildhoodCancerAwarenessMonth #GoGold https://t.co/gyYPL0ejgk</t>
  </si>
  <si>
    <t>Are you attending ASTRO 2019 in Chicago? Stop by booth #1231 to hear Dr. Hepel and Dr. Wazer talk about AccuBoost for APBI, Boost &amp;amp; Preop.
Schedule a personalized demo here: https://t.co/wd6gc6n7Ru
#astro2019 #astro #brachytherapy #apbi #radonc #radiationtherapy https://t.co/ftVVTvNTKS</t>
  </si>
  <si>
    <t>Are you attending @ASTRO_org in Chicago? Stop by booth #1231 to hear Dr. Hepel and Dr. Wazer talk about AccuBoost for APBI, Boost &amp;amp; Preop.
Schedule a personalized demo here: https://t.co/wd6gc65wsU
#astro2019 #astro #brachytherapy #apbi #radonc #radiationtherapy https://t.co/MtrYwgE3Pk</t>
  </si>
  <si>
    <t>Have you schedule a personalized demo yet? In 5 days, stop by booth #1231 to see Dr. Hepel &amp;amp; Dr. Wazer talk about AccuBoost for APBI, Boost &amp;amp; Preop. Reserve a spot here: https://t.co/wd6gc65wsU
#astro2019 #astro #brachytherapy #apbi  #radonc  #radiationtherapy #AccuBoost https://t.co/tXfIQJPJnS</t>
  </si>
  <si>
    <t>On Sunday 9/15 @ASTRO_org, stop by booth #1231 to see Dr. Hepel talk about AccuBoost for APBI.
#astro2019 #astro #brachytherapy #apbi  #radonc  #radiationtherapy #AccuBoost #NIBB https://t.co/x2KTZngvrD</t>
  </si>
  <si>
    <t>இந்த ராசிக்கெல்லாம் பண வரவு நிச்சயமா இருக்கும்?
https://t.co/WBNZhJs7Gb
#astro2019 #astrology #money #Horoscope #rasipalan #ttn</t>
  </si>
  <si>
    <t>@syeepei #ASTRO2019 feeling a bit jealous that you don't have a full day of flying ahead!
30mins to pack!</t>
  </si>
  <si>
    <t>Feeling so grateful and proud to have a talk at #ASTRO2019 this year in Chicago! https://t.co/jVafUEfBNu</t>
  </si>
  <si>
    <t>SOON!  ✈️ 
#ASTRO2019</t>
  </si>
  <si>
    <t>@MKnoll_MD I will be missing first few days of #ASTRO2019  for my 1 week old little princess. Will fly in for presenting our work on “Gender disparities in Radonc- current status’ on Tuesday.</t>
  </si>
  <si>
    <t>Have we been able to improve #Genderdisparities in #radonc over the years through our efforts? Do you want to know the current status and factors affecting it?                          Please join our talk at #ASTRO2019. @ASTRO_org @ARRO_org @S_W_R_O @ACROresident @AshleyAlbertMD https://t.co/Fw6tEHjkAu</t>
  </si>
  <si>
    <t>2019 ASTROnews Annual Meeting Guide - American Society for Radiation Oncology - American Society for Radiation Oncology (ASTRO)#astro2019@arro https://t.co/AdS2OpTctx</t>
  </si>
  <si>
    <t>#astro2019 #radonc https://t.co/Uesfu7Bq0m</t>
  </si>
  <si>
    <t>Are you heading to #ASTRO2019 ? Don’t forget to stop by PTW booth # 1724 to see our latest dosimetry and QA solutions. Experts will be on-hand to answer your technical questions and make product recommendations. https://t.co/mceZJTO929 https://t.co/lrECqJKE2u</t>
  </si>
  <si>
    <t>Shout out for our PGY4, Joshua Rodriguez-Lopez!  Enjoy #ASTRO2019 And the Celebration of Giving reception. https://t.co/TqChMopdqY</t>
  </si>
  <si>
    <t>@rweichselbaum @WashURadOnc @samsonpp Stay tuned for a late-break at #ASTRO2019! https://t.co/kUUW97HtrY</t>
  </si>
  <si>
    <t>Excited to be en rte to #ASTRO2019 with a great crew from @UABradonc ! But flying w/ no status _xD83D__xDE25_ also, I’m a man and totally getting manspreaded by the guy next to me. I never knew. Ladies, I’m so sorry for what you deal with. #womenwhocurie #stopmanspreading https://t.co/gLmUOAqWdi</t>
  </si>
  <si>
    <t>Shout out to all our #radonc colleagues who are presenting at #ASTRO2019 next week! @EinsteinMed @ASTRO_org https://t.co/qh5DqZYvOD</t>
  </si>
  <si>
    <t>Will you be in Chicago for #ASTRO2019 this weekend? _xD83C__xDFD9_️
Come see our team at Booth 3846!
We're ready to tell you how our Skin Recovery Cream makes a difference in your patient care! _xD83D__xDC9B_ https://t.co/DXs7tfZNzA</t>
  </si>
  <si>
    <t>https://rt-safe.com/news/article/53/rtsafe-exhibit-astro-2019-chicago/</t>
  </si>
  <si>
    <t>http://www.adaptiiv.com/astro-2019/</t>
  </si>
  <si>
    <t>https://twitter.com/viewray/status/1169250064985968641</t>
  </si>
  <si>
    <t>http://www.onlinejacc.org/content/73/23/2976</t>
  </si>
  <si>
    <t>https://www.varian.com//oncology/products/adaptive-intelligence</t>
  </si>
  <si>
    <t>https://www.sitcancer.org/events/event-description?CalendarEventKey=dd657a9b-4fa0-41b0-8456-0e5b067bf312&amp;Home=%2fevents%2fcalendar</t>
  </si>
  <si>
    <t>https://varian.com/adapt</t>
  </si>
  <si>
    <t>https://www.astro.org/Meetings-and-Education/Live-Meetings/2019/2019-ASTRO-Annual-Meeting?utm_campaign=ASTRO&amp;utm_medium=social&amp;utm_source=Twitter&amp;utm_content=post5</t>
  </si>
  <si>
    <t>https://www.linkedin.com/slink?code=e4mGx8f</t>
  </si>
  <si>
    <t>https://consultqd.clevelandclinic.org/catch-these-cleveland-clinic-cancer-center-presentations-at-astro-2019/</t>
  </si>
  <si>
    <t>https://www.accuboost.com/astro-2019-in-chicago/</t>
  </si>
  <si>
    <t>https://www.toptamilnews.com/today-astrology-tamil-58</t>
  </si>
  <si>
    <t>https://www.astro.org/News-and-Publications/ASTROnews/2019/2019-Annual-Meeting-Guide/2019-Annual-Meeting</t>
  </si>
  <si>
    <t>https://twitter.com/ASTRO_org/status/1170071750845112323</t>
  </si>
  <si>
    <t>http://ptwlandingpage.kinsta.cloud/</t>
  </si>
  <si>
    <t>https://twitter.com/sushilberiwal/status/1172179740691705856</t>
  </si>
  <si>
    <t>rt-safe.com</t>
  </si>
  <si>
    <t>adaptiiv.com</t>
  </si>
  <si>
    <t>twitter.com</t>
  </si>
  <si>
    <t>onlinejacc.org</t>
  </si>
  <si>
    <t>varian.com</t>
  </si>
  <si>
    <t>sitcancer.org</t>
  </si>
  <si>
    <t>astro.org</t>
  </si>
  <si>
    <t>linkedin.com</t>
  </si>
  <si>
    <t>clevelandclinic.org</t>
  </si>
  <si>
    <t>accuboost.com</t>
  </si>
  <si>
    <t>toptamilnews.com</t>
  </si>
  <si>
    <t>kinsta.cloud</t>
  </si>
  <si>
    <t>qualityassurance radiotherapy astro2019</t>
  </si>
  <si>
    <t>astro2019 radiotherapy patientpositioning cdrradiotherapy</t>
  </si>
  <si>
    <t>astro2019</t>
  </si>
  <si>
    <t>astro2019 mrgrt mridian radiationoncology radonc fightcancer</t>
  </si>
  <si>
    <t>ai radonc astro2019 presidentialsymposium</t>
  </si>
  <si>
    <t>cwssummit2019 nscexpo apex gsx19 imex19 thebatteryshow2019 cedia nnpee19 astro2019 neca</t>
  </si>
  <si>
    <t>astro2019 varian</t>
  </si>
  <si>
    <t>astro2019 globalhealth</t>
  </si>
  <si>
    <t>astro2019 iqm futureofqa</t>
  </si>
  <si>
    <t>astro2019 iqm</t>
  </si>
  <si>
    <t>astro19 withinreach astro2019 radonc radiationtherapy mccormickplace</t>
  </si>
  <si>
    <t>astro19 astro2019 chicago mccormickplace</t>
  </si>
  <si>
    <t>astro2019 radiationtherapy medphys</t>
  </si>
  <si>
    <t>astro19 asrtrtc19 sroa19 patientimmobilization radiimedical radonc radiationtherapy radiotherapy radiationoncology astro2019</t>
  </si>
  <si>
    <t>missionsearch astro2019 radiationoncology radiationtherapy radonc</t>
  </si>
  <si>
    <t>astro19 radiotherapy radioterapia radonc astro2019</t>
  </si>
  <si>
    <t>astro19</t>
  </si>
  <si>
    <t>astro2019 radonc radiationoncology astro19 cancer womenwhocurie</t>
  </si>
  <si>
    <t>astro2019 radonc radiationoncology astro19</t>
  </si>
  <si>
    <t>astro2019 childhoodcancerawarenessmonth gogold</t>
  </si>
  <si>
    <t>astro2019 astro brachytherapy apbi radonc radiationtherapy</t>
  </si>
  <si>
    <t>astro2019 astro brachytherapy apbi radonc radiationtherapy accuboost</t>
  </si>
  <si>
    <t>astro2019 astro brachytherapy apbi radonc radiationtherapy accuboost nibb</t>
  </si>
  <si>
    <t>astro2019 astrology money horoscope rasipalan ttn</t>
  </si>
  <si>
    <t>genderdisparities radonc</t>
  </si>
  <si>
    <t>astro2019 radonc</t>
  </si>
  <si>
    <t>genderdisparities radonc astro2019</t>
  </si>
  <si>
    <t>astro2019 womenwhocurie stopmanspreading</t>
  </si>
  <si>
    <t>astro2019 clecliniccancer</t>
  </si>
  <si>
    <t>radonc astro2019</t>
  </si>
  <si>
    <t>https://pbs.twimg.com/media/ECEHN8RU0AAS663.jpg</t>
  </si>
  <si>
    <t>https://pbs.twimg.com/media/EDts9XkXkAI6Hox.jpg</t>
  </si>
  <si>
    <t>https://pbs.twimg.com/tweet_video_thumb/EEC4IKQWwAE34gm.jpg</t>
  </si>
  <si>
    <t>https://pbs.twimg.com/media/EEHJhsWU8AApS5w.jpg</t>
  </si>
  <si>
    <t>https://pbs.twimg.com/media/EEIsmz-U4AA0-BT.jpg</t>
  </si>
  <si>
    <t>https://pbs.twimg.com/media/EEK6EQpXYAAlyMW.jpg</t>
  </si>
  <si>
    <t>https://pbs.twimg.com/media/EEMZSvdXsAAUU7f.jpg</t>
  </si>
  <si>
    <t>https://pbs.twimg.com/media/EENeCKOW4AA34oc.jpg</t>
  </si>
  <si>
    <t>https://pbs.twimg.com/media/EEN5OAnU0AA3kiM.jpg</t>
  </si>
  <si>
    <t>https://pbs.twimg.com/media/EERqE0xW4AAX7-a.jpg</t>
  </si>
  <si>
    <t>https://pbs.twimg.com/media/EETbtrgU4AEwsRj.jpg</t>
  </si>
  <si>
    <t>https://pbs.twimg.com/tweet_video_thumb/EET-9CnVUAAqqqH.jpg</t>
  </si>
  <si>
    <t>https://pbs.twimg.com/media/EDtMNO6WwAAzryy.png</t>
  </si>
  <si>
    <t>https://pbs.twimg.com/media/EEEZvkqWsAECPxy.png</t>
  </si>
  <si>
    <t>https://pbs.twimg.com/media/EEHHiv7VUAAS7nM.jpg</t>
  </si>
  <si>
    <t>https://pbs.twimg.com/media/EEUMPtiWsAE3Avz.png</t>
  </si>
  <si>
    <t>https://pbs.twimg.com/media/EEVOqvjVUAU017P.jpg</t>
  </si>
  <si>
    <t>https://pbs.twimg.com/media/EEWjUO2WwAU_6NT.jpg</t>
  </si>
  <si>
    <t>https://pbs.twimg.com/media/EEWXMNSXkAMTkt_.jpg</t>
  </si>
  <si>
    <t>https://pbs.twimg.com/media/EEODVg2WkAsJfV3.jpg</t>
  </si>
  <si>
    <t>https://pbs.twimg.com/media/EEWwEQbXsAA94Ce.jpg</t>
  </si>
  <si>
    <t>https://pbs.twimg.com/media/EER8TRnWsAANVSA.jpg</t>
  </si>
  <si>
    <t>https://pbs.twimg.com/media/EEX1rV8X4AASgws.jpg</t>
  </si>
  <si>
    <t>http://pbs.twimg.com/profile_images/951398905677303808/fqOsVezl_normal.jpg</t>
  </si>
  <si>
    <t>http://pbs.twimg.com/profile_images/1048036602134581248/tNLxA-k-_normal.jpg</t>
  </si>
  <si>
    <t>http://pbs.twimg.com/profile_images/1107677816714416129/HyJoNh9f_normal.jpg</t>
  </si>
  <si>
    <t>http://pbs.twimg.com/profile_images/1061770578556829702/SeCLT-E2_normal.jpg</t>
  </si>
  <si>
    <t>http://pbs.twimg.com/profile_images/1118238827594833920/GGGHIHMs_normal.png</t>
  </si>
  <si>
    <t>http://pbs.twimg.com/profile_images/950377138087170048/AvullSRJ_normal.jpg</t>
  </si>
  <si>
    <t>http://pbs.twimg.com/profile_images/1129453095514247168/9uL-UNri_normal.jpg</t>
  </si>
  <si>
    <t>http://pbs.twimg.com/profile_images/1139818022628032513/1nrK7e7v_normal.png</t>
  </si>
  <si>
    <t>http://pbs.twimg.com/profile_images/635558011499450368/FkWI8zlP_normal.jpg</t>
  </si>
  <si>
    <t>http://pbs.twimg.com/profile_images/1171028410791006208/_gXkh_dd_normal.jpg</t>
  </si>
  <si>
    <t>http://pbs.twimg.com/profile_images/1062473414626045952/XzxEhihS_normal.jpg</t>
  </si>
  <si>
    <t>http://pbs.twimg.com/profile_images/1159040687503003649/j-_y7aiG_normal.jpg</t>
  </si>
  <si>
    <t>http://pbs.twimg.com/profile_images/1070428210230374411/85Po9WU9_normal.jpg</t>
  </si>
  <si>
    <t>http://pbs.twimg.com/profile_images/984426309454581760/166xDMKu_normal.jpg</t>
  </si>
  <si>
    <t>http://pbs.twimg.com/profile_images/642337243030405120/bMnf8BOH_normal.png</t>
  </si>
  <si>
    <t>http://pbs.twimg.com/profile_images/598273133334892546/doBAu_VQ_normal.jpg</t>
  </si>
  <si>
    <t>http://pbs.twimg.com/profile_images/1158158748399165442/yG59vIHO_normal.jpg</t>
  </si>
  <si>
    <t>http://pbs.twimg.com/profile_images/1032148623914496000/E69YD5nA_normal.jpg</t>
  </si>
  <si>
    <t>http://pbs.twimg.com/profile_images/801357554639077376/jjhNLo6Q_normal.jpg</t>
  </si>
  <si>
    <t>http://pbs.twimg.com/profile_images/1023004254649364481/uCZ4fBvL_normal.jpg</t>
  </si>
  <si>
    <t>http://pbs.twimg.com/profile_images/1159588361889288192/SL9nmXps_normal.jpg</t>
  </si>
  <si>
    <t>http://pbs.twimg.com/profile_images/1131246581229981698/wyBzObXe_normal.jpg</t>
  </si>
  <si>
    <t>http://pbs.twimg.com/profile_images/1164635815324135424/YZM23dzH_normal.jpg</t>
  </si>
  <si>
    <t>http://pbs.twimg.com/profile_images/3407302568/f579159a34d922021668c425a6151727_normal.jpeg</t>
  </si>
  <si>
    <t>http://pbs.twimg.com/profile_images/1027246967229833216/fgJ-Z98t_normal.jpg</t>
  </si>
  <si>
    <t>http://pbs.twimg.com/profile_images/773152649688514565/6slE44e1_normal.jpg</t>
  </si>
  <si>
    <t>http://pbs.twimg.com/profile_images/1089970578184957953/IpX8YhGo_normal.jpg</t>
  </si>
  <si>
    <t>http://pbs.twimg.com/profile_images/1129924163106496513/DsEADBIY_normal.jpg</t>
  </si>
  <si>
    <t>http://pbs.twimg.com/profile_images/1009497200903249920/Wephhx-l_normal.jpg</t>
  </si>
  <si>
    <t>http://pbs.twimg.com/profile_images/707258628764536833/DeUb67cr_normal.jpg</t>
  </si>
  <si>
    <t>http://pbs.twimg.com/profile_images/468430220110753792/d_PuXQSb_normal.jpeg</t>
  </si>
  <si>
    <t>http://pbs.twimg.com/profile_images/1159095486873317377/equ1HhQg_normal.jpg</t>
  </si>
  <si>
    <t>09:38:46</t>
  </si>
  <si>
    <t>04:22:56</t>
  </si>
  <si>
    <t>12:06:08</t>
  </si>
  <si>
    <t>16:27:48</t>
  </si>
  <si>
    <t>13:38:15</t>
  </si>
  <si>
    <t>15:39:30</t>
  </si>
  <si>
    <t>23:03:18</t>
  </si>
  <si>
    <t>23:16:18</t>
  </si>
  <si>
    <t>10:40:36</t>
  </si>
  <si>
    <t>23:01:24</t>
  </si>
  <si>
    <t>07:04:10</t>
  </si>
  <si>
    <t>14:37:53</t>
  </si>
  <si>
    <t>15:28:00</t>
  </si>
  <si>
    <t>19:08:38</t>
  </si>
  <si>
    <t>14:02:02</t>
  </si>
  <si>
    <t>15:03:08</t>
  </si>
  <si>
    <t>15:03:47</t>
  </si>
  <si>
    <t>22:16:00</t>
  </si>
  <si>
    <t>08:34:07</t>
  </si>
  <si>
    <t>15:30:06</t>
  </si>
  <si>
    <t>20:30:26</t>
  </si>
  <si>
    <t>22:29:13</t>
  </si>
  <si>
    <t>16:00:16</t>
  </si>
  <si>
    <t>16:01:31</t>
  </si>
  <si>
    <t>15:31:56</t>
  </si>
  <si>
    <t>21:09:44</t>
  </si>
  <si>
    <t>21:18:36</t>
  </si>
  <si>
    <t>21:50:53</t>
  </si>
  <si>
    <t>00:18:02</t>
  </si>
  <si>
    <t>00:18:46</t>
  </si>
  <si>
    <t>02:52:00</t>
  </si>
  <si>
    <t>14:04:43</t>
  </si>
  <si>
    <t>02:15:06</t>
  </si>
  <si>
    <t>14:54:34</t>
  </si>
  <si>
    <t>03:50:03</t>
  </si>
  <si>
    <t>04:01:52</t>
  </si>
  <si>
    <t>08:04:40</t>
  </si>
  <si>
    <t>08:40:18</t>
  </si>
  <si>
    <t>04:44:22</t>
  </si>
  <si>
    <t>14:15:26</t>
  </si>
  <si>
    <t>21:52:04</t>
  </si>
  <si>
    <t>21:55:04</t>
  </si>
  <si>
    <t>14:17:29</t>
  </si>
  <si>
    <t>14:32:49</t>
  </si>
  <si>
    <t>14:34:44</t>
  </si>
  <si>
    <t>14:38:25</t>
  </si>
  <si>
    <t>14:50:06</t>
  </si>
  <si>
    <t>13:57:11</t>
  </si>
  <si>
    <t>15:01:19</t>
  </si>
  <si>
    <t>15:08:14</t>
  </si>
  <si>
    <t>23:13:25</t>
  </si>
  <si>
    <t>15:45:49</t>
  </si>
  <si>
    <t>18:48:46</t>
  </si>
  <si>
    <t>16:20:49</t>
  </si>
  <si>
    <t>17:21:10</t>
  </si>
  <si>
    <t>18:55:39</t>
  </si>
  <si>
    <t>17:27:16</t>
  </si>
  <si>
    <t>20:49:56</t>
  </si>
  <si>
    <t>https://twitter.com/rtsafe/status/1169545395585933312</t>
  </si>
  <si>
    <t>https://twitter.com/cdrsystems/status/1162218157827690497</t>
  </si>
  <si>
    <t>https://twitter.com/ajredmond8/status/1169582482334896129</t>
  </si>
  <si>
    <t>https://twitter.com/adaptiivco/status/1169648334526734339</t>
  </si>
  <si>
    <t>https://twitter.com/soji_jibowu/status/1169968053104369665</t>
  </si>
  <si>
    <t>https://twitter.com/dr_raymak/status/1170360953382350848</t>
  </si>
  <si>
    <t>https://twitter.com/henningwillers/status/1170110251858911232</t>
  </si>
  <si>
    <t>https://twitter.com/sbrt_cr/status/1170113525664092166</t>
  </si>
  <si>
    <t>https://twitter.com/finn_corinne/status/1170285733678108672</t>
  </si>
  <si>
    <t>https://twitter.com/dr_raymak/status/1170109773791891457</t>
  </si>
  <si>
    <t>https://twitter.com/goecp1/status/1170593654160920576</t>
  </si>
  <si>
    <t>https://twitter.com/sho_link/status/1171070224587796480</t>
  </si>
  <si>
    <t>https://twitter.com/tamara_pozzo/status/1171082835802894337</t>
  </si>
  <si>
    <t>https://twitter.com/pre_rad/status/1171138360360001537</t>
  </si>
  <si>
    <t>https://twitter.com/sitcancer/status/1171423589054210049</t>
  </si>
  <si>
    <t>https://twitter.com/irt_systems/status/1171438967536799750</t>
  </si>
  <si>
    <t>https://twitter.com/juergenoellig/status/1171439131613790208</t>
  </si>
  <si>
    <t>https://twitter.com/radoncsystems/status/1171547900872024064</t>
  </si>
  <si>
    <t>https://twitter.com/ebiss_uk/status/1171703456324890624</t>
  </si>
  <si>
    <t>https://twitter.com/varianmedsys/status/1171808140586885120</t>
  </si>
  <si>
    <t>https://twitter.com/aktinamedical/status/1171883721403895814</t>
  </si>
  <si>
    <t>https://twitter.com/radiimedical/status/1171913614216720384</t>
  </si>
  <si>
    <t>https://twitter.com/thomasj_bennett/status/1172178119282831360</t>
  </si>
  <si>
    <t>https://twitter.com/missionsearch/status/1172178435755651074</t>
  </si>
  <si>
    <t>https://twitter.com/veritasmedical/status/1172170990354337793</t>
  </si>
  <si>
    <t>https://twitter.com/veritasmedical/status/1172255998918168593</t>
  </si>
  <si>
    <t>https://twitter.com/cshahmd/status/1172258229860077587</t>
  </si>
  <si>
    <t>https://twitter.com/emily_monte/status/1172266355426549760</t>
  </si>
  <si>
    <t>https://twitter.com/reneehanna08/status/1172303387959783426</t>
  </si>
  <si>
    <t>https://twitter.com/spark_radio_chi/status/1172303573557755904</t>
  </si>
  <si>
    <t>https://twitter.com/raymailhotvega/status/1172342134663344134</t>
  </si>
  <si>
    <t>https://twitter.com/accuboost/status/1169612324610686976</t>
  </si>
  <si>
    <t>https://twitter.com/accuboost/status/1171245685401739264</t>
  </si>
  <si>
    <t>https://twitter.com/accuboost/status/1171436810464980992</t>
  </si>
  <si>
    <t>https://twitter.com/accuboost/status/1172356744397369344</t>
  </si>
  <si>
    <t>https://twitter.com/toptamilnews/status/1172359718028730368</t>
  </si>
  <si>
    <t>https://twitter.com/antheasaif/status/1172420818845880320</t>
  </si>
  <si>
    <t>https://twitter.com/yuejinbo/status/1172429786632704002</t>
  </si>
  <si>
    <t>https://twitter.com/drzeman/status/1172510752751702019</t>
  </si>
  <si>
    <t>https://twitter.com/dr_tvt/status/1172370411247423488</t>
  </si>
  <si>
    <t>https://twitter.com/mknoll_md/status/1172514126700187648</t>
  </si>
  <si>
    <t>https://twitter.com/sushilberiwal/status/1169729940138418176</t>
  </si>
  <si>
    <t>https://twitter.com/sushilberiwal/status/1170093079434584069</t>
  </si>
  <si>
    <t>https://twitter.com/sushilberiwal/status/1172514639831339013</t>
  </si>
  <si>
    <t>https://twitter.com/mindy0403/status/1172518499769622528</t>
  </si>
  <si>
    <t>https://twitter.com/ktranda8/status/1172518984786292737</t>
  </si>
  <si>
    <t>https://twitter.com/arghavan_salles/status/1172519910888464384</t>
  </si>
  <si>
    <t>https://twitter.com/ptwnorthamerica/status/1172522847840980992</t>
  </si>
  <si>
    <t>https://twitter.com/dr_tvt/status/1172509532104351744</t>
  </si>
  <si>
    <t>https://twitter.com/jennybencardino/status/1172525670649540609</t>
  </si>
  <si>
    <t>https://twitter.com/radoncresidency/status/1172527413529632768</t>
  </si>
  <si>
    <t>https://twitter.com/evanthomas84/status/1171924736701534209</t>
  </si>
  <si>
    <t>https://twitter.com/evanthomas84/status/1172536872280702976</t>
  </si>
  <si>
    <t>https://twitter.com/radoncadmin/status/1172220526485540865</t>
  </si>
  <si>
    <t>https://twitter.com/caseccc/status/1172545681543712770</t>
  </si>
  <si>
    <t>https://twitter.com/montefiorenyc/status/1172198478782631936</t>
  </si>
  <si>
    <t>https://twitter.com/einsteinmed/status/1172222255427936256</t>
  </si>
  <si>
    <t>https://twitter.com/aberkowitzmd/status/1172562402526867461</t>
  </si>
  <si>
    <t>https://twitter.com/rejuvaskin_us/status/1172613405062127617</t>
  </si>
  <si>
    <t>1169545395585933312</t>
  </si>
  <si>
    <t>1162218157827690497</t>
  </si>
  <si>
    <t>1169582482334896129</t>
  </si>
  <si>
    <t>1169648334526734339</t>
  </si>
  <si>
    <t>1169968053104369665</t>
  </si>
  <si>
    <t>1170360953382350848</t>
  </si>
  <si>
    <t>1170110251858911232</t>
  </si>
  <si>
    <t>1170113525664092166</t>
  </si>
  <si>
    <t>1170285733678108672</t>
  </si>
  <si>
    <t>1170109773791891457</t>
  </si>
  <si>
    <t>1170593654160920576</t>
  </si>
  <si>
    <t>1171070224587796480</t>
  </si>
  <si>
    <t>1171082835802894337</t>
  </si>
  <si>
    <t>1171138360360001537</t>
  </si>
  <si>
    <t>1171423589054210049</t>
  </si>
  <si>
    <t>1171438967536799750</t>
  </si>
  <si>
    <t>1171439131613790208</t>
  </si>
  <si>
    <t>1171547900872024064</t>
  </si>
  <si>
    <t>1171703456324890624</t>
  </si>
  <si>
    <t>1171808140586885120</t>
  </si>
  <si>
    <t>1171883721403895814</t>
  </si>
  <si>
    <t>1171913614216720384</t>
  </si>
  <si>
    <t>1172178119282831360</t>
  </si>
  <si>
    <t>1172178435755651074</t>
  </si>
  <si>
    <t>1172170990354337793</t>
  </si>
  <si>
    <t>1172255998918168593</t>
  </si>
  <si>
    <t>1172258229860077587</t>
  </si>
  <si>
    <t>1172266355426549760</t>
  </si>
  <si>
    <t>1172303387959783426</t>
  </si>
  <si>
    <t>1172303573557755904</t>
  </si>
  <si>
    <t>1172342134663344134</t>
  </si>
  <si>
    <t>1169612324610686976</t>
  </si>
  <si>
    <t>1171245685401739264</t>
  </si>
  <si>
    <t>1171436810464980992</t>
  </si>
  <si>
    <t>1172356744397369344</t>
  </si>
  <si>
    <t>1172359718028730368</t>
  </si>
  <si>
    <t>1172420818845880320</t>
  </si>
  <si>
    <t>1172429786632704002</t>
  </si>
  <si>
    <t>1172510752751702019</t>
  </si>
  <si>
    <t>1172370411247423488</t>
  </si>
  <si>
    <t>1172514126700187648</t>
  </si>
  <si>
    <t>1169729940138418176</t>
  </si>
  <si>
    <t>1170093079434584069</t>
  </si>
  <si>
    <t>1172514639831339013</t>
  </si>
  <si>
    <t>1172518499769622528</t>
  </si>
  <si>
    <t>1172518984786292737</t>
  </si>
  <si>
    <t>1172519910888464384</t>
  </si>
  <si>
    <t>1172522847840980992</t>
  </si>
  <si>
    <t>1172509532104351744</t>
  </si>
  <si>
    <t>1172525670649540609</t>
  </si>
  <si>
    <t>1172527413529632768</t>
  </si>
  <si>
    <t>1171924736701534209</t>
  </si>
  <si>
    <t>1172536872280702976</t>
  </si>
  <si>
    <t>1172220526485540865</t>
  </si>
  <si>
    <t>1172545681543712770</t>
  </si>
  <si>
    <t>1172198478782631936</t>
  </si>
  <si>
    <t>1172222255427936256</t>
  </si>
  <si>
    <t>1172562402526867461</t>
  </si>
  <si>
    <t>1172613405062127617</t>
  </si>
  <si>
    <t>1170147370413092865</t>
  </si>
  <si>
    <t>1169956415131324424</t>
  </si>
  <si>
    <t>1171838560900657153</t>
  </si>
  <si>
    <t>1172416675787919366</t>
  </si>
  <si>
    <t>1172277624602877953</t>
  </si>
  <si>
    <t>1171922975483936773</t>
  </si>
  <si>
    <t/>
  </si>
  <si>
    <t>36828583</t>
  </si>
  <si>
    <t>250377021</t>
  </si>
  <si>
    <t>133715015</t>
  </si>
  <si>
    <t>805362060259454976</t>
  </si>
  <si>
    <t>2264393190</t>
  </si>
  <si>
    <t>767002781190279168</t>
  </si>
  <si>
    <t>en</t>
  </si>
  <si>
    <t>ta</t>
  </si>
  <si>
    <t>und</t>
  </si>
  <si>
    <t>1169250064985968641</t>
  </si>
  <si>
    <t>1170071750845112323</t>
  </si>
  <si>
    <t>1172179740691705856</t>
  </si>
  <si>
    <t>Twitter Web App</t>
  </si>
  <si>
    <t>Twitter for iPhone</t>
  </si>
  <si>
    <t>Twitter for Android</t>
  </si>
  <si>
    <t>Hootsuite Inc.</t>
  </si>
  <si>
    <t>Sprout Social</t>
  </si>
  <si>
    <t>Buffer</t>
  </si>
  <si>
    <t>LinkedIn</t>
  </si>
  <si>
    <t>Watch Malliard</t>
  </si>
  <si>
    <t>Twitter for iPad</t>
  </si>
  <si>
    <t>HubSpot</t>
  </si>
  <si>
    <t>-90.139368,32.318044 
-89.965784,32.318044 
-89.965784,32.378989 
-90.139368,32.378989</t>
  </si>
  <si>
    <t>-86.967333,33.405025 
-86.620501,33.405025 
-86.620501,33.67945 
-86.967333,33.67945</t>
  </si>
  <si>
    <t>United States</t>
  </si>
  <si>
    <t>US</t>
  </si>
  <si>
    <t>Flowood, MS</t>
  </si>
  <si>
    <t>Birmingham, AL</t>
  </si>
  <si>
    <t>0102c1a341a7b334</t>
  </si>
  <si>
    <t>92220986b9dfd67d</t>
  </si>
  <si>
    <t>Flowood</t>
  </si>
  <si>
    <t>Birmingham</t>
  </si>
  <si>
    <t>city</t>
  </si>
  <si>
    <t>https://api.twitter.com/1.1/geo/id/0102c1a341a7b334.json</t>
  </si>
  <si>
    <t>https://api.twitter.com/1.1/geo/id/92220986b9dfd67d.json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</si>
  <si>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</si>
  <si>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</si>
  <si>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</si>
  <si>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</si>
  <si>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</si>
  <si>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</si>
  <si>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</si>
  <si>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</si>
  <si>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</si>
  <si>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</si>
  <si>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</si>
  <si>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</si>
  <si>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</si>
  <si>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</si>
  <si>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</si>
  <si>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</si>
  <si>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</si>
  <si>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</si>
  <si>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</si>
  <si>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</si>
  <si>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</si>
  <si>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RTsafe</t>
  </si>
  <si>
    <t>ASTRO</t>
  </si>
  <si>
    <t>CDR Systems</t>
  </si>
  <si>
    <t>Adam Redmond</t>
  </si>
  <si>
    <t>Adaptiiv</t>
  </si>
  <si>
    <t>Soj Jibowu</t>
  </si>
  <si>
    <t>Ray Mak, MD</t>
  </si>
  <si>
    <t>Kristy Brock</t>
  </si>
  <si>
    <t>Julian Hong</t>
  </si>
  <si>
    <t>Henning Willers, MD</t>
  </si>
  <si>
    <t>Cliff Robinson</t>
  </si>
  <si>
    <t>Corinne Faivre-Finn</t>
  </si>
  <si>
    <t>Katelyn Atkins, MD, PHD</t>
  </si>
  <si>
    <t>Dr. Carri Glide-Hurst</t>
  </si>
  <si>
    <t>David Cutter</t>
  </si>
  <si>
    <t>Nicolaus Andratschke</t>
  </si>
  <si>
    <t>Philip Sharp,MD</t>
  </si>
  <si>
    <t>Tim Kruser</t>
  </si>
  <si>
    <t>Gerard Walls</t>
  </si>
  <si>
    <t>Romaana</t>
  </si>
  <si>
    <t>Crispin Hiley</t>
  </si>
  <si>
    <t>Fiona McDonald</t>
  </si>
  <si>
    <t>Matthew Hatton</t>
  </si>
  <si>
    <t>Daniel Gomez</t>
  </si>
  <si>
    <t>Matthias Guckenberger</t>
  </si>
  <si>
    <t>Clive Peedell</t>
  </si>
  <si>
    <t>David Ball AO</t>
  </si>
  <si>
    <t>David Palma</t>
  </si>
  <si>
    <t>Drew Moghanaki</t>
  </si>
  <si>
    <t>Gerry Hanna</t>
  </si>
  <si>
    <t>Patty Diez Hes</t>
  </si>
  <si>
    <t>Percy Lee MD</t>
  </si>
  <si>
    <t>Kenneth Olivier</t>
  </si>
  <si>
    <t>Matt Spraker</t>
  </si>
  <si>
    <t>GOECP</t>
  </si>
  <si>
    <t>Sho-Link, Inc.</t>
  </si>
  <si>
    <t>Tamara Pozzo</t>
  </si>
  <si>
    <t>Shekinah Elmore, MD, MPH</t>
  </si>
  <si>
    <t>SITC</t>
  </si>
  <si>
    <t>iRT Systems</t>
  </si>
  <si>
    <t>Juergen Oellig</t>
  </si>
  <si>
    <t>Radiology Oncology Systems</t>
  </si>
  <si>
    <t>#EBISS_UK</t>
  </si>
  <si>
    <t>Elekta</t>
  </si>
  <si>
    <t>Varian</t>
  </si>
  <si>
    <t>Aktina Medical</t>
  </si>
  <si>
    <t>Radii Medical</t>
  </si>
  <si>
    <t>Thomas Bennett</t>
  </si>
  <si>
    <t>Mission Search</t>
  </si>
  <si>
    <t>Veritas Shielding</t>
  </si>
  <si>
    <t>Chirag Shah</t>
  </si>
  <si>
    <t>Ron_Young</t>
  </si>
  <si>
    <t>Cleveland Clinic MD</t>
  </si>
  <si>
    <t>Emily Monteleone</t>
  </si>
  <si>
    <t>Renee Hanna</t>
  </si>
  <si>
    <t>Spark Radio - Chicago</t>
  </si>
  <si>
    <t>Raymond Mailhot</t>
  </si>
  <si>
    <t>AccuBoost</t>
  </si>
  <si>
    <t>Anthea Cree</t>
  </si>
  <si>
    <t>YeePei Song</t>
  </si>
  <si>
    <t>Jinbo Yue</t>
  </si>
  <si>
    <t>Elaine M. Zeman, PhD</t>
  </si>
  <si>
    <t>Toms V Thomas</t>
  </si>
  <si>
    <t>Dr. Miriam Knoll</t>
  </si>
  <si>
    <t>Ashley Albert</t>
  </si>
  <si>
    <t>ACROresident</t>
  </si>
  <si>
    <t>SWRO</t>
  </si>
  <si>
    <t>ARRO</t>
  </si>
  <si>
    <t>Sushil</t>
  </si>
  <si>
    <t>Mindy Cannon</t>
  </si>
  <si>
    <t>DrMommyK</t>
  </si>
  <si>
    <t>Arghavan Salles, MD, PhD</t>
  </si>
  <si>
    <t>PTW North America</t>
  </si>
  <si>
    <t>Jenny Bencardino MD</t>
  </si>
  <si>
    <t>Shannon Kroskie Smith</t>
  </si>
  <si>
    <t>Evan Thomas, MD/PhD</t>
  </si>
  <si>
    <t>Pamela Samson, MD</t>
  </si>
  <si>
    <t>Wash U Radiation Oncology</t>
  </si>
  <si>
    <t>Ralph Weichselbaum</t>
  </si>
  <si>
    <t>UAB Radiation Oncology</t>
  </si>
  <si>
    <t>Case Comp Cancer Ctr</t>
  </si>
  <si>
    <t>Montefiore Health System</t>
  </si>
  <si>
    <t>Albert Einstein College of Medicine</t>
  </si>
  <si>
    <t>Aviva Berkowitz</t>
  </si>
  <si>
    <t>Rejuvaskin | Scar Heal</t>
  </si>
  <si>
    <t>RTsafe is a #medical #technology company that has developed a unique approach to quality assurance to enhance the safety &amp; accuracy of #radiotherapy for #cancer</t>
  </si>
  <si>
    <t>ASTRO is the American Society for Radiation Oncology. Targeting Cancer Care.  Patient education info at https://t.co/FrlBAIAvcq</t>
  </si>
  <si>
    <t>CDR Systems a world leader in innovative precision patient positioning and related products for advancing cancer treatment in the field of Radiation Oncology</t>
  </si>
  <si>
    <t>Radiation Therapy Sales - @CDRsystems - Views are my own. Hockey Fan/Fly Fisherman/Sports Enthusiast/Traveller/Lover of good books</t>
  </si>
  <si>
    <t>Adaptiiv provides #RadiationOncology practitioners with turn-key software enabling #3DPrinting of custom bolus and other ancillary treatment devices. #Adaptiiv</t>
  </si>
  <si>
    <t>Area Sales Director at ViewRay Inc.</t>
  </si>
  <si>
    <t>☢️ #radonc @DanaFarber &amp; @BrighamWomens. Associate Prof @HarvardMed. Director of #SBRT. Nemesis of #lungcancer &amp; #mesothelioma. Opinions are my own.</t>
  </si>
  <si>
    <t>Medical Physicist, Tenured Professor, NIH funded PI, Mom. Opinions are my own.</t>
  </si>
  <si>
    <t>Radiation oncologist @UCSFCancer | informatician, data scientist @UCSF_BCHSI | bridging #datascience to patient care</t>
  </si>
  <si>
    <t>Director Thoracic #RadOnc @MGHCancerCenter, #PhysicianScientist #LungCancer #RadBio #HeforShe #OncoAlert #LCSM, @SMahalingaiahMD_xD83D__xDC95_+3 Energetic Girls, Tweets=Own</t>
  </si>
  <si>
    <t>Radiation Oncologist, educator, clinical trialist, and champion for multi-disciplinary collaboration.</t>
  </si>
  <si>
    <t>French and European ( lives in the UK), Professor of Thoracic Radiation Oncology, researcher, mother of 2 delightful teenagers! Loves travelling, french movies</t>
  </si>
  <si>
    <t>#radonc @harvardmed &amp; soon to be @CedarsSinai</t>
  </si>
  <si>
    <t>Medical Physicist. Female PI. Dog, chocolate, and wine lover (in no particular order). Posts are _xD83D__xDC04_ (my opinion only!)</t>
  </si>
  <si>
    <t>Radiation Oncologist Poor Joke Teller Omnia pro aegroto
#radonc
#lcsm
#pcsm
#bcsm</t>
  </si>
  <si>
    <t>#Radonc, brain tumor &amp; lung cancer specialist @NorthwesternMed @luriecancer. Outspoken advocate for my patients &amp; field. Dad. #btsm #lcsm</t>
  </si>
  <si>
    <t>Wellcome-HRB ICAT Fellow in Clinical Oncology                                  Belfast City Hospital &amp; Queen's University Belfast</t>
  </si>
  <si>
    <t>Clinical Oncologist | CTRad, GHG, &amp; @RTTQA_UK | Interest in #IGRT, optimising radical lung RT, &amp; IO-RT interplay | Views own #radonc #lcsm #melsm #WomenWhoCurie</t>
  </si>
  <si>
    <t>Radiation Oncology Consultant &amp; Associate Professor @uclcancer @CRUKLungCentre @Swantonlab Francis Crick Institute. #lungcancer Motto: stay humble, be kind</t>
  </si>
  <si>
    <t>Co-founder National Health Action Party @NHAparty NHS Consultant Clinical Oncologist with interest in lung &amp; prostate cancer, SBRT/SABR @SABRconsortium</t>
  </si>
  <si>
    <t>Thoracic radiation oncologist in the not-for-profit sector. Views are my own.</t>
  </si>
  <si>
    <t>Radiation Oncologist | Researcher | Runner | Dad | Author of Taking Charge of Cancer: What You Need to Know to Get the Best Treatment | Tweets = own views</t>
  </si>
  <si>
    <t>MD, MPH - Radiation oncologist who works at a VA medical center and @WinshipAtEmory. Searching for common sense in cancer research. #radonc</t>
  </si>
  <si>
    <t>Radiation Oncologist, wouldbe cyclist, sometimes pianist. Views are my own, RTs not</t>
  </si>
  <si>
    <t>#medphys in radiotherapy clinical trials @RTTQA_UK &amp; @MVCCbrachy. Special interest in SABR, #cardiacSABR and #brachytherapy. Views my own</t>
  </si>
  <si>
    <t>Thoracic radiation oncologist, Professor and Vice-Chair of Education @uclahealth #radonc, Father of 2, Wannabe prof. _xD83C__xDFC0_player, Tweets=own views, RT ≠endorsement</t>
  </si>
  <si>
    <t>Mayo Clinic RadOnc Program Director. ADROP Vice President. Lung CA, SABR, and Oligomets doc.</t>
  </si>
  <si>
    <t>#Sarcoma and #Lung #RadOnc @WashURadOnc interested in #Quality | husband of @mellysprakes | owner of Bodie + Aayla | ❤️ music, nature, and stuff | tweets=mine</t>
  </si>
  <si>
    <t>Twitter oficial del Grupo Oncológico para el Estudio del Cáncer de Pulmón. #lcsm #radonc</t>
  </si>
  <si>
    <t>Your partner on the show floor.</t>
  </si>
  <si>
    <t>Passionate in #medicalTechnology focusing on  #continuousImprovement #MordernAgile #Lean on a mission of a world without fear of cancer #VarianFinland</t>
  </si>
  <si>
    <t>Radiation oncology resident, former Fulbrighter, always looking toward health equity, especially in oncology. Views are my own, especially those about music.</t>
  </si>
  <si>
    <t>Society for Immunotherapy of Cancer (SITC) - Dedicated to improving cancer patient outcomes by advancing the field of tumor immunology and cancer immunotherapy.</t>
  </si>
  <si>
    <t>Radiology Oncology Systems is one of the leading providers of used and refurbished radiation therapy and diagnostic imaging equipment.</t>
  </si>
  <si>
    <t>#exhibition #conference #courier #specialist #eventlogistics #eventprofs #europeanevents &amp; #Fineartshipping #artshipping #galleries #artpacking #EBISSUK</t>
  </si>
  <si>
    <t>A leader in precision radiation medicine, we're committed to ensuring everyone with cancer has access to–and benefits from–precise, personalized radiotherapy.</t>
  </si>
  <si>
    <t>Our vision is a world without fear of cancer.</t>
  </si>
  <si>
    <t>Our unique combination of consultation services and experience with quality radiation oncology systems make us the primary source for your department’s needs.</t>
  </si>
  <si>
    <t>Modern Patient Positioning for Radiation Therapy</t>
  </si>
  <si>
    <t>Married to @Anna_b_bennett , Work @elekta @GEECLP grad.  Working to create solutions in the changing Healthcare World</t>
  </si>
  <si>
    <t>Mission Search #Staffing &amp; #Recruitment #JointCommission #Certified #Healthcare #Government   #Executive Search #InterimLeadership #Physicians #RadOnc</t>
  </si>
  <si>
    <t>Veritas Medical Solutions ~ Leading Global Provider of #Radiotherapy / #Protontherapy Shielding Solutions ~ Cancer Centers of Excellence ~ Start Here</t>
  </si>
  <si>
    <t>Radiation Oncology, Director of Clinical Research, Director of Breast Radiation Oncology, Tweets my own</t>
  </si>
  <si>
    <t>News and insights for physicians and clinical professionals from @ClevelandClinic. Research, case studies and CME opportunities.</t>
  </si>
  <si>
    <t>Manager for #BreastCancer &amp; #ColorectalCancer Programs @ClevelandClinic #CleClinicCancer Tweets &amp; opinions are my own. Passionate about #leadership &amp; @GiGisCLE</t>
  </si>
  <si>
    <t>3rd year med student at Michigan State College of Osteopathic Medicine. Pursuing radiation oncology! B.S in biomedical engineering, University of Michigan 2017</t>
  </si>
  <si>
    <t>Bringing the best shows we can find, help to promote and even streaming some, STAY TUNED!</t>
  </si>
  <si>
    <t>RadOnc treating lymphoma, breast and pediatric cancers. Latino. Alabama born, WUSTL/Harvard/NYU alum. Proud Gator. Tweets=me</t>
  </si>
  <si>
    <t>Patient friendly, non-invasive, image-guided brachytherapy for women with early stage #breastcancer.</t>
  </si>
  <si>
    <t>Top தமிழ் News, இன்றைய SMART தமிழனுக்கான செய்திகளை  உடனுக்குடன், உண்மைத் தன்மை மாறாமல் வாசகர்களுக்கு அளிக்கும் இணைய செய்தி நிறுவனம்.</t>
  </si>
  <si>
    <t>Cinical research fellow in adaptive radiotherapy for cervical cancer using MRI working at the Christie (opinions my own)</t>
  </si>
  <si>
    <t>Clinical oncology trainee taking some time out to tread water in research land! All about not drowning.</t>
  </si>
  <si>
    <t>Radiation oncologist&amp;Associate Professor, Shandong Cancer Hospital,China; Visiting scientist, M.D.Anderson Cancer Center(2014-2016)&amp;Duke University(2009-2010).</t>
  </si>
  <si>
    <t>Professor and educator, old-school radiation biologist, curmudgeon, erudite rocker. / My highly opinionated opinions are mine...mine and mine alone!</t>
  </si>
  <si>
    <t>Rad Onc Co- Chief Resident @UMMCnews. Clinical/Informatics/Disparities Researcher.  @amermedicalassn IMG GC member. Opinions are mine. RT# endorsement.</t>
  </si>
  <si>
    <t>Radiation Oncologist @JTcancercenter|International speaker|@Forbes contributor|Associate Editor @radoncOA| Tweets mine|#COI Advisor BMS|Momoncologist@gmail.com</t>
  </si>
  <si>
    <t>#RadOnc Resident/UMMC/Interest in #GeriOnc and #HCSM. @ARRO_org @S_W_R_O. Opinions are my own.</t>
  </si>
  <si>
    <t>Representing residents in #radonc with ACRO through building mentorship, scholarship, and community. Follow us and join today for free! https://t.co/NMQjZ1iYR0</t>
  </si>
  <si>
    <t>The Society for Women in Radiation Oncology (SWRO) - a group dedicated to promoting women in Radiation Oncology, #Radoncwomen #WomenWhoCurie #ILookLikeARadOnc</t>
  </si>
  <si>
    <t>The Association of Residents in Radiation Oncology (ARRO) is an independent organization that represents radiation oncology residents</t>
  </si>
  <si>
    <t>Rad Onc , educator, clinical researcher</t>
  </si>
  <si>
    <t>Fan of all things Cleveland, especially sports; a professional; adore my huzbo; K-9 mom;  appreciate sarcasm; foodie; lover of chocolate martinis</t>
  </si>
  <si>
    <t>Mother, Wife, Pediatric Hospitalist, Advocate, #SoMeDoc w/ interests in #traumainformedcare,#WomenLeadeers, #Gunsense, #AntiTobacco -All tweets are my own</t>
  </si>
  <si>
    <t>surgeon | speaker | gender equity researcher | physician wellness | feminist | yogini #MedEd @stanfordmed @500WIM #obsm | Founder @timesuphc | views are mine</t>
  </si>
  <si>
    <t>PTW is the global market leader for clinical dosimetry solutions worldwide, offering the largest range of cutting edge technology for today’s dosimetry needs</t>
  </si>
  <si>
    <t>Family first, MSK radiologist; URM, women &amp; children advocate; avid traveler; voracious reader; political junkie; tennis. #HappyImmigrantDocs #RadXX #RadLeader</t>
  </si>
  <si>
    <t>Radiation Oncology Residency Program Manager in Pittsburgh.</t>
  </si>
  <si>
    <t>Radiation oncologist. UABRadOnc. CNS, SRS, SBRT, functional SRS. Interests: cheap beer, craft bourbon, and terminating cancer with extreme prejudice</t>
  </si>
  <si>
    <t>Radiation Oncology Resident at Washington University in St. Louis, Researcher in Thoracic Oncology, and Tarheel for life</t>
  </si>
  <si>
    <t>Recognized leaders in exceptional patient care, education and research. Affiliated with @SitemanCenter, @WUSTLMed, @BarnesJewish.</t>
  </si>
  <si>
    <t>The official account of the University of Alabama at Birmingham Department of Radiation Oncology</t>
  </si>
  <si>
    <t>The Case Comprehensive Cancer Center is an NCI-designated consortium of @CWRUSOM, @UHHospitals, and @ClevelandClinic.</t>
  </si>
  <si>
    <t>Academic health system nationally renowned for clinical excellence, scientific discovery &amp; commitment to community. University Hospital for @EinsteinMed.</t>
  </si>
  <si>
    <t>Albert Einstein College of Medicine. Biomedical research, medical education &amp; clinical advances. Tweeting: David Flores, Deirdre Branley</t>
  </si>
  <si>
    <t>Radiation Oncology Resident at Montefiore Medical Center</t>
  </si>
  <si>
    <t>A skin healing company dedicated to help you feel more healthy, happy, and confident in your skin.</t>
  </si>
  <si>
    <t>Arlington, VA</t>
  </si>
  <si>
    <t>Calgary, Alberta, Canada</t>
  </si>
  <si>
    <t>Toronto, Ontario</t>
  </si>
  <si>
    <t>Halifax, Nova Scotia</t>
  </si>
  <si>
    <t>Philadelphia, PA</t>
  </si>
  <si>
    <t>Boston, MA</t>
  </si>
  <si>
    <t>Houston, TX</t>
  </si>
  <si>
    <t>San Francisco, CA</t>
  </si>
  <si>
    <t>St. Louis, MO</t>
  </si>
  <si>
    <t xml:space="preserve">Manchester </t>
  </si>
  <si>
    <t>Detroit, MI</t>
  </si>
  <si>
    <t>Chicago, IL</t>
  </si>
  <si>
    <t>Belfast, N Ireland</t>
  </si>
  <si>
    <t>Mount Vernon Cancer Centre, UK</t>
  </si>
  <si>
    <t>London, England</t>
  </si>
  <si>
    <t>United Kingdom</t>
  </si>
  <si>
    <t>England, United Kingdom</t>
  </si>
  <si>
    <t>North Yorkshire</t>
  </si>
  <si>
    <t>Melbourne, Victoria</t>
  </si>
  <si>
    <t>London, Ontario</t>
  </si>
  <si>
    <t>Atlanta, GA</t>
  </si>
  <si>
    <t>Los Angeles</t>
  </si>
  <si>
    <t>Rochester, MN</t>
  </si>
  <si>
    <t>St Louis, MO</t>
  </si>
  <si>
    <t>Spain</t>
  </si>
  <si>
    <t>USA</t>
  </si>
  <si>
    <t>Finland</t>
  </si>
  <si>
    <t>Milwaukee, WI</t>
  </si>
  <si>
    <t>Koblenz, Germany</t>
  </si>
  <si>
    <t>London,Chicago U.S &amp; Worldwide</t>
  </si>
  <si>
    <t>Stockholm, Sweden</t>
  </si>
  <si>
    <t>Palo Alto, CA USA</t>
  </si>
  <si>
    <t>Congers, NY</t>
  </si>
  <si>
    <t>Calgary, Alberta</t>
  </si>
  <si>
    <t>Harleysville, PA</t>
  </si>
  <si>
    <t>Cleveland, OH</t>
  </si>
  <si>
    <t>Cleveland, Ohio, United States</t>
  </si>
  <si>
    <t>Detroit, Michigan</t>
  </si>
  <si>
    <t xml:space="preserve">Chicago, Illinois </t>
  </si>
  <si>
    <t>Downtown Jacksonville, FL</t>
  </si>
  <si>
    <t>Tyngsboro, MA USA</t>
  </si>
  <si>
    <t>Chennai,TamilNadu,India</t>
  </si>
  <si>
    <t>Stockport, England</t>
  </si>
  <si>
    <t>Manchester, England</t>
  </si>
  <si>
    <t xml:space="preserve"> China</t>
  </si>
  <si>
    <t>Chapel Hill, NC</t>
  </si>
  <si>
    <t>Jackson, MS</t>
  </si>
  <si>
    <t>NJ</t>
  </si>
  <si>
    <t>Mentor</t>
  </si>
  <si>
    <t>Nixa, Mo</t>
  </si>
  <si>
    <t>Palo Alto, CA</t>
  </si>
  <si>
    <t>Brooklyn, NY</t>
  </si>
  <si>
    <t>Philadelphia - Colombia</t>
  </si>
  <si>
    <t>Cleveland</t>
  </si>
  <si>
    <t>New York City</t>
  </si>
  <si>
    <t>Bronx, NY</t>
  </si>
  <si>
    <t>New Rochelle, NY</t>
  </si>
  <si>
    <t>International</t>
  </si>
  <si>
    <t>https://t.co/u4m0MuvJX4</t>
  </si>
  <si>
    <t>https://t.co/APyK4jGldw</t>
  </si>
  <si>
    <t>https://t.co/jgr1K9pWhw</t>
  </si>
  <si>
    <t>https://t.co/9sBf6E0GIt</t>
  </si>
  <si>
    <t>https://t.co/C8mcN25Zbc</t>
  </si>
  <si>
    <t>https://t.co/f3aFQzDcui</t>
  </si>
  <si>
    <t>https://t.co/ar79HWhUl6</t>
  </si>
  <si>
    <t>https://t.co/3LDlgwWNut</t>
  </si>
  <si>
    <t>https://t.co/uQKmqQsgJe</t>
  </si>
  <si>
    <t>https://t.co/oBxEPPHHdp</t>
  </si>
  <si>
    <t>https://t.co/jlfjfz33CJ</t>
  </si>
  <si>
    <t>https://t.co/WM5uCaui2W</t>
  </si>
  <si>
    <t>https://t.co/pofz6ceHB1</t>
  </si>
  <si>
    <t>https://t.co/mmjHSTOgMt</t>
  </si>
  <si>
    <t>https://t.co/ZWpRUutr2D</t>
  </si>
  <si>
    <t>http://t.co/oUzsphxcXf</t>
  </si>
  <si>
    <t>https://t.co/Oi84dzVi1B</t>
  </si>
  <si>
    <t>https://t.co/aNYtw3TbcD</t>
  </si>
  <si>
    <t>https://t.co/UGdYJQzy6V</t>
  </si>
  <si>
    <t>https://t.co/N1XxVS7RiO</t>
  </si>
  <si>
    <t>https://t.co/jbLbLPQLWv</t>
  </si>
  <si>
    <t>https://t.co/OGdb46ihzC</t>
  </si>
  <si>
    <t>http://t.co/eYpaDQqmLh</t>
  </si>
  <si>
    <t>https://t.co/u0FmhSJ3hv</t>
  </si>
  <si>
    <t>https://t.co/9KVv5naIzu</t>
  </si>
  <si>
    <t>https://t.co/HLPY3KXKGd</t>
  </si>
  <si>
    <t>https://t.co/AXrORwRos4</t>
  </si>
  <si>
    <t>https://t.co/X6cdE3aeQa</t>
  </si>
  <si>
    <t>http://t.co/eWpJzm8GwV</t>
  </si>
  <si>
    <t>https://t.co/IxMra2OEey</t>
  </si>
  <si>
    <t>https://t.co/LhEOpy327z</t>
  </si>
  <si>
    <t>https://t.co/sb6x0VxoAC</t>
  </si>
  <si>
    <t>https://t.co/rgGGo7Bl4b</t>
  </si>
  <si>
    <t>https://t.co/VEYbCPjE6z</t>
  </si>
  <si>
    <t>https://t.co/sIbukdGgrB</t>
  </si>
  <si>
    <t>https://t.co/5nYgqq6iOj</t>
  </si>
  <si>
    <t>https://t.co/wzTgewN90X</t>
  </si>
  <si>
    <t>https://t.co/9iVu7pVj10</t>
  </si>
  <si>
    <t>https://t.co/CG5rInqinP</t>
  </si>
  <si>
    <t>https://t.co/M1QPmwJlew</t>
  </si>
  <si>
    <t>https://t.co/G8hOTV9EIe</t>
  </si>
  <si>
    <t>https://t.co/74Nw3yUdPr</t>
  </si>
  <si>
    <t>https://t.co/HNElluFMoC</t>
  </si>
  <si>
    <t>https://t.co/CuaMYRZod4</t>
  </si>
  <si>
    <t>http://t.co/Kv3C0N3oIm</t>
  </si>
  <si>
    <t>https://t.co/oCA7uqh5QD</t>
  </si>
  <si>
    <t>https://pbs.twimg.com/profile_banners/2515327465/1515666018</t>
  </si>
  <si>
    <t>https://pbs.twimg.com/profile_banners/33898299/1549487689</t>
  </si>
  <si>
    <t>https://pbs.twimg.com/profile_banners/26826409/1536960799</t>
  </si>
  <si>
    <t>https://pbs.twimg.com/profile_banners/266066794/1538706373</t>
  </si>
  <si>
    <t>https://pbs.twimg.com/profile_banners/725638758658375680/1554299339</t>
  </si>
  <si>
    <t>https://pbs.twimg.com/profile_banners/1053697820/1552925946</t>
  </si>
  <si>
    <t>https://pbs.twimg.com/profile_banners/1731559946/1509137573</t>
  </si>
  <si>
    <t>https://pbs.twimg.com/profile_banners/36828583/1567876300</t>
  </si>
  <si>
    <t>https://pbs.twimg.com/profile_banners/999479822840684544/1567883175</t>
  </si>
  <si>
    <t>https://pbs.twimg.com/profile_banners/250377021/1513459406</t>
  </si>
  <si>
    <t>https://pbs.twimg.com/profile_banners/2582454033/1464595094</t>
  </si>
  <si>
    <t>https://pbs.twimg.com/profile_banners/978042319621500928/1527171340</t>
  </si>
  <si>
    <t>https://pbs.twimg.com/profile_banners/843931662669021185/1507908752</t>
  </si>
  <si>
    <t>https://pbs.twimg.com/profile_banners/915687363753512960/1521340141</t>
  </si>
  <si>
    <t>https://pbs.twimg.com/profile_banners/970225312985382912/1524592381</t>
  </si>
  <si>
    <t>https://pbs.twimg.com/profile_banners/125625357/1557906454</t>
  </si>
  <si>
    <t>https://pbs.twimg.com/profile_banners/728645616843247616/1531466266</t>
  </si>
  <si>
    <t>https://pbs.twimg.com/profile_banners/964889518850695168/1539019041</t>
  </si>
  <si>
    <t>https://pbs.twimg.com/profile_banners/1265887243/1545862991</t>
  </si>
  <si>
    <t>https://pbs.twimg.com/profile_banners/4116434567/1479401464</t>
  </si>
  <si>
    <t>https://pbs.twimg.com/profile_banners/1322269645/1519097401</t>
  </si>
  <si>
    <t>https://pbs.twimg.com/profile_banners/261294282/1477557444</t>
  </si>
  <si>
    <t>https://pbs.twimg.com/profile_banners/1047205383188754433/1546032111</t>
  </si>
  <si>
    <t>https://pbs.twimg.com/profile_banners/93795620/1546794210</t>
  </si>
  <si>
    <t>https://pbs.twimg.com/profile_banners/4669345442/1564329776</t>
  </si>
  <si>
    <t>https://pbs.twimg.com/profile_banners/18726720/1558360338</t>
  </si>
  <si>
    <t>https://pbs.twimg.com/profile_banners/1139801871764381696/1560587088</t>
  </si>
  <si>
    <t>https://pbs.twimg.com/profile_banners/259801046/1440364223</t>
  </si>
  <si>
    <t>https://pbs.twimg.com/profile_banners/254675139/1568030449</t>
  </si>
  <si>
    <t>https://pbs.twimg.com/profile_banners/20811033/1551986182</t>
  </si>
  <si>
    <t>https://pbs.twimg.com/profile_banners/582208181/1548789979</t>
  </si>
  <si>
    <t>https://pbs.twimg.com/profile_banners/1159025436837535744/1565170769</t>
  </si>
  <si>
    <t>https://pbs.twimg.com/profile_banners/2355230484/1548708535</t>
  </si>
  <si>
    <t>https://pbs.twimg.com/profile_banners/2684650832/1556879784</t>
  </si>
  <si>
    <t>https://pbs.twimg.com/profile_banners/19551886/1564419409</t>
  </si>
  <si>
    <t>https://pbs.twimg.com/profile_banners/360730864/1568062797</t>
  </si>
  <si>
    <t>https://pbs.twimg.com/profile_banners/887025110565220352/1500319647</t>
  </si>
  <si>
    <t>https://pbs.twimg.com/profile_banners/1162182199006781440/1565928679</t>
  </si>
  <si>
    <t>https://pbs.twimg.com/profile_banners/50372010/1557855573</t>
  </si>
  <si>
    <t>https://pbs.twimg.com/profile_banners/133715015/1537038603</t>
  </si>
  <si>
    <t>https://pbs.twimg.com/profile_banners/2822847318/1532957589</t>
  </si>
  <si>
    <t>https://pbs.twimg.com/profile_banners/1007441654486323200/1529663580</t>
  </si>
  <si>
    <t>https://pbs.twimg.com/profile_banners/17442457/1564507458</t>
  </si>
  <si>
    <t>https://pbs.twimg.com/profile_banners/19076163/1560261206</t>
  </si>
  <si>
    <t>https://pbs.twimg.com/profile_banners/1021198246998421504/1564961539</t>
  </si>
  <si>
    <t>https://pbs.twimg.com/profile_banners/360012314/1478117466</t>
  </si>
  <si>
    <t>https://pbs.twimg.com/profile_banners/823376817407008770/1550893142</t>
  </si>
  <si>
    <t>https://pbs.twimg.com/profile_banners/1022955756524642304/1541602771</t>
  </si>
  <si>
    <t>https://pbs.twimg.com/profile_banners/180056312/1558211517</t>
  </si>
  <si>
    <t>https://pbs.twimg.com/profile_banners/2264393190/1471981982</t>
  </si>
  <si>
    <t>https://pbs.twimg.com/profile_banners/1009801950244802561/1530732881</t>
  </si>
  <si>
    <t>https://pbs.twimg.com/profile_banners/925838546174431232/1515641911</t>
  </si>
  <si>
    <t>https://pbs.twimg.com/profile_banners/1665013812/1529976654</t>
  </si>
  <si>
    <t>https://pbs.twimg.com/profile_banners/566778253/1415547818</t>
  </si>
  <si>
    <t>https://pbs.twimg.com/profile_banners/393542175/1566561623</t>
  </si>
  <si>
    <t>https://pbs.twimg.com/profile_banners/769276958542737408/1473175804</t>
  </si>
  <si>
    <t>https://pbs.twimg.com/profile_banners/765905681153138688/1478636474</t>
  </si>
  <si>
    <t>https://pbs.twimg.com/profile_banners/407111444/1568366995</t>
  </si>
  <si>
    <t>https://pbs.twimg.com/profile_banners/991341509797646337/1525368756</t>
  </si>
  <si>
    <t>https://pbs.twimg.com/profile_banners/1054486722405416961/1568210731</t>
  </si>
  <si>
    <t>https://pbs.twimg.com/profile_banners/234786406/1457457824</t>
  </si>
  <si>
    <t>https://pbs.twimg.com/profile_banners/340356226/1564515571</t>
  </si>
  <si>
    <t>https://pbs.twimg.com/profile_banners/74732805/1400517377</t>
  </si>
  <si>
    <t>https://pbs.twimg.com/profile_banners/111006256/1554908514</t>
  </si>
  <si>
    <t>http://abs.twimg.com/images/themes/theme1/bg.png</t>
  </si>
  <si>
    <t>http://abs.twimg.com/images/themes/theme5/bg.gif</t>
  </si>
  <si>
    <t>http://abs.twimg.com/images/themes/theme15/bg.png</t>
  </si>
  <si>
    <t>http://abs.twimg.com/images/themes/theme14/bg.gif</t>
  </si>
  <si>
    <t>http://abs.twimg.com/images/themes/theme18/bg.gif</t>
  </si>
  <si>
    <t>http://abs.twimg.com/images/themes/theme6/bg.gif</t>
  </si>
  <si>
    <t>http://pbs.twimg.com/profile_images/2179434139/a_logo_green_normal.png</t>
  </si>
  <si>
    <t>http://pbs.twimg.com/profile_images/1040715066822148096/qGmonmyd_normal.jpg</t>
  </si>
  <si>
    <t>http://pbs.twimg.com/profile_images/1113438469957791745/lEsazJi0_normal.png</t>
  </si>
  <si>
    <t>http://pbs.twimg.com/profile_images/1139289346685771776/h3c0sXIT_normal.jpg</t>
  </si>
  <si>
    <t>http://pbs.twimg.com/profile_images/1002697991818502144/SVNlxcO5_normal.jpg</t>
  </si>
  <si>
    <t>http://pbs.twimg.com/profile_images/1111317625676664832/p6HcDq2A_normal.png</t>
  </si>
  <si>
    <t>http://pbs.twimg.com/profile_images/1045459959796776961/JSmIITzu_normal.jpg</t>
  </si>
  <si>
    <t>http://abs.twimg.com/sticky/default_profile_images/default_profile_normal.png</t>
  </si>
  <si>
    <t>http://pbs.twimg.com/profile_images/846039093607829504/9AOqFA1T_normal.jpg</t>
  </si>
  <si>
    <t>http://pbs.twimg.com/profile_images/915735845209915392/7OZLSkO-_normal.jpg</t>
  </si>
  <si>
    <t>http://pbs.twimg.com/profile_images/972137604811456515/2LxEDNtZ_normal.jpg</t>
  </si>
  <si>
    <t>http://pbs.twimg.com/profile_images/1141395224746450944/Vk0wnKiJ_normal.png</t>
  </si>
  <si>
    <t>http://pbs.twimg.com/profile_images/573457703147814912/m2OjZlC8_normal.jpeg</t>
  </si>
  <si>
    <t>http://pbs.twimg.com/profile_images/728948491918184449/Pq0uZ6t5_normal.jpg</t>
  </si>
  <si>
    <t>http://pbs.twimg.com/profile_images/964893402885222401/jdgAdf-a_normal.jpg</t>
  </si>
  <si>
    <t>http://pbs.twimg.com/profile_images/681625543775784961/rZGyXjby_normal.jpg</t>
  </si>
  <si>
    <t>http://pbs.twimg.com/profile_images/1077372180571217920/ZWLonKU5_normal.jpg</t>
  </si>
  <si>
    <t>http://pbs.twimg.com/profile_images/796529170423619584/4ddMPxo0_normal.jpg</t>
  </si>
  <si>
    <t>http://pbs.twimg.com/profile_images/921540242171203584/2hXtsGlT_normal.jpg</t>
  </si>
  <si>
    <t>http://pbs.twimg.com/profile_images/961534753823449088/F2Hkbva6_normal.jpg</t>
  </si>
  <si>
    <t>http://pbs.twimg.com/profile_images/1048140048355528704/TuNcycEm_normal.jpg</t>
  </si>
  <si>
    <t>http://pbs.twimg.com/profile_images/1081017078474104832/4zJh1rTd_normal.jpg</t>
  </si>
  <si>
    <t>http://pbs.twimg.com/profile_images/1088179982634008582/eA9ddlRv_normal.jpg</t>
  </si>
  <si>
    <t>http://pbs.twimg.com/profile_images/1034830412353290241/56nZRFYh_normal.jpg</t>
  </si>
  <si>
    <t>http://pbs.twimg.com/profile_images/1103736155491745795/r4_RfI1j_normal.jpg</t>
  </si>
  <si>
    <t>http://pbs.twimg.com/profile_images/1159036321219919873/fypYE6nv_normal.jpg</t>
  </si>
  <si>
    <t>http://pbs.twimg.com/profile_images/1089988139349770240/RJoYRZzL_normal.jpg</t>
  </si>
  <si>
    <t>http://pbs.twimg.com/profile_images/1064832578052677633/GUEfThlF_normal.jpg</t>
  </si>
  <si>
    <t>http://pbs.twimg.com/profile_images/875756884673929216/IE4bSJTo_normal.jpg</t>
  </si>
  <si>
    <t>http://pbs.twimg.com/profile_images/911678003909771264/G8VU1Ief_normal.jpg</t>
  </si>
  <si>
    <t>http://pbs.twimg.com/profile_images/887031535785959424/qFNH0Pal_normal.jpg</t>
  </si>
  <si>
    <t>http://pbs.twimg.com/profile_images/1162215027920609287/kEWR1Rdl_normal.jpg</t>
  </si>
  <si>
    <t>http://pbs.twimg.com/profile_images/1085363350437912581/cAfSkcpv_normal.jpg</t>
  </si>
  <si>
    <t>http://pbs.twimg.com/profile_images/925423954797498368/qmwbLcjq_normal.jpg</t>
  </si>
  <si>
    <t>http://pbs.twimg.com/profile_images/1172163088369508352/EFbmEuRa_normal.jpg</t>
  </si>
  <si>
    <t>http://pbs.twimg.com/profile_images/1057708278799654912/WYrrrJ15_normal.jpg</t>
  </si>
  <si>
    <t>http://pbs.twimg.com/profile_images/1070694328681594885/iuR9FucB_normal.jpg</t>
  </si>
  <si>
    <t>http://pbs.twimg.com/profile_images/833050386017685504/QNSRfhrE_normal.jpg</t>
  </si>
  <si>
    <t>http://pbs.twimg.com/profile_images/1152584162974392320/jf5b-Rbp_normal.jpg</t>
  </si>
  <si>
    <t>http://pbs.twimg.com/profile_images/1050462066484510720/TJLiLkzv_normal.jpg</t>
  </si>
  <si>
    <t>http://pbs.twimg.com/profile_images/1121556794244042754/8k7f269-_normal.png</t>
  </si>
  <si>
    <t>http://pbs.twimg.com/profile_images/951297099127238658/sPU8CB4o_normal.jpg</t>
  </si>
  <si>
    <t>http://pbs.twimg.com/profile_images/378800000281469310/3d6861ce27dfdbd25675ad57f59629ad_normal.png</t>
  </si>
  <si>
    <t>http://pbs.twimg.com/profile_images/796065955491278857/dZZ-I5EO_normal.jpg</t>
  </si>
  <si>
    <t>http://pbs.twimg.com/profile_images/378800000306147095/1108985a091a504fa9a72c9dbd5ac970_normal.jpeg</t>
  </si>
  <si>
    <t>http://pbs.twimg.com/profile_images/737376732920053765/yV8HIm-8_normal.jpg</t>
  </si>
  <si>
    <t>http://pbs.twimg.com/profile_images/991341871522877446/UyxPH5he_normal.jpg</t>
  </si>
  <si>
    <t>http://pbs.twimg.com/profile_images/767003770580598788/U34Fo0P6_normal.jpg</t>
  </si>
  <si>
    <t>http://pbs.twimg.com/profile_images/1171786847808147456/tZLyl7Rm_normal.jpg</t>
  </si>
  <si>
    <t>http://pbs.twimg.com/profile_images/716838771363282944/3WQQ8_1__normal.jpg</t>
  </si>
  <si>
    <t>http://pbs.twimg.com/profile_images/1067489455601262592/xADMu6on_normal.jpg</t>
  </si>
  <si>
    <t>Open Twitter Page for This Person</t>
  </si>
  <si>
    <t>https://twitter.com/rtsafe</t>
  </si>
  <si>
    <t>https://twitter.com/astro_org</t>
  </si>
  <si>
    <t>https://twitter.com/cdrsystems</t>
  </si>
  <si>
    <t>https://twitter.com/ajredmond8</t>
  </si>
  <si>
    <t>https://twitter.com/adaptiivco</t>
  </si>
  <si>
    <t>https://twitter.com/soji_jibowu</t>
  </si>
  <si>
    <t>https://twitter.com/dr_raymak</t>
  </si>
  <si>
    <t>https://twitter.com/kkbgoblue</t>
  </si>
  <si>
    <t>https://twitter.com/julian_hong</t>
  </si>
  <si>
    <t>https://twitter.com/henningwillers</t>
  </si>
  <si>
    <t>https://twitter.com/sbrt_cr</t>
  </si>
  <si>
    <t>https://twitter.com/finn_corinne</t>
  </si>
  <si>
    <t>https://twitter.com/_katelynatkins</t>
  </si>
  <si>
    <t>https://twitter.com/cglidehurst</t>
  </si>
  <si>
    <t>https://twitter.com/davidjcutter</t>
  </si>
  <si>
    <t>https://twitter.com/nandratschke</t>
  </si>
  <si>
    <t>https://twitter.com/atomiccitydoc</t>
  </si>
  <si>
    <t>https://twitter.com/timothykrusermd</t>
  </si>
  <si>
    <t>https://twitter.com/gwalls89</t>
  </si>
  <si>
    <t>https://twitter.com/romaanamir</t>
  </si>
  <si>
    <t>https://twitter.com/crispinhiley</t>
  </si>
  <si>
    <t>https://twitter.com/fifimcdrmh</t>
  </si>
  <si>
    <t>https://twitter.com/hattonmqf</t>
  </si>
  <si>
    <t>https://twitter.com/danielrgomez44</t>
  </si>
  <si>
    <t>https://twitter.com/mat_guc</t>
  </si>
  <si>
    <t>https://twitter.com/cpeedell</t>
  </si>
  <si>
    <t>https://twitter.com/daviddbal</t>
  </si>
  <si>
    <t>https://twitter.com/drdavidpalma</t>
  </si>
  <si>
    <t>https://twitter.com/drewmoghanaki</t>
  </si>
  <si>
    <t>https://twitter.com/gerryhanna</t>
  </si>
  <si>
    <t>https://twitter.com/pattydiezh</t>
  </si>
  <si>
    <t>https://twitter.com/percyleemd</t>
  </si>
  <si>
    <t>https://twitter.com/kenoliviermd</t>
  </si>
  <si>
    <t>https://twitter.com/sprakermdphd</t>
  </si>
  <si>
    <t>https://twitter.com/goecp1</t>
  </si>
  <si>
    <t>https://twitter.com/sho_link</t>
  </si>
  <si>
    <t>https://twitter.com/tamara_pozzo</t>
  </si>
  <si>
    <t>https://twitter.com/pre_rad</t>
  </si>
  <si>
    <t>https://twitter.com/sitcancer</t>
  </si>
  <si>
    <t>https://twitter.com/irt_systems</t>
  </si>
  <si>
    <t>https://twitter.com/juergenoellig</t>
  </si>
  <si>
    <t>https://twitter.com/radoncsystems</t>
  </si>
  <si>
    <t>https://twitter.com/ebiss_uk</t>
  </si>
  <si>
    <t>https://twitter.com/elekta</t>
  </si>
  <si>
    <t>https://twitter.com/varianmedsys</t>
  </si>
  <si>
    <t>https://twitter.com/aktinamedical</t>
  </si>
  <si>
    <t>https://twitter.com/radiimedical</t>
  </si>
  <si>
    <t>https://twitter.com/thomasj_bennett</t>
  </si>
  <si>
    <t>https://twitter.com/missionsearch</t>
  </si>
  <si>
    <t>https://twitter.com/veritasmedical</t>
  </si>
  <si>
    <t>https://twitter.com/cshahmd</t>
  </si>
  <si>
    <t>https://twitter.com/radoncadmin</t>
  </si>
  <si>
    <t>https://twitter.com/cleclinicmd</t>
  </si>
  <si>
    <t>https://twitter.com/emily_monte</t>
  </si>
  <si>
    <t>https://twitter.com/reneehanna08</t>
  </si>
  <si>
    <t>https://twitter.com/spark_radio_chi</t>
  </si>
  <si>
    <t>https://twitter.com/raymailhotvega</t>
  </si>
  <si>
    <t>https://twitter.com/accuboost</t>
  </si>
  <si>
    <t>https://twitter.com/toptamilnews</t>
  </si>
  <si>
    <t>https://twitter.com/antheasaif</t>
  </si>
  <si>
    <t>https://twitter.com/syeepei</t>
  </si>
  <si>
    <t>https://twitter.com/yuejinbo</t>
  </si>
  <si>
    <t>https://twitter.com/drzeman</t>
  </si>
  <si>
    <t>https://twitter.com/dr_tvt</t>
  </si>
  <si>
    <t>https://twitter.com/mknoll_md</t>
  </si>
  <si>
    <t>https://twitter.com/ashleyalbertmd</t>
  </si>
  <si>
    <t>https://twitter.com/acroresident</t>
  </si>
  <si>
    <t>https://twitter.com/s_w_r_o</t>
  </si>
  <si>
    <t>https://twitter.com/arro_org</t>
  </si>
  <si>
    <t>https://twitter.com/sushilberiwal</t>
  </si>
  <si>
    <t>https://twitter.com/mindy0403</t>
  </si>
  <si>
    <t>https://twitter.com/ktranda8</t>
  </si>
  <si>
    <t>https://twitter.com/arghavan_salles</t>
  </si>
  <si>
    <t>https://twitter.com/ptwnorthamerica</t>
  </si>
  <si>
    <t>https://twitter.com/jennybencardino</t>
  </si>
  <si>
    <t>https://twitter.com/radoncresidency</t>
  </si>
  <si>
    <t>https://twitter.com/evanthomas84</t>
  </si>
  <si>
    <t>https://twitter.com/samsonpp</t>
  </si>
  <si>
    <t>https://twitter.com/washuradonc</t>
  </si>
  <si>
    <t>https://twitter.com/rweichselbaum</t>
  </si>
  <si>
    <t>https://twitter.com/uabradonc</t>
  </si>
  <si>
    <t>https://twitter.com/caseccc</t>
  </si>
  <si>
    <t>https://twitter.com/montefiorenyc</t>
  </si>
  <si>
    <t>https://twitter.com/einsteinmed</t>
  </si>
  <si>
    <t>https://twitter.com/aberkowitzmd</t>
  </si>
  <si>
    <t>https://twitter.com/rejuvaskin_us</t>
  </si>
  <si>
    <t>rtsafe
We look forward to meeting you
at ASTRO 2019! Visit @RTsafe at
booth 4837. Learn about our presentation
&amp;amp; digital posters on #qualityassurance
in #radiotherapy here https://t.co/IbA2yxKXYs
#astro2019 @ASTRO_org</t>
  </si>
  <si>
    <t xml:space="preserve">astro_org
</t>
  </si>
  <si>
    <t>cdrsystems
If your interested in the latest
advances in patient positioning
and immobilization for Radiotherapy,
let’s connect in Chicago! #ASTRO2019
#radiotherapy #patientpositioning
#cdrradiotherapy https://t.co/Ina2xYMGmo</t>
  </si>
  <si>
    <t>ajredmond8
If your interested in the latest
advances in patient positioning
and immobilization for Radiotherapy,
let’s connect in Chicago! #ASTRO2019
#radiotherapy #patientpositioning
#cdrradiotherapy https://t.co/Ina2xYMGmo</t>
  </si>
  <si>
    <t>adaptiivco
Our 3D printed bolus are simply
better than sheet bolus because
they are designed based on the
patient's exact anatomy, which
in turn reduces air gaps that cause
underdose. Come see for yourself
at #ASTRO2019 next week - pre-book
a live software demo now: https://t.co/G3M2S5j8dV
https://t.co/G5bG8jpShv</t>
  </si>
  <si>
    <t>soji_jibowu
Viewray #ASTRO2019 #MRgRT #MRIdian
#radiationoncology #Radonc #fightcancer
https://t.co/9EyroiOZTB</t>
  </si>
  <si>
    <t>dr_raymak
@julian_hong @kkbGoBlue Calling
all #AI in #radonc dreamers and
skeptics to join us at EL06 #ASTRO2019
#PresidentialSymposium!</t>
  </si>
  <si>
    <t xml:space="preserve">kkbgoblue
</t>
  </si>
  <si>
    <t xml:space="preserve">julian_hong
</t>
  </si>
  <si>
    <t>henningwillers
@SBRT_CR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
Stay tuned for more refined coronary
dose analysis presentation@ #astro2019
by @_katelynatkins</t>
  </si>
  <si>
    <t>sbrt_cr
@SBRT_CR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
Stay tuned for more refined coronary
dose analysis presentation@ #astro2019
by @_katelynatkins</t>
  </si>
  <si>
    <t>finn_corinne
@SBRT_CR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
Stay tuned for more refined coronary
dose analysis presentation@ #astro2019
by @_katelynatkins</t>
  </si>
  <si>
    <t xml:space="preserve">_katelynatkins
</t>
  </si>
  <si>
    <t xml:space="preserve">cglidehurst
</t>
  </si>
  <si>
    <t xml:space="preserve">davidjcutter
</t>
  </si>
  <si>
    <t xml:space="preserve">nandratschke
</t>
  </si>
  <si>
    <t xml:space="preserve">atomiccitydoc
</t>
  </si>
  <si>
    <t xml:space="preserve">timothykrusermd
</t>
  </si>
  <si>
    <t xml:space="preserve">gwalls89
</t>
  </si>
  <si>
    <t xml:space="preserve">romaanamir
</t>
  </si>
  <si>
    <t xml:space="preserve">crispinhiley
</t>
  </si>
  <si>
    <t xml:space="preserve">fifimcdrmh
</t>
  </si>
  <si>
    <t xml:space="preserve">hattonmqf
</t>
  </si>
  <si>
    <t xml:space="preserve">danielrgomez44
</t>
  </si>
  <si>
    <t xml:space="preserve">mat_guc
</t>
  </si>
  <si>
    <t xml:space="preserve">cpeedell
</t>
  </si>
  <si>
    <t xml:space="preserve">daviddbal
</t>
  </si>
  <si>
    <t xml:space="preserve">drdavidpalma
</t>
  </si>
  <si>
    <t xml:space="preserve">drewmoghanaki
</t>
  </si>
  <si>
    <t xml:space="preserve">gerryhanna
</t>
  </si>
  <si>
    <t xml:space="preserve">pattydiezh
</t>
  </si>
  <si>
    <t xml:space="preserve">percyleemd
</t>
  </si>
  <si>
    <t xml:space="preserve">kenoliviermd
</t>
  </si>
  <si>
    <t xml:space="preserve">sprakermdphd
</t>
  </si>
  <si>
    <t>goecp1
@SBRT_CR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
Stay tuned for more refined coronary
dose analysis presentation@ #astro2019
by @_katelynatkins</t>
  </si>
  <si>
    <t>sho_link
Good Morning! Looking forward this
week to: #CWSSummit2019, #NSCExpo,
#APEX, #GSX19, #IMEX19, #Thebatteryshow2019,
#CEDIA, #NNPEE19, #ASTRO2019, #NECA.
Have a great week.</t>
  </si>
  <si>
    <t>tamara_pozzo
#ASTRO2019 is going to be amazing
#Varian https://t.co/oJK2EjC78f</t>
  </si>
  <si>
    <t>pre_rad
I’m inordinately proud of myself
every time I put an event in my
calendar for #ASTRO2019 and I correctly
put it in Central Time. It’s all
of the #globalhealth experience
at work. https://t.co/zSFg8ie9vt</t>
  </si>
  <si>
    <t>sitcancer
Make sure to attend our collaborative
workshop, Immunotherapies in Combination
with Radiation Therapy: Optimal
Study, at the @ASTRO_org annual
meeting in Chicago on Sept. 17.
Learn more: https://t.co/pZ6CCdstc5
#ASTRO2019</t>
  </si>
  <si>
    <t>irt_systems
Join us for our in booth presentations
about the future of Radiation Therapy
verification at Booth #4435 #astro2019
#iqm #futureofqa https://t.co/3eioAiXaMi</t>
  </si>
  <si>
    <t>juergenoellig
Join us for our in booth presentations
about the future of Radiation Therapy
verification at Booth #4435 #astro2019
#iqm #futureofqa https://t.co/3eioAiXaMi</t>
  </si>
  <si>
    <t>radoncsystems
Visit ROS at Booth 4045 at the
#ASTRO19 annual conference, Sept.15-18
in Chicago, Illinois. Speak with
our experts about refurbished equipment
solutions to best fit your needs
#WithinReach #ASTRO2019 #RadOnc
#RadiationTherapy #McCormickPlace
https://t.co/xy5nA9L9Dz</t>
  </si>
  <si>
    <t>ebiss_uk
Our freight shipment travelled
over 4,000 miles &amp;amp; was the
first on the ground at the venue
yesterday! Day #2 of our @Elekta
stand build for #ASTRO19 Annual
Meeting in Chicago is yesterday.
Orange EBISS stickers = delivery
assured #ASTRO2019 #chicago #mccormickplace
https://t.co/RAxZCNk2MI</t>
  </si>
  <si>
    <t xml:space="preserve">elekta
</t>
  </si>
  <si>
    <t>varianmedsys
The moment of Adaptive Intelligence™
is near. #ASTRO2019 September 15,
10:18am Chicago. https://t.co/MZw6qpxGBo
https://t.co/O9FA4VCqbN</t>
  </si>
  <si>
    <t>aktinamedical
We'll be exhibiting at the #ASTRO2019
Meeting in Chicago starting this
Sunday. We'd love to give you a
demo of our latest offerings. Visit
us at booth 4235. #radiationtherapy
#MedPhys https://t.co/xqsxEl2tjg
https://t.co/bWgpyFrq3y</t>
  </si>
  <si>
    <t>radiimedical
Only 4 more days to go until #ASTRO19,
#ASRTRTC19 &amp;amp; #SROA19 in Chicago.
Come say hi at booth 16 ASRT and
experience MODERN #patientimmobilization
with #radiimedical. See you there!#radonc
#radiationtherapy #radiotherapy
#radiationoncology #ASTRO2019 https://t.co/f7iSw0Zqgp</t>
  </si>
  <si>
    <t>thomasj_bennett
IntelliMax has been helping avoid
clinic downtime for Elekta Linear
accelerators for over a decade.
Now expanded to software solutions
like MOSAIQ and Monaco!! Come learn
more at #ASTRO2019 https://t.co/FrwtPlZKvt</t>
  </si>
  <si>
    <t>missionsearch
We are getting ready for ASTRO
2019! Visit us from Sept. 15-17,
2019 in Chicago, IL. at the Hyatt,
McCormick Place West — Booth #4421.
@ ASTRO_org #missionsearch #ASTRO2019
#radiationoncology #radiationtherapy
#radonc https://t.co/viSNY54apz</t>
  </si>
  <si>
    <t>veritasmedical
Be sure to Visit Veritas Medical
Solutions at #ASTRO19 in Chicago
- Booth 1035 Let us show you how
WE build doors. #Radiotherapy #Radioterapia
#radonc #ASTRO2019</t>
  </si>
  <si>
    <t>cshahmd
Catch These Cleveland Clinic Cancer
Center Presentations at ASTRO 2019
https://t.co/wknyfHYqBD via @CleClinicMD.
Watch out Chicago; Cleveland Clinic
is taking over #astro2019 #CleClinicCancer</t>
  </si>
  <si>
    <t>radoncadmin
Catch These Cleveland Clinic Cancer
Center Presentations at ASTRO 2019
https://t.co/wknyfHYqBD via @CleClinicMD.
Watch out Chicago; Cleveland Clinic
is taking over #astro2019 #CleClinicCancer</t>
  </si>
  <si>
    <t xml:space="preserve">cleclinicmd
</t>
  </si>
  <si>
    <t>emily_monte
Catch These Cleveland Clinic Cancer
Center Presentations at ASTRO 2019
https://t.co/wknyfHYqBD via @CleClinicMD.
Watch out Chicago; Cleveland Clinic
is taking over #astro2019 #CleClinicCancer</t>
  </si>
  <si>
    <t>reneehanna08
Feeling so grateful to be presenting
at #ASTRO2019 this year in Chicago!
#radonc #radiationoncology @ASTRO_org
#ASTRO19 #cancer #WomenWhoCurie
https://t.co/fhAvFZLFgN</t>
  </si>
  <si>
    <t>spark_radio_chi
Feeling so grateful to be presenting
at #ASTRO2019 this year in Chicago!
#radonc #radiationoncology @ASTRO_org
#ASTRO19 #cancer #WomenWhoCurie
https://t.co/fhAvFZLFgN</t>
  </si>
  <si>
    <t>raymailhotvega
Gotta pack for #ASTRO2019! Latin
American talks on Saturday. More
talks and research on ways to improve
outcomes in childhood cancer. #ChildhoodCancerAwarenessMonth
#GoGold https://t.co/gyYPL0ejgk</t>
  </si>
  <si>
    <t>accuboost
On Sunday 9/15 @ASTRO_org, stop
by booth #1231 to see Dr. Hepel
talk about AccuBoost for APBI.
#astro2019 #astro #brachytherapy
#apbi #radonc #radiationtherapy
#AccuBoost #NIBB https://t.co/x2KTZngvrD</t>
  </si>
  <si>
    <t>toptamilnews
இந்த ராசிக்கெல்லாம் பண வரவு நிச்சயமா
இருக்கும்? https://t.co/WBNZhJs7Gb
#astro2019 #astrology #money #Horoscope
#rasipalan #ttn</t>
  </si>
  <si>
    <t>antheasaif
@syeepei #ASTRO2019 feeling a bit
jealous that you don't have a full
day of flying ahead! 30mins to
pack!</t>
  </si>
  <si>
    <t xml:space="preserve">syeepei
</t>
  </si>
  <si>
    <t>yuejinbo
Feeling so grateful and proud to
have a talk at #ASTRO2019 this
year in Chicago! https://t.co/jVafUEfBNu</t>
  </si>
  <si>
    <t>drzeman
SOON! ✈️ #ASTRO2019</t>
  </si>
  <si>
    <t>dr_tvt
Have we been able to improve #Genderdisparities
in #radonc over the years through
our efforts? Do you want to know
the current status and factors
affecting it? Please join our talk
at #ASTRO2019. @ASTRO_org @ARRO_org
@S_W_R_O @ACROresident @AshleyAlbertMD
https://t.co/Fw6tEHjkAu</t>
  </si>
  <si>
    <t>mknoll_md
Have we been able to improve #Genderdisparities
in #radonc over the years through
our efforts? Do you want to know
the current status and factors
affecting it? Please join our talk
at #ASTRO2019. @ASTRO_org @ARRO_org
@S_W_R_O @ACROresident @AshleyAlbertMD
https://t.co/Fw6tEHjkAu</t>
  </si>
  <si>
    <t xml:space="preserve">ashleyalbertmd
</t>
  </si>
  <si>
    <t xml:space="preserve">acroresident
</t>
  </si>
  <si>
    <t xml:space="preserve">s_w_r_o
</t>
  </si>
  <si>
    <t xml:space="preserve">arro_org
</t>
  </si>
  <si>
    <t>sushilberiwal
Have we been able to improve #Genderdisparities
in #radonc over the years through
our efforts? Do you want to know
the current status and factors
affecting it? Please join our talk
at #ASTRO2019. @ASTRO_org @ARRO_org
@S_W_R_O @ACROresident @AshleyAlbertMD
https://t.co/Fw6tEHjkAu</t>
  </si>
  <si>
    <t>mindy0403
Catch These Cleveland Clinic Cancer
Center Presentations at ASTRO 2019
https://t.co/wknyfHYqBD via @CleClinicMD.
Watch out Chicago; Cleveland Clinic
is taking over #astro2019 #CleClinicCancer</t>
  </si>
  <si>
    <t>ktranda8
Have we been able to improve #Genderdisparities
in #radonc over the years through
our efforts? Do you want to know
the current status and factors
affecting it? Please join our talk
at #ASTRO2019. @ASTRO_org @ARRO_org
@S_W_R_O @ACROresident @AshleyAlbertMD
https://t.co/Fw6tEHjkAu</t>
  </si>
  <si>
    <t>arghavan_salles
Have we been able to improve #Genderdisparities
in #radonc over the years through
our efforts? Do you want to know
the current status and factors
affecting it? Please join our talk
at #ASTRO2019. @ASTRO_org @ARRO_org
@S_W_R_O @ACROresident @AshleyAlbertMD
https://t.co/Fw6tEHjkAu</t>
  </si>
  <si>
    <t>ptwnorthamerica
Are you heading to #ASTRO2019 ?
Don’t forget to stop by PTW booth
# 1724 to see our latest dosimetry
and QA solutions. Experts will
be on-hand to answer your technical
questions and make product recommendations.
https://t.co/mceZJTO929 https://t.co/lrECqJKE2u</t>
  </si>
  <si>
    <t>jennybencardino
Have we been able to improve #Genderdisparities
in #radonc over the years through
our efforts? Do you want to know
the current status and factors
affecting it? Please join our talk
at #ASTRO2019. @ASTRO_org @ARRO_org
@S_W_R_O @ACROresident @AshleyAlbertMD
https://t.co/Fw6tEHjkAu</t>
  </si>
  <si>
    <t>radoncresidency
Shout out for our PGY4, Joshua
Rodriguez-Lopez! Enjoy #ASTRO2019
And the Celebration of Giving reception.
https://t.co/TqChMopdqY</t>
  </si>
  <si>
    <t>evanthomas84
Excited to be en rte to #ASTRO2019
with a great crew from @UABradonc
! But flying w/ no status _xD83D__xDE25_ also,
I’m a man and totally getting manspreaded
by the guy next to me. I never
knew. Ladies, I’m so sorry for
what you deal with. #womenwhocurie
#stopmanspreading https://t.co/gLmUOAqWdi</t>
  </si>
  <si>
    <t xml:space="preserve">samsonpp
</t>
  </si>
  <si>
    <t xml:space="preserve">washuradonc
</t>
  </si>
  <si>
    <t xml:space="preserve">rweichselbaum
</t>
  </si>
  <si>
    <t xml:space="preserve">uabradonc
</t>
  </si>
  <si>
    <t>caseccc
Catch These Cleveland Clinic Cancer
Center Presentations at ASTRO 2019
https://t.co/wknyfHYqBD via @CleClinicMD.
Watch out Chicago; Cleveland Clinic
is taking over #astro2019 #CleClinicCancer</t>
  </si>
  <si>
    <t>montefiorenyc
Shout out to all our #radonc colleagues
who are presenting at #ASTRO2019
next week! @EinsteinMed @ASTRO_org
https://t.co/qh5DqZYvOD</t>
  </si>
  <si>
    <t>einsteinmed
Shout out to all our #radonc colleagues
who are presenting at #ASTRO2019
next week! @EinsteinMed @ASTRO_org
https://t.co/qh5DqZYvOD</t>
  </si>
  <si>
    <t>aberkowitzmd
Shout out to all our #radonc colleagues
who are presenting at #ASTRO2019
next week! @EinsteinMed @ASTRO_org
https://t.co/qh5DqZYvOD</t>
  </si>
  <si>
    <t>rejuvaskin_us
Will you be in Chicago for #ASTRO2019
this weekend? _xD83C__xDFD9_️ Come see our
team at Booth 3846! We're ready
to tell you how our Skin Recovery
Cream makes a difference in your
patient care! _xD83D__xDC9B_ https://t.co/DXs7tfZNzA</t>
  </si>
  <si>
    <t>Directed</t>
  </si>
  <si>
    <t>G1</t>
  </si>
  <si>
    <t>G2</t>
  </si>
  <si>
    <t>G3</t>
  </si>
  <si>
    <t>G4</t>
  </si>
  <si>
    <t>G5</t>
  </si>
  <si>
    <t>G6</t>
  </si>
  <si>
    <t>G7</t>
  </si>
  <si>
    <t>G8</t>
  </si>
  <si>
    <t>G9</t>
  </si>
  <si>
    <t>0, 12, 96</t>
  </si>
  <si>
    <t>0, 136, 227</t>
  </si>
  <si>
    <t>0, 100, 50</t>
  </si>
  <si>
    <t>0, 176, 22</t>
  </si>
  <si>
    <t>191, 0, 0</t>
  </si>
  <si>
    <t>230, 120, 0</t>
  </si>
  <si>
    <t>255, 191, 0</t>
  </si>
  <si>
    <t>150, 200, 0</t>
  </si>
  <si>
    <t>200, 0, 120</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</si>
  <si>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</si>
  <si>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</si>
  <si>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</si>
  <si>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</si>
  <si>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</si>
  <si>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</si>
  <si>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</si>
  <si>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</si>
  <si>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</si>
  <si>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</si>
  <si>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</si>
  <si>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</si>
  <si>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</si>
  <si>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</si>
  <si>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</si>
  <si>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</si>
  <si>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</si>
  <si>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</si>
  <si>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https://www.accuboost.com/astro-2019-in-chicago/ https://www.astro.org/News-and-Publications/ASTROnews/2019/2019-Annual-Meeting-Guide/2019-Annual-Meeting https://twitter.com/ASTRO_org/status/1170071750845112323 https://www.sitcancer.org/events/event-description?CalendarEventKey=dd657a9b-4fa0-41b0-8456-0e5b067bf312&amp;Home=%2fevents%2fcalendar https://rt-safe.com/news/article/53/rtsafe-exhibit-astro-2019-chicago/</t>
  </si>
  <si>
    <t>http://www.adaptiiv.com/astro-2019/ https://twitter.com/viewray/status/1169250064985968641 https://www.varian.com//oncology/products/adaptive-intelligence https://varian.com/adapt https://www.astro.org/Meetings-and-Education/Live-Meetings/2019/2019-ASTRO-Annual-Meeting?utm_campaign=ASTRO&amp;utm_medium=social&amp;utm_source=Twitter&amp;utm_content=post5 https://www.linkedin.com/slink?code=e4mGx8f https://www.toptamilnews.com/today-astrology-tamil-58 http://ptwlandingpage.kinsta.cloud/ https://twitter.com/sushilberiwal/status/1172179740691705856</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</si>
  <si>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</si>
  <si>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</si>
  <si>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</si>
  <si>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</si>
  <si>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</si>
  <si>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</si>
  <si>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</si>
  <si>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</si>
  <si>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</si>
  <si>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accuboost.com astro.org twitter.com sitcancer.org rt-safe.com</t>
  </si>
  <si>
    <t>twitter.com varian.com adaptiiv.com astro.org linkedin.com toptamilnews.com kinsta.cloud</t>
  </si>
  <si>
    <t>radonc</t>
  </si>
  <si>
    <t>radiationtherapy</t>
  </si>
  <si>
    <t>genderdisparities</t>
  </si>
  <si>
    <t>radiationoncology</t>
  </si>
  <si>
    <t>astro</t>
  </si>
  <si>
    <t>brachytherapy</t>
  </si>
  <si>
    <t>apbi</t>
  </si>
  <si>
    <t>radiotherapy</t>
  </si>
  <si>
    <t>Top Hashtags in Tweet in G1</t>
  </si>
  <si>
    <t>ai</t>
  </si>
  <si>
    <t>presidentialsymposium</t>
  </si>
  <si>
    <t>Top Hashtags in Tweet in G2</t>
  </si>
  <si>
    <t>Top Hashtags in Tweet in G3</t>
  </si>
  <si>
    <t>mrgrt</t>
  </si>
  <si>
    <t>mridian</t>
  </si>
  <si>
    <t>fightcancer</t>
  </si>
  <si>
    <t>cwssummit2019</t>
  </si>
  <si>
    <t>Top Hashtags in Tweet in G4</t>
  </si>
  <si>
    <t>clecliniccancer</t>
  </si>
  <si>
    <t>Top Hashtags in Tweet in G5</t>
  </si>
  <si>
    <t>womenwhocurie</t>
  </si>
  <si>
    <t>stopmanspreading</t>
  </si>
  <si>
    <t>Top Hashtags in Tweet in G6</t>
  </si>
  <si>
    <t>Top Hashtags in Tweet in G7</t>
  </si>
  <si>
    <t>chicago</t>
  </si>
  <si>
    <t>mccormickplace</t>
  </si>
  <si>
    <t>Top Hashtags in Tweet in G8</t>
  </si>
  <si>
    <t>iqm</t>
  </si>
  <si>
    <t>futureofqa</t>
  </si>
  <si>
    <t>Top Hashtags in Tweet in G9</t>
  </si>
  <si>
    <t>patientpositioning</t>
  </si>
  <si>
    <t>cdrradiotherapy</t>
  </si>
  <si>
    <t>astro2019 ai radonc presidentialsymposium</t>
  </si>
  <si>
    <t>radonc astro2019 genderdisparities astro brachytherapy apbi radiationtherapy accuboost radiationoncology astro19</t>
  </si>
  <si>
    <t>astro2019 radonc astro19 radiationtherapy radiationoncology radiotherapy mrgrt mridian fightcancer cwssummit2019</t>
  </si>
  <si>
    <t>#astro2019</t>
  </si>
  <si>
    <t>#radonc</t>
  </si>
  <si>
    <t>booth</t>
  </si>
  <si>
    <t>Top Words in Tweet in G1</t>
  </si>
  <si>
    <t>1</t>
  </si>
  <si>
    <t>part</t>
  </si>
  <si>
    <t>Top Words in Tweet in G2</t>
  </si>
  <si>
    <t>talk</t>
  </si>
  <si>
    <t>current</t>
  </si>
  <si>
    <t>status</t>
  </si>
  <si>
    <t>dr</t>
  </si>
  <si>
    <t>presenting</t>
  </si>
  <si>
    <t>improve</t>
  </si>
  <si>
    <t>#genderdisparities</t>
  </si>
  <si>
    <t>Top Words in Tweet in G3</t>
  </si>
  <si>
    <t>visit</t>
  </si>
  <si>
    <t>solutions</t>
  </si>
  <si>
    <t>come</t>
  </si>
  <si>
    <t>see</t>
  </si>
  <si>
    <t>#astro19</t>
  </si>
  <si>
    <t>#radiationtherapy</t>
  </si>
  <si>
    <t>Top Words in Tweet in G4</t>
  </si>
  <si>
    <t>cleveland</t>
  </si>
  <si>
    <t>clinic</t>
  </si>
  <si>
    <t>catch</t>
  </si>
  <si>
    <t>cancer</t>
  </si>
  <si>
    <t>center</t>
  </si>
  <si>
    <t>presentations</t>
  </si>
  <si>
    <t>2019</t>
  </si>
  <si>
    <t>watch</t>
  </si>
  <si>
    <t>Top Words in Tweet in G5</t>
  </si>
  <si>
    <t>m</t>
  </si>
  <si>
    <t>Top Words in Tweet in G6</t>
  </si>
  <si>
    <t>Top Words in Tweet in G7</t>
  </si>
  <si>
    <t>yesterday</t>
  </si>
  <si>
    <t>Top Words in Tweet in G8</t>
  </si>
  <si>
    <t>join</t>
  </si>
  <si>
    <t>future</t>
  </si>
  <si>
    <t>radiation</t>
  </si>
  <si>
    <t>therapy</t>
  </si>
  <si>
    <t>verification</t>
  </si>
  <si>
    <t>#4435</t>
  </si>
  <si>
    <t>#iqm</t>
  </si>
  <si>
    <t>Top Words in Tweet in G9</t>
  </si>
  <si>
    <t>interested</t>
  </si>
  <si>
    <t>latest</t>
  </si>
  <si>
    <t>advances</t>
  </si>
  <si>
    <t>patient</t>
  </si>
  <si>
    <t>positioning</t>
  </si>
  <si>
    <t>immobilization</t>
  </si>
  <si>
    <t>s</t>
  </si>
  <si>
    <t>connect</t>
  </si>
  <si>
    <t>sbrt_cr 1 part #astro2019 sprakermdphd kenoliviermd percyleemd pattydiezh gerryhanna drewmoghanaki</t>
  </si>
  <si>
    <t>#astro2019 #radonc astro_org talk current status dr presenting improve #genderdisparities</t>
  </si>
  <si>
    <t>#astro2019 chicago booth #radonc visit solutions come see #astro19 #radiationtherapy</t>
  </si>
  <si>
    <t>cleveland clinic catch cancer center presentations astro 2019 cleclinicmd watch</t>
  </si>
  <si>
    <t>#astro2019 m</t>
  </si>
  <si>
    <t>booth join presentations future radiation therapy verification #4435 #astro2019 #iqm</t>
  </si>
  <si>
    <t>interested latest advances patient positioning immobilization radiotherapy s connect chicago</t>
  </si>
  <si>
    <t>cleveland,clinic</t>
  </si>
  <si>
    <t>1,part</t>
  </si>
  <si>
    <t>astro,2019</t>
  </si>
  <si>
    <t>current,status</t>
  </si>
  <si>
    <t>talk,#astro2019</t>
  </si>
  <si>
    <t>#astro2019,astro_org</t>
  </si>
  <si>
    <t>stay,tuned</t>
  </si>
  <si>
    <t>improve,#genderdisparities</t>
  </si>
  <si>
    <t>#genderdisparities,#radonc</t>
  </si>
  <si>
    <t>#radonc,over</t>
  </si>
  <si>
    <t>Top Word Pairs in Tweet in G1</t>
  </si>
  <si>
    <t>sbrt_cr,sprakermdphd</t>
  </si>
  <si>
    <t>sprakermdphd,kenoliviermd</t>
  </si>
  <si>
    <t>kenoliviermd,percyleemd</t>
  </si>
  <si>
    <t>percyleemd,pattydiezh</t>
  </si>
  <si>
    <t>pattydiezh,gerryhanna</t>
  </si>
  <si>
    <t>gerryhanna,drewmoghanaki</t>
  </si>
  <si>
    <t>drewmoghanaki,drdavidpalma</t>
  </si>
  <si>
    <t>drdavidpalma,finn_corinne</t>
  </si>
  <si>
    <t>finn_corinne,daviddbal</t>
  </si>
  <si>
    <t>Top Word Pairs in Tweet in G2</t>
  </si>
  <si>
    <t>over,years</t>
  </si>
  <si>
    <t>years,through</t>
  </si>
  <si>
    <t>through,efforts</t>
  </si>
  <si>
    <t>efforts,want</t>
  </si>
  <si>
    <t>want,know</t>
  </si>
  <si>
    <t>Top Word Pairs in Tweet in G3</t>
  </si>
  <si>
    <t>come,see</t>
  </si>
  <si>
    <t>sept,15</t>
  </si>
  <si>
    <t>#radonc,#radiationtherapy</t>
  </si>
  <si>
    <t>sure,visit</t>
  </si>
  <si>
    <t>visit,veritas</t>
  </si>
  <si>
    <t>veritas,medical</t>
  </si>
  <si>
    <t>medical,solutions</t>
  </si>
  <si>
    <t>solutions,#astro19</t>
  </si>
  <si>
    <t>#astro19,chicago</t>
  </si>
  <si>
    <t>chicago,booth</t>
  </si>
  <si>
    <t>Top Word Pairs in Tweet in G4</t>
  </si>
  <si>
    <t>catch,cleveland</t>
  </si>
  <si>
    <t>clinic,cancer</t>
  </si>
  <si>
    <t>cancer,center</t>
  </si>
  <si>
    <t>center,presentations</t>
  </si>
  <si>
    <t>presentations,astro</t>
  </si>
  <si>
    <t>2019,cleclinicmd</t>
  </si>
  <si>
    <t>cleclinicmd,watch</t>
  </si>
  <si>
    <t>watch,out</t>
  </si>
  <si>
    <t>Top Word Pairs in Tweet in G5</t>
  </si>
  <si>
    <t>Top Word Pairs in Tweet in G6</t>
  </si>
  <si>
    <t>Top Word Pairs in Tweet in G7</t>
  </si>
  <si>
    <t>Top Word Pairs in Tweet in G8</t>
  </si>
  <si>
    <t>join,booth</t>
  </si>
  <si>
    <t>booth,presentations</t>
  </si>
  <si>
    <t>presentations,future</t>
  </si>
  <si>
    <t>future,radiation</t>
  </si>
  <si>
    <t>radiation,therapy</t>
  </si>
  <si>
    <t>therapy,verification</t>
  </si>
  <si>
    <t>verification,booth</t>
  </si>
  <si>
    <t>booth,#4435</t>
  </si>
  <si>
    <t>#4435,#astro2019</t>
  </si>
  <si>
    <t>#astro2019,#iqm</t>
  </si>
  <si>
    <t>Top Word Pairs in Tweet in G9</t>
  </si>
  <si>
    <t>interested,latest</t>
  </si>
  <si>
    <t>latest,advances</t>
  </si>
  <si>
    <t>advances,patient</t>
  </si>
  <si>
    <t>patient,positioning</t>
  </si>
  <si>
    <t>positioning,immobilization</t>
  </si>
  <si>
    <t>immobilization,radiotherapy</t>
  </si>
  <si>
    <t>radiotherapy,s</t>
  </si>
  <si>
    <t>s,connect</t>
  </si>
  <si>
    <t>connect,chicago</t>
  </si>
  <si>
    <t>chicago,#astro2019</t>
  </si>
  <si>
    <t>1,part  sbrt_cr,sprakermdphd  sprakermdphd,kenoliviermd  kenoliviermd,percyleemd  percyleemd,pattydiezh  pattydiezh,gerryhanna  gerryhanna,drewmoghanaki  drewmoghanaki,drdavidpalma  drdavidpalma,finn_corinne  finn_corinne,daviddbal</t>
  </si>
  <si>
    <t>current,status  #astro2019,astro_org  improve,#genderdisparities  #genderdisparities,#radonc  #radonc,over  over,years  years,through  through,efforts  efforts,want  want,know</t>
  </si>
  <si>
    <t>come,see  sept,15  #radonc,#radiationtherapy  sure,visit  visit,veritas  veritas,medical  medical,solutions  solutions,#astro19  #astro19,chicago  chicago,booth</t>
  </si>
  <si>
    <t>cleveland,clinic  catch,cleveland  clinic,cancer  cancer,center  center,presentations  presentations,astro  astro,2019  2019,cleclinicmd  cleclinicmd,watch  watch,out</t>
  </si>
  <si>
    <t>join,booth  booth,presentations  presentations,future  future,radiation  radiation,therapy  therapy,verification  verification,booth  booth,#4435  #4435,#astro2019  #astro2019,#iqm</t>
  </si>
  <si>
    <t>interested,latest  latest,advances  advances,patient  patient,positioning  positioning,immobilization  immobilization,radiotherapy  radiotherapy,s  s,connect  connect,chicago  chicago,#astro2019</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</si>
  <si>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</si>
  <si>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</si>
  <si>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</si>
  <si>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</si>
  <si>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</si>
  <si>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</si>
  <si>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</si>
  <si>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</si>
  <si>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</si>
  <si>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</si>
  <si>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</si>
  <si>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</si>
  <si>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</si>
  <si>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</si>
  <si>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</si>
  <si>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</si>
  <si>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</si>
  <si>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</si>
  <si>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sbrt_cr julian_hong</t>
  </si>
  <si>
    <t>sprakermdphd kenoliviermd percyleemd pattydiezh gerryhanna drewmoghanaki drdavidpalma finn_corinne daviddbal cpeedell</t>
  </si>
  <si>
    <t>astro_org arro_org s_w_r_o acroresident ashleyalbertmd einsteinmed rtsafe</t>
  </si>
  <si>
    <t>uabradonc washuradonc samsonpp</t>
  </si>
  <si>
    <t>Top Tweeters in G1</t>
  </si>
  <si>
    <t>Top Tweeters in G2</t>
  </si>
  <si>
    <t>Top Tweeters in G3</t>
  </si>
  <si>
    <t>Top Tweeters in G4</t>
  </si>
  <si>
    <t>Top Tweeters in G5</t>
  </si>
  <si>
    <t>Top Tweeters in G6</t>
  </si>
  <si>
    <t>Top Tweeters in G7</t>
  </si>
  <si>
    <t>Top Tweeters in G8</t>
  </si>
  <si>
    <t>Top Tweeters in G9</t>
  </si>
  <si>
    <t>cpeedell drewmoghanaki gerryhanna percyleemd sbrt_cr finn_corinne atomiccitydoc cglidehurst henningwillers sprakermdphd</t>
  </si>
  <si>
    <t>einsteinmed montefiorenyc arghavan_salles jennybencardino mknoll_md spark_radio_chi sitcancer ktranda8 astro_org sushilberiwal</t>
  </si>
  <si>
    <t>toptamilnews missionsearch yuejinbo pre_rad rejuvaskin_us varianmedsys soji_jibowu veritasmedical adaptiivco raymailhotvega</t>
  </si>
  <si>
    <t>cleclinicmd mindy0403 cshahmd caseccc emily_monte radoncadmin</t>
  </si>
  <si>
    <t>rweichselbaum samsonpp evanthomas84 washuradonc uabradonc</t>
  </si>
  <si>
    <t>antheasaif syeepei</t>
  </si>
  <si>
    <t>elekta ebiss_uk</t>
  </si>
  <si>
    <t>irt_systems juergenoellig</t>
  </si>
  <si>
    <t>ajredmond8 cdrsystems</t>
  </si>
  <si>
    <t>https://twitter.com/ASTRO_org/status/1170071750845112323 https://www.astro.org/News-and-Publications/ASTROnews/2019/2019-Annual-Meeting-Guide/2019-Annual-Meeting</t>
  </si>
  <si>
    <t>twitter.com astro.org</t>
  </si>
  <si>
    <t>astro2019 genderdisparities radonc</t>
  </si>
  <si>
    <t>radonc astro2019 genderdisparities</t>
  </si>
  <si>
    <t>ai radonc presidentialsymposium astro2019</t>
  </si>
  <si>
    <t>radiotherapy radioterapia radonc astro2019 astro19</t>
  </si>
  <si>
    <t>accuboost nibb astro2019 astro brachytherapy apbi radonc radiationtherapy</t>
  </si>
  <si>
    <t>womenwhocurie stopmanspreading astro2019</t>
  </si>
  <si>
    <t>look forward meeting astro 2019 visit rtsafe booth 4837 learn</t>
  </si>
  <si>
    <t>bolus 3d printed simply better sheet designed based patient's exact</t>
  </si>
  <si>
    <t>viewray #mrgrt #mridian #radiationoncology #radonc #fightcancer</t>
  </si>
  <si>
    <t>sbrt_cr 1 part sprakermdphd kenoliviermd percyleemd pattydiezh gerryhanna drewmoghanaki drdavidpalma</t>
  </si>
  <si>
    <t>week good morning looking forward #cwssummit2019 #nscexpo #apex #gsx19 #imex19</t>
  </si>
  <si>
    <t>going amazing #varian</t>
  </si>
  <si>
    <t>time put m inordinately proud myself event calendar correctly central</t>
  </si>
  <si>
    <t>make sure attend collaborative workshop immunotherapies combination radiation therapy optimal</t>
  </si>
  <si>
    <t>booth join presentations future radiation therapy verification #4435 #iqm #futureofqa</t>
  </si>
  <si>
    <t>visit ros booth 4045 #astro19 annual conference sept 15 18</t>
  </si>
  <si>
    <t>yesterday freight shipment travelled over 4 000 miles first ground</t>
  </si>
  <si>
    <t>moment adaptive intelligence near september 15 10 18am chicago</t>
  </si>
  <si>
    <t>exhibiting meeting chicago starting sunday love give demo latest offerings</t>
  </si>
  <si>
    <t>4 more days go until #astro19 #asrtrtc19 #sroa19 chicago come</t>
  </si>
  <si>
    <t>intellimax helping avoid clinic downtime elekta linear accelerators over decade</t>
  </si>
  <si>
    <t>2019 getting ready astro visit sept 15 17 chicago il</t>
  </si>
  <si>
    <t>sure visit veritas medical solutions #astro19 chicago booth 1035 show</t>
  </si>
  <si>
    <t>cleveland clinic catch cancer center presentations astro 2019 via cleclinicmd</t>
  </si>
  <si>
    <t>feeling grateful presenting year chicago #radonc #radiationoncology astro_org #astro19 #cancer</t>
  </si>
  <si>
    <t>talks gotta pack latin american saturday more research ways improve</t>
  </si>
  <si>
    <t>dr stop booth #1231 hepel talk accuboost apbi #astro #brachytherapy</t>
  </si>
  <si>
    <t>க ச ல ம இந த ர பண வரவ ந</t>
  </si>
  <si>
    <t>syeepei feeling bit jealous full day flying ahead 30mins pack</t>
  </si>
  <si>
    <t>feeling grateful proud talk year chicago</t>
  </si>
  <si>
    <t>soon</t>
  </si>
  <si>
    <t>current status improve #genderdisparities #radonc over years through efforts want</t>
  </si>
  <si>
    <t>improve #genderdisparities #radonc over years through efforts want know current</t>
  </si>
  <si>
    <t>#radonc american society radiation oncology improve #genderdisparities over years through</t>
  </si>
  <si>
    <t>heading don t forget stop ptw booth # 1724 see</t>
  </si>
  <si>
    <t>shout out pgy4 joshua rodriguez lopez enjoy celebration giving reception</t>
  </si>
  <si>
    <t>m excited en rte great crew uabradonc flying w status</t>
  </si>
  <si>
    <t>shout out #radonc colleagues presenting next week einsteinmed astro_org</t>
  </si>
  <si>
    <t>chicago weekend come see team booth 3846 ready tell skin</t>
  </si>
  <si>
    <t>astro_org see #accuboost attending chicago hear sunday 9 15 #nibb</t>
  </si>
  <si>
    <t>improve #genderdisparities #radonc over years through efforts want know factors</t>
  </si>
  <si>
    <t>american society radiation oncology improve #genderdisparities over years through efforts</t>
  </si>
  <si>
    <t>look,forward  forward,meeting  meeting,astro  astro,2019  2019,visit  visit,rtsafe  rtsafe,booth  booth,4837  4837,learn  learn,presentation</t>
  </si>
  <si>
    <t>3d,printed  printed,bolus  bolus,simply  simply,better  better,sheet  sheet,bolus  bolus,designed  designed,based  based,patient's  patient's,exact</t>
  </si>
  <si>
    <t>viewray,#astro2019  #astro2019,#mrgrt  #mrgrt,#mridian  #mridian,#radiationoncology  #radiationoncology,#radonc  #radonc,#fightcancer</t>
  </si>
  <si>
    <t>good,morning  morning,looking  looking,forward  forward,week  week,#cwssummit2019  #cwssummit2019,#nscexpo  #nscexpo,#apex  #apex,#gsx19  #gsx19,#imex19  #imex19,#thebatteryshow2019</t>
  </si>
  <si>
    <t>#astro2019,going  going,amazing  amazing,#varian</t>
  </si>
  <si>
    <t>m,inordinately  inordinately,proud  proud,myself  myself,time  time,put  put,event  event,calendar  calendar,#astro2019  #astro2019,correctly  correctly,put</t>
  </si>
  <si>
    <t>make,sure  sure,attend  attend,collaborative  collaborative,workshop  workshop,immunotherapies  immunotherapies,combination  combination,radiation  radiation,therapy  therapy,optimal  optimal,study</t>
  </si>
  <si>
    <t>visit,ros  ros,booth  booth,4045  4045,#astro19  #astro19,annual  annual,conference  conference,sept  sept,15  15,18  18,chicago</t>
  </si>
  <si>
    <t>freight,shipment  shipment,travelled  travelled,over  over,4  4,000  000,miles  miles,first  first,ground  ground,venue  venue,yesterday</t>
  </si>
  <si>
    <t>moment,adaptive  adaptive,intelligence  intelligence,near  near,#astro2019  #astro2019,september  september,15  15,10  10,18am  18am,chicago</t>
  </si>
  <si>
    <t>exhibiting,#astro2019  #astro2019,meeting  meeting,chicago  chicago,starting  starting,sunday  sunday,love  love,give  give,demo  demo,latest  latest,offerings</t>
  </si>
  <si>
    <t>4,more  more,days  days,go  go,until  until,#astro19  #astro19,#asrtrtc19  #asrtrtc19,#sroa19  #sroa19,chicago  chicago,come  come,hi</t>
  </si>
  <si>
    <t>intellimax,helping  helping,avoid  avoid,clinic  clinic,downtime  downtime,elekta  elekta,linear  linear,accelerators  accelerators,over  over,decade  decade,now</t>
  </si>
  <si>
    <t>getting,ready  ready,astro  astro,2019  2019,visit  visit,sept  sept,15  15,17  17,2019  2019,chicago  chicago,il</t>
  </si>
  <si>
    <t>sure,visit  visit,veritas  veritas,medical  medical,solutions  solutions,#astro19  #astro19,chicago  chicago,booth  booth,1035  1035,show  show,build</t>
  </si>
  <si>
    <t>cleveland,clinic  catch,cleveland  clinic,cancer  cancer,center  center,presentations  presentations,astro  astro,2019  2019,via  via,cleclinicmd  cleclinicmd,watch</t>
  </si>
  <si>
    <t>feeling,grateful  grateful,presenting  presenting,#astro2019  #astro2019,year  year,chicago  chicago,#radonc  #radonc,#radiationoncology  #radiationoncology,astro_org  astro_org,#astro19  #astro19,#cancer</t>
  </si>
  <si>
    <t>gotta,pack  pack,#astro2019  #astro2019,latin  latin,american  american,talks  talks,saturday  saturday,more  more,talks  talks,research  research,ways</t>
  </si>
  <si>
    <t>stop,booth  booth,#1231  dr,hepel  talk,accuboost  accuboost,apbi  #astro2019,#astro  #astro,#brachytherapy  #brachytherapy,#apbi  #apbi,#radonc  #radonc,#radiationtherapy</t>
  </si>
  <si>
    <t>க,க  இந,த  த,ர  ர,ச  ச,க  க,ல  ல,ல  ல,ம  ம,பண  பண,வரவ</t>
  </si>
  <si>
    <t>syeepei,#astro2019  #astro2019,feeling  feeling,bit  bit,jealous  jealous,full  full,day  day,flying  flying,ahead  ahead,30mins  30mins,pack</t>
  </si>
  <si>
    <t>feeling,grateful  grateful,proud  proud,talk  talk,#astro2019  #astro2019,year  year,chicago</t>
  </si>
  <si>
    <t>soon,#astro2019</t>
  </si>
  <si>
    <t>current,status  improve,#genderdisparities  #genderdisparities,#radonc  #radonc,over  over,years  years,through  through,efforts  efforts,want  want,know  know,current</t>
  </si>
  <si>
    <t>improve,#genderdisparities  #genderdisparities,#radonc  #radonc,over  over,years  years,through  through,efforts  efforts,want  want,know  know,current  current,status</t>
  </si>
  <si>
    <t>american,society  society,radiation  radiation,oncology  improve,#genderdisparities  #genderdisparities,#radonc  #radonc,over  over,years  years,through  through,efforts  efforts,want</t>
  </si>
  <si>
    <t>heading,#astro2019  #astro2019,don  don,t  t,forget  forget,stop  stop,ptw  ptw,booth  booth,#  #,1724  1724,see</t>
  </si>
  <si>
    <t>shout,out  out,pgy4  pgy4,joshua  joshua,rodriguez  rodriguez,lopez  lopez,enjoy  enjoy,#astro2019  #astro2019,celebration  celebration,giving  giving,reception</t>
  </si>
  <si>
    <t>excited,en  en,rte  rte,#astro2019  #astro2019,great  great,crew  crew,uabradonc  uabradonc,flying  flying,w  w,status  status,m</t>
  </si>
  <si>
    <t>shout,out  out,#radonc  #radonc,colleagues  colleagues,presenting  presenting,#astro2019  #astro2019,next  next,week  week,einsteinmed  einsteinmed,astro_org</t>
  </si>
  <si>
    <t>chicago,#astro2019  #astro2019,weekend  weekend,come  come,see  see,team  team,booth  booth,3846  3846,ready  ready,tell  tell,skin</t>
  </si>
  <si>
    <t>#1231,see  see,dr  #radiationtherapy,#accuboost  chicago,stop  #1231,hear  hear,dr  preop,schedule  demo,here  sunday,9  9,15</t>
  </si>
  <si>
    <t>improve,#genderdisparities  #genderdisparities,#radonc  #radonc,over  over,years  years,through  through,efforts  efforts,want  want,know  know,current  status,factors</t>
  </si>
  <si>
    <t>over</t>
  </si>
  <si>
    <t>out</t>
  </si>
  <si>
    <t>here</t>
  </si>
  <si>
    <t>more</t>
  </si>
  <si>
    <t>week</t>
  </si>
  <si>
    <t>great</t>
  </si>
  <si>
    <t>stay</t>
  </si>
  <si>
    <t>tuned</t>
  </si>
  <si>
    <t>years</t>
  </si>
  <si>
    <t>through</t>
  </si>
  <si>
    <t>efforts</t>
  </si>
  <si>
    <t>want</t>
  </si>
  <si>
    <t>know</t>
  </si>
  <si>
    <t>factors</t>
  </si>
  <si>
    <t>affecting</t>
  </si>
  <si>
    <t>please</t>
  </si>
  <si>
    <t>#radiotherapy</t>
  </si>
  <si>
    <t>helping</t>
  </si>
  <si>
    <t>presentation</t>
  </si>
  <si>
    <t>next</t>
  </si>
  <si>
    <t>taking</t>
  </si>
  <si>
    <t>#clecliniccancer</t>
  </si>
  <si>
    <t>stop</t>
  </si>
  <si>
    <t>meeting</t>
  </si>
  <si>
    <t>demo</t>
  </si>
  <si>
    <t>#radiationoncology</t>
  </si>
  <si>
    <t>point</t>
  </si>
  <si>
    <t>start</t>
  </si>
  <si>
    <t>add</t>
  </si>
  <si>
    <t>mhd</t>
  </si>
  <si>
    <t>cardiology</t>
  </si>
  <si>
    <t>collaborators</t>
  </si>
  <si>
    <t>define</t>
  </si>
  <si>
    <t>cardiac</t>
  </si>
  <si>
    <t>endpoints</t>
  </si>
  <si>
    <t>publishing</t>
  </si>
  <si>
    <t>cards</t>
  </si>
  <si>
    <t>journal</t>
  </si>
  <si>
    <t>refined</t>
  </si>
  <si>
    <t>coronary</t>
  </si>
  <si>
    <t>dose</t>
  </si>
  <si>
    <t>analysis</t>
  </si>
  <si>
    <t>shout</t>
  </si>
  <si>
    <t>annual</t>
  </si>
  <si>
    <t>feeling</t>
  </si>
  <si>
    <t>க</t>
  </si>
  <si>
    <t>15</t>
  </si>
  <si>
    <t>#1231</t>
  </si>
  <si>
    <t>hepel</t>
  </si>
  <si>
    <t>#astro</t>
  </si>
  <si>
    <t>#brachytherapy</t>
  </si>
  <si>
    <t>#apbi</t>
  </si>
  <si>
    <t>colleagues</t>
  </si>
  <si>
    <t>#womenwhocurie</t>
  </si>
  <si>
    <t>american</t>
  </si>
  <si>
    <t>days</t>
  </si>
  <si>
    <t>grateful</t>
  </si>
  <si>
    <t>year</t>
  </si>
  <si>
    <t>schedule</t>
  </si>
  <si>
    <t>personalized</t>
  </si>
  <si>
    <t>wazer</t>
  </si>
  <si>
    <t>boost</t>
  </si>
  <si>
    <t>preop</t>
  </si>
  <si>
    <t>sure</t>
  </si>
  <si>
    <t>build</t>
  </si>
  <si>
    <t>sept</t>
  </si>
  <si>
    <t>learn</t>
  </si>
  <si>
    <t>ready</t>
  </si>
  <si>
    <t>flying</t>
  </si>
  <si>
    <t>getting</t>
  </si>
  <si>
    <t>experts</t>
  </si>
  <si>
    <t>make</t>
  </si>
  <si>
    <t>society</t>
  </si>
  <si>
    <t>oncology</t>
  </si>
  <si>
    <t>first</t>
  </si>
  <si>
    <t>work</t>
  </si>
  <si>
    <t>proud</t>
  </si>
  <si>
    <t>day</t>
  </si>
  <si>
    <t>pack</t>
  </si>
  <si>
    <t>ச</t>
  </si>
  <si>
    <t>ல</t>
  </si>
  <si>
    <t>ம</t>
  </si>
  <si>
    <t>sunday</t>
  </si>
  <si>
    <t>#accuboost</t>
  </si>
  <si>
    <t>attending</t>
  </si>
  <si>
    <t>hear</t>
  </si>
  <si>
    <t>talks</t>
  </si>
  <si>
    <t>#cancer</t>
  </si>
  <si>
    <t>veritas</t>
  </si>
  <si>
    <t>medical</t>
  </si>
  <si>
    <t>1035</t>
  </si>
  <si>
    <t>show</t>
  </si>
  <si>
    <t>doors</t>
  </si>
  <si>
    <t>#radioterapia</t>
  </si>
  <si>
    <t>17</t>
  </si>
  <si>
    <t>now</t>
  </si>
  <si>
    <t>software</t>
  </si>
  <si>
    <t>4</t>
  </si>
  <si>
    <t>experience</t>
  </si>
  <si>
    <t>#mccormickplace</t>
  </si>
  <si>
    <t>#futureofqa</t>
  </si>
  <si>
    <t>time</t>
  </si>
  <si>
    <t>put</t>
  </si>
  <si>
    <t>forward</t>
  </si>
  <si>
    <t>bolus</t>
  </si>
  <si>
    <t>#patientpositioning</t>
  </si>
  <si>
    <t>#cdrradiotherapy</t>
  </si>
  <si>
    <t>Group 1</t>
  </si>
  <si>
    <t>Group 2</t>
  </si>
  <si>
    <t>Edges</t>
  </si>
  <si>
    <t>Number of Edge Types</t>
  </si>
  <si>
    <t>Count of Tweet Date (UTC)</t>
  </si>
  <si>
    <t>Row Labels</t>
  </si>
  <si>
    <t>Grand Total</t>
  </si>
  <si>
    <t>Aug</t>
  </si>
  <si>
    <t>16-Aug</t>
  </si>
  <si>
    <t>4 AM</t>
  </si>
  <si>
    <t>Sep</t>
  </si>
  <si>
    <t>5-Sep</t>
  </si>
  <si>
    <t>9 AM</t>
  </si>
  <si>
    <t>12 PM</t>
  </si>
  <si>
    <t>2 PM</t>
  </si>
  <si>
    <t>4 PM</t>
  </si>
  <si>
    <t>9 PM</t>
  </si>
  <si>
    <t>6-Sep</t>
  </si>
  <si>
    <t>1 PM</t>
  </si>
  <si>
    <t>11 PM</t>
  </si>
  <si>
    <t>7-Sep</t>
  </si>
  <si>
    <t>10 AM</t>
  </si>
  <si>
    <t>3 PM</t>
  </si>
  <si>
    <t>8-Sep</t>
  </si>
  <si>
    <t>7 AM</t>
  </si>
  <si>
    <t>9-Sep</t>
  </si>
  <si>
    <t>7 PM</t>
  </si>
  <si>
    <t>10-Sep</t>
  </si>
  <si>
    <t>2 AM</t>
  </si>
  <si>
    <t>10 PM</t>
  </si>
  <si>
    <t>11-Sep</t>
  </si>
  <si>
    <t>8 AM</t>
  </si>
  <si>
    <t>8 PM</t>
  </si>
  <si>
    <t>12-Sep</t>
  </si>
  <si>
    <t>5 PM</t>
  </si>
  <si>
    <t>6 PM</t>
  </si>
  <si>
    <t>13-Sep</t>
  </si>
  <si>
    <t>12 AM</t>
  </si>
  <si>
    <t>3 AM</t>
  </si>
  <si>
    <t>Green</t>
  </si>
  <si>
    <t>Red</t>
  </si>
  <si>
    <t>G1: sbrt_cr 1 part #astro2019 sprakermdphd kenoliviermd percyleemd pattydiezh gerryhanna drewmoghanaki</t>
  </si>
  <si>
    <t>G2: #astro2019 #radonc astro_org talk current status dr presenting improve #genderdisparities</t>
  </si>
  <si>
    <t>G3: #astro2019 chicago booth #radonc visit solutions come see #astro19 #radiationtherapy</t>
  </si>
  <si>
    <t>G4: cleveland clinic catch cancer center presentations astro 2019 cleclinicmd watch</t>
  </si>
  <si>
    <t>G5: #astro2019 m</t>
  </si>
  <si>
    <t>G7: yesterday</t>
  </si>
  <si>
    <t>G8: booth join presentations future radiation therapy verification #4435 #astro2019 #iqm</t>
  </si>
  <si>
    <t>G9: interested latest advances patient positioning immobilization radiotherapy s connect chicago</t>
  </si>
  <si>
    <t>Edge Weight▓1▓2▓0▓True▓Green▓Red▓▓Edge Weight▓1▓1▓0▓3▓10▓False▓Edge Weight▓1▓2▓0▓32▓6▓False▓▓0▓0▓0▓True▓Black▓Black▓▓Followers▓2▓33570▓0▓162▓1000▓False▓▓0▓0▓0▓0▓0▓False▓▓0▓0▓0▓0▓0▓False▓▓0▓0▓0▓0▓0▓False</t>
  </si>
  <si>
    <t>Subgraph</t>
  </si>
  <si>
    <t>GraphSource░TwitterSearch▓GraphTerm░#astro2019▓ImportDescription░The graph represents a network of 86 Twitter users whose recent tweets contained "#astro2019", or who were replied to or mentioned in those tweets, taken from a data set limited to a maximum of 18,000 tweets.  The network was obtained from Twitter on Friday, 13 September 2019 at 21:16 UTC.
The tweets in the network were tweeted over the 8-day, 11-hour, 11-minute period from Thursday, 05 September 2019 at 09:38 UTC to Friday, 13 September 2019 at 20:49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"mentions".▓ImportSuggestedTitle░#astro2019 Twitter NodeXL SNA Map and Report for Friday, 13 September 2019 at 21:16 UTC▓ImportSuggestedFileNameNoExtension░2019-09-13 21-16-33 NodeXL Twitter Search #astro2019▓GroupingDescription░The graph's vertices were grouped by cluster using the Clauset-Newman-Moore cluster algorithm.▓LayoutAlgorithm░The graph was laid out using the Harel-Koren Fast Multiscale layout algorithm.▓GraphDirectedness░The graph is directed.</t>
  </si>
  <si>
    <t>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t>
  </si>
  <si>
    <t>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</si>
</sst>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0" fontId="0" fillId="0" borderId="0" xfId="0" applyFill="1" applyAlignment="1">
      <alignment/>
    </xf>
    <xf numFmtId="0" fontId="0" fillId="0" borderId="0" xfId="0" applyAlignment="1" quotePrefix="1">
      <alignment/>
    </xf>
    <xf numFmtId="0" fontId="0" fillId="0" borderId="0" xfId="0" applyFill="1"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0" fontId="0" fillId="0" borderId="0" xfId="0" applyFill="1" applyBorder="1" applyAlignment="1" quotePrefix="1">
      <alignment/>
    </xf>
    <xf numFmtId="166" fontId="0" fillId="6" borderId="1" xfId="26" applyNumberFormat="1" applyFon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 xfId="24" applyNumberFormat="1" applyAlignment="1" quotePrefix="1">
      <alignment/>
    </xf>
    <xf numFmtId="167"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3" applyNumberFormat="1" applyFont="1" applyBorder="1" applyAlignment="1">
      <alignment/>
    </xf>
    <xf numFmtId="164" fontId="0" fillId="3" borderId="1" xfId="23" applyNumberFormat="1" applyFont="1" applyBorder="1" applyAlignment="1">
      <alignment/>
    </xf>
    <xf numFmtId="0" fontId="0" fillId="3" borderId="1" xfId="23" applyNumberFormat="1" applyFont="1" applyBorder="1" applyAlignment="1">
      <alignment/>
    </xf>
    <xf numFmtId="1" fontId="0" fillId="3" borderId="1" xfId="23" applyNumberFormat="1" applyFont="1" applyBorder="1" applyAlignment="1">
      <alignment/>
    </xf>
    <xf numFmtId="49" fontId="6" fillId="5" borderId="1" xfId="25" applyNumberFormat="1" applyBorder="1" applyAlignment="1">
      <alignment/>
    </xf>
    <xf numFmtId="0"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9"/>
      <tableStyleElement type="headerRow" dxfId="488"/>
    </tableStyle>
    <tableStyle name="NodeXL Table" pivot="0" count="1">
      <tableStyleElement type="headerRow" dxfId="48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914908"/>
        <c:axId val="60472125"/>
      </c:barChart>
      <c:catAx>
        <c:axId val="58914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72125"/>
        <c:crosses val="autoZero"/>
        <c:auto val="1"/>
        <c:lblOffset val="100"/>
        <c:noMultiLvlLbl val="0"/>
      </c:catAx>
      <c:valAx>
        <c:axId val="6047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4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#astro2019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0"/>
                <c:pt idx="0">
                  <c:v>4 AM
16-Aug
Aug
2019</c:v>
                </c:pt>
                <c:pt idx="1">
                  <c:v>9 AM
5-Sep
Sep</c:v>
                </c:pt>
                <c:pt idx="2">
                  <c:v>12 PM</c:v>
                </c:pt>
                <c:pt idx="3">
                  <c:v>2 PM</c:v>
                </c:pt>
                <c:pt idx="4">
                  <c:v>4 PM</c:v>
                </c:pt>
                <c:pt idx="5">
                  <c:v>9 PM</c:v>
                </c:pt>
                <c:pt idx="6">
                  <c:v>1 PM
6-Sep</c:v>
                </c:pt>
                <c:pt idx="7">
                  <c:v>9 PM</c:v>
                </c:pt>
                <c:pt idx="8">
                  <c:v>11 PM</c:v>
                </c:pt>
                <c:pt idx="9">
                  <c:v>10 AM
7-Sep</c:v>
                </c:pt>
                <c:pt idx="10">
                  <c:v>3 PM</c:v>
                </c:pt>
                <c:pt idx="11">
                  <c:v>7 AM
8-Sep</c:v>
                </c:pt>
                <c:pt idx="12">
                  <c:v>2 PM
9-Sep</c:v>
                </c:pt>
                <c:pt idx="13">
                  <c:v>3 PM</c:v>
                </c:pt>
                <c:pt idx="14">
                  <c:v>7 PM</c:v>
                </c:pt>
                <c:pt idx="15">
                  <c:v>2 AM
10-Sep</c:v>
                </c:pt>
                <c:pt idx="16">
                  <c:v>2 PM</c:v>
                </c:pt>
                <c:pt idx="17">
                  <c:v>3 PM</c:v>
                </c:pt>
                <c:pt idx="18">
                  <c:v>10 PM</c:v>
                </c:pt>
                <c:pt idx="19">
                  <c:v>8 AM
11-Sep</c:v>
                </c:pt>
                <c:pt idx="20">
                  <c:v>3 PM</c:v>
                </c:pt>
                <c:pt idx="21">
                  <c:v>8 PM</c:v>
                </c:pt>
                <c:pt idx="22">
                  <c:v>10 PM</c:v>
                </c:pt>
                <c:pt idx="23">
                  <c:v>11 PM</c:v>
                </c:pt>
                <c:pt idx="24">
                  <c:v>3 PM
12-Sep</c:v>
                </c:pt>
                <c:pt idx="25">
                  <c:v>4 PM</c:v>
                </c:pt>
                <c:pt idx="26">
                  <c:v>5 PM</c:v>
                </c:pt>
                <c:pt idx="27">
                  <c:v>6 PM</c:v>
                </c:pt>
                <c:pt idx="28">
                  <c:v>9 PM</c:v>
                </c:pt>
                <c:pt idx="29">
                  <c:v>12 AM
13-Sep</c:v>
                </c:pt>
                <c:pt idx="30">
                  <c:v>2 AM</c:v>
                </c:pt>
                <c:pt idx="31">
                  <c:v>3 AM</c:v>
                </c:pt>
                <c:pt idx="32">
                  <c:v>4 AM</c:v>
                </c:pt>
                <c:pt idx="33">
                  <c:v>8 AM</c:v>
                </c:pt>
                <c:pt idx="34">
                  <c:v>1 PM</c:v>
                </c:pt>
                <c:pt idx="35">
                  <c:v>2 PM</c:v>
                </c:pt>
                <c:pt idx="36">
                  <c:v>3 PM</c:v>
                </c:pt>
                <c:pt idx="37">
                  <c:v>4 PM</c:v>
                </c:pt>
                <c:pt idx="38">
                  <c:v>5 PM</c:v>
                </c:pt>
                <c:pt idx="39">
                  <c:v>8 PM</c:v>
                </c:pt>
              </c:strCache>
            </c:strRef>
          </c:cat>
          <c:val>
            <c:numRef>
              <c:f>'Time Series'!$B$26:$B$79</c:f>
              <c:numCache>
                <c:formatCode>General</c:formatCode>
                <c:ptCount val="40"/>
                <c:pt idx="0">
                  <c:v>1</c:v>
                </c:pt>
                <c:pt idx="1">
                  <c:v>1</c:v>
                </c:pt>
                <c:pt idx="2">
                  <c:v>1</c:v>
                </c:pt>
                <c:pt idx="3">
                  <c:v>1</c:v>
                </c:pt>
                <c:pt idx="4">
                  <c:v>1</c:v>
                </c:pt>
                <c:pt idx="5">
                  <c:v>1</c:v>
                </c:pt>
                <c:pt idx="6">
                  <c:v>1</c:v>
                </c:pt>
                <c:pt idx="7">
                  <c:v>1</c:v>
                </c:pt>
                <c:pt idx="8">
                  <c:v>3</c:v>
                </c:pt>
                <c:pt idx="9">
                  <c:v>1</c:v>
                </c:pt>
                <c:pt idx="10">
                  <c:v>1</c:v>
                </c:pt>
                <c:pt idx="11">
                  <c:v>1</c:v>
                </c:pt>
                <c:pt idx="12">
                  <c:v>1</c:v>
                </c:pt>
                <c:pt idx="13">
                  <c:v>1</c:v>
                </c:pt>
                <c:pt idx="14">
                  <c:v>1</c:v>
                </c:pt>
                <c:pt idx="15">
                  <c:v>1</c:v>
                </c:pt>
                <c:pt idx="16">
                  <c:v>2</c:v>
                </c:pt>
                <c:pt idx="17">
                  <c:v>2</c:v>
                </c:pt>
                <c:pt idx="18">
                  <c:v>1</c:v>
                </c:pt>
                <c:pt idx="19">
                  <c:v>1</c:v>
                </c:pt>
                <c:pt idx="20">
                  <c:v>1</c:v>
                </c:pt>
                <c:pt idx="21">
                  <c:v>1</c:v>
                </c:pt>
                <c:pt idx="22">
                  <c:v>1</c:v>
                </c:pt>
                <c:pt idx="23">
                  <c:v>1</c:v>
                </c:pt>
                <c:pt idx="24">
                  <c:v>1</c:v>
                </c:pt>
                <c:pt idx="25">
                  <c:v>2</c:v>
                </c:pt>
                <c:pt idx="26">
                  <c:v>1</c:v>
                </c:pt>
                <c:pt idx="27">
                  <c:v>2</c:v>
                </c:pt>
                <c:pt idx="28">
                  <c:v>3</c:v>
                </c:pt>
                <c:pt idx="29">
                  <c:v>2</c:v>
                </c:pt>
                <c:pt idx="30">
                  <c:v>1</c:v>
                </c:pt>
                <c:pt idx="31">
                  <c:v>1</c:v>
                </c:pt>
                <c:pt idx="32">
                  <c:v>2</c:v>
                </c:pt>
                <c:pt idx="33">
                  <c:v>2</c:v>
                </c:pt>
                <c:pt idx="34">
                  <c:v>1</c:v>
                </c:pt>
                <c:pt idx="35">
                  <c:v>7</c:v>
                </c:pt>
                <c:pt idx="36">
                  <c:v>3</c:v>
                </c:pt>
                <c:pt idx="37">
                  <c:v>1</c:v>
                </c:pt>
                <c:pt idx="38">
                  <c:v>1</c:v>
                </c:pt>
                <c:pt idx="39">
                  <c:v>1</c:v>
                </c:pt>
              </c:numCache>
            </c:numRef>
          </c:val>
        </c:ser>
        <c:axId val="59909110"/>
        <c:axId val="2311079"/>
      </c:barChart>
      <c:catAx>
        <c:axId val="59909110"/>
        <c:scaling>
          <c:orientation val="minMax"/>
        </c:scaling>
        <c:axPos val="b"/>
        <c:delete val="0"/>
        <c:numFmt formatCode="General" sourceLinked="1"/>
        <c:majorTickMark val="out"/>
        <c:minorTickMark val="none"/>
        <c:tickLblPos val="nextTo"/>
        <c:crossAx val="2311079"/>
        <c:crosses val="autoZero"/>
        <c:auto val="1"/>
        <c:lblOffset val="100"/>
        <c:noMultiLvlLbl val="0"/>
      </c:catAx>
      <c:valAx>
        <c:axId val="2311079"/>
        <c:scaling>
          <c:orientation val="minMax"/>
        </c:scaling>
        <c:axPos val="l"/>
        <c:majorGridlines/>
        <c:delete val="0"/>
        <c:numFmt formatCode="General" sourceLinked="1"/>
        <c:majorTickMark val="out"/>
        <c:minorTickMark val="none"/>
        <c:tickLblPos val="nextTo"/>
        <c:crossAx val="599091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7378214"/>
        <c:axId val="66403927"/>
      </c:barChart>
      <c:catAx>
        <c:axId val="737821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403927"/>
        <c:crosses val="autoZero"/>
        <c:auto val="1"/>
        <c:lblOffset val="100"/>
        <c:noMultiLvlLbl val="0"/>
      </c:catAx>
      <c:valAx>
        <c:axId val="6640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8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764432"/>
        <c:axId val="10008977"/>
      </c:barChart>
      <c:catAx>
        <c:axId val="60764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008977"/>
        <c:crosses val="autoZero"/>
        <c:auto val="1"/>
        <c:lblOffset val="100"/>
        <c:noMultiLvlLbl val="0"/>
      </c:catAx>
      <c:valAx>
        <c:axId val="1000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2971930"/>
        <c:axId val="5420779"/>
      </c:barChart>
      <c:catAx>
        <c:axId val="229719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20779"/>
        <c:crosses val="autoZero"/>
        <c:auto val="1"/>
        <c:lblOffset val="100"/>
        <c:noMultiLvlLbl val="0"/>
      </c:catAx>
      <c:valAx>
        <c:axId val="5420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8787012"/>
        <c:axId val="36429925"/>
      </c:barChart>
      <c:catAx>
        <c:axId val="487870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429925"/>
        <c:crosses val="autoZero"/>
        <c:auto val="1"/>
        <c:lblOffset val="100"/>
        <c:noMultiLvlLbl val="0"/>
      </c:catAx>
      <c:valAx>
        <c:axId val="3642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9433870"/>
        <c:axId val="65142783"/>
      </c:barChart>
      <c:catAx>
        <c:axId val="594338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42783"/>
        <c:crosses val="autoZero"/>
        <c:auto val="1"/>
        <c:lblOffset val="100"/>
        <c:noMultiLvlLbl val="0"/>
      </c:catAx>
      <c:valAx>
        <c:axId val="6514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414136"/>
        <c:axId val="42074041"/>
      </c:barChart>
      <c:catAx>
        <c:axId val="494141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74041"/>
        <c:crosses val="autoZero"/>
        <c:auto val="1"/>
        <c:lblOffset val="100"/>
        <c:noMultiLvlLbl val="0"/>
      </c:catAx>
      <c:valAx>
        <c:axId val="4207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25132"/>
        <c:axId val="29026189"/>
      </c:barChart>
      <c:catAx>
        <c:axId val="3225132"/>
        <c:scaling>
          <c:orientation val="minMax"/>
        </c:scaling>
        <c:axPos val="b"/>
        <c:delete val="1"/>
        <c:majorTickMark val="out"/>
        <c:minorTickMark val="none"/>
        <c:tickLblPos val="none"/>
        <c:crossAx val="29026189"/>
        <c:crosses val="autoZero"/>
        <c:auto val="1"/>
        <c:lblOffset val="100"/>
        <c:noMultiLvlLbl val="0"/>
      </c:catAx>
      <c:valAx>
        <c:axId val="29026189"/>
        <c:scaling>
          <c:orientation val="minMax"/>
        </c:scaling>
        <c:axPos val="l"/>
        <c:delete val="1"/>
        <c:majorTickMark val="out"/>
        <c:minorTickMark val="none"/>
        <c:tickLblPos val="none"/>
        <c:crossAx val="3225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rtsa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astro_or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drsystem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ajredmond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adaptiiv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oji_jibow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dr_rayma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kkbgoblu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julian_h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henningwiller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brt_c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inn_corinn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_katelynatki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glidehur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davidjcut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nandratschk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tomiccitydo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timothykruserm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gwalls89"/>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romaanami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crispinhiley"/>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ifimcdrm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hattonmqf"/>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danielrgomez44"/>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t_gu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cpeede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daviddba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rdavidpalm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rewmoghanak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erryhann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pattydiezh"/>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ercyleem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kenolivierm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sprakermdph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oecp1"/>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ho_lin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amara_pozz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pre_ra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itcanc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irt_system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uergenoellig"/>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radoncsystem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ebiss_u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lekt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varianmedsy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aktinamedi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radiimedi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homasj_benn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issionsearc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veritasmedical"/>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shahm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adoncadmi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cleclinicm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emily_mont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reneehanna08"/>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park_radio_ch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raymailhotve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accuboost"/>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toptamil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antheasaif"/>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yeepe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yuejinb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drze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dr_tvt"/>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knoll_md"/>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ashleyalbertm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acroresiden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_w_r_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arro_org"/>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sushilberiwal"/>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indy040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ktranda8"/>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arghavan_sal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ptwnorthameric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jennybencardino"/>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adoncresidenc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evanthomas84"/>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samsonpp"/>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washuradonc"/>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rweichselbaum"/>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uabradon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casecc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ontefiorenyc"/>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einsteinmed"/>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aberkowitzmd"/>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rejuvaskin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Valle, Luca F. MD" refreshedVersion="6">
  <cacheSource type="worksheet">
    <worksheetSource ref="A2:BN6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Relationship">
      <sharedItems containsMixedTypes="0" count="4">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1">
        <s v="qualityassurance radiotherapy astro2019"/>
        <s v="astro2019 radiotherapy patientpositioning cdrradiotherapy"/>
        <m/>
        <s v="astro2019"/>
        <s v="astro2019 mrgrt mridian radiationoncology radonc fightcancer"/>
        <s v="ai radonc astro2019 presidentialsymposium"/>
        <s v="cwssummit2019 nscexpo apex gsx19 imex19 thebatteryshow2019 cedia nnpee19 astro2019 neca"/>
        <s v="astro2019 varian"/>
        <s v="astro2019 globalhealth"/>
        <s v="astro2019 iqm futureofqa"/>
        <s v="astro2019 iqm"/>
        <s v="astro19 withinreach astro2019 radonc radiationtherapy mccormickplace"/>
        <s v="astro19 astro2019 chicago mccormickplace"/>
        <s v="astro2019 radiationtherapy medphys"/>
        <s v="astro19 asrtrtc19 sroa19 patientimmobilization radiimedical radonc radiationtherapy radiotherapy radiationoncology astro2019"/>
        <s v="missionsearch astro2019 radiationoncology radiationtherapy radonc"/>
        <s v="astro19 radiotherapy radioterapia radonc astro2019"/>
        <s v="astro19"/>
        <s v="astro2019 radonc radiationoncology astro19 cancer womenwhocurie"/>
        <s v="astro2019 radonc radiationoncology astro19"/>
        <s v="astro2019 childhoodcancerawarenessmonth gogold"/>
        <s v="astro2019 astro brachytherapy apbi radonc radiationtherapy"/>
        <s v="astro2019 astro brachytherapy apbi radonc radiationtherapy accuboost"/>
        <s v="astro2019 astro brachytherapy apbi radonc radiationtherapy accuboost nibb"/>
        <s v="astro2019 astrology money horoscope rasipalan ttn"/>
        <s v="genderdisparities radonc"/>
        <s v="astro2019 radonc"/>
        <s v="genderdisparities radonc astro2019"/>
        <s v="astro2019 womenwhocurie stopmanspreading"/>
        <s v="astro2019 clecliniccancer"/>
        <s v="radonc astro20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9">
        <d v="2019-09-05T09:38:46.000"/>
        <d v="2019-08-16T04:22:56.000"/>
        <d v="2019-09-05T12:06:08.000"/>
        <d v="2019-09-05T16:27:48.000"/>
        <d v="2019-09-06T13:38:15.000"/>
        <d v="2019-09-07T15:39:30.000"/>
        <d v="2019-09-06T23:03:18.000"/>
        <d v="2019-09-06T23:16:18.000"/>
        <d v="2019-09-07T10:40:36.000"/>
        <d v="2019-09-06T23:01:24.000"/>
        <d v="2019-09-08T07:04:10.000"/>
        <d v="2019-09-09T14:37:53.000"/>
        <d v="2019-09-09T15:28:00.000"/>
        <d v="2019-09-09T19:08:38.000"/>
        <d v="2019-09-10T14:02:02.000"/>
        <d v="2019-09-10T15:03:08.000"/>
        <d v="2019-09-10T15:03:47.000"/>
        <d v="2019-09-10T22:16:00.000"/>
        <d v="2019-09-11T08:34:07.000"/>
        <d v="2019-09-11T15:30:06.000"/>
        <d v="2019-09-11T20:30:26.000"/>
        <d v="2019-09-11T22:29:13.000"/>
        <d v="2019-09-12T16:00:16.000"/>
        <d v="2019-09-12T16:01:31.000"/>
        <d v="2019-09-12T15:31:56.000"/>
        <d v="2019-09-12T21:09:44.000"/>
        <d v="2019-09-12T21:18:36.000"/>
        <d v="2019-09-12T21:50:53.000"/>
        <d v="2019-09-13T00:18:02.000"/>
        <d v="2019-09-13T00:18:46.000"/>
        <d v="2019-09-13T02:52:00.000"/>
        <d v="2019-09-05T14:04:43.000"/>
        <d v="2019-09-10T02:15:06.000"/>
        <d v="2019-09-10T14:54:34.000"/>
        <d v="2019-09-13T03:50:03.000"/>
        <d v="2019-09-13T04:01:52.000"/>
        <d v="2019-09-13T08:04:40.000"/>
        <d v="2019-09-13T08:40:18.000"/>
        <d v="2019-09-13T14:02:02.000"/>
        <d v="2019-09-13T04:44:22.000"/>
        <d v="2019-09-13T14:15:26.000"/>
        <d v="2019-09-05T21:52:04.000"/>
        <d v="2019-09-06T21:55:04.000"/>
        <d v="2019-09-13T14:17:29.000"/>
        <d v="2019-09-13T14:32:49.000"/>
        <d v="2019-09-13T14:34:44.000"/>
        <d v="2019-09-13T14:38:25.000"/>
        <d v="2019-09-13T14:50:06.000"/>
        <d v="2019-09-13T13:57:11.000"/>
        <d v="2019-09-13T15:01:19.000"/>
        <d v="2019-09-13T15:08:14.000"/>
        <d v="2019-09-11T23:13:25.000"/>
        <d v="2019-09-13T15:45:49.000"/>
        <d v="2019-09-12T18:48:46.000"/>
        <d v="2019-09-13T16:20:49.000"/>
        <d v="2019-09-12T17:21:10.000"/>
        <d v="2019-09-12T18:55:39.000"/>
        <d v="2019-09-13T17:27:16.000"/>
        <d v="2019-09-13T20:49:56.000"/>
      </sharedItems>
      <fieldGroup par="68" base="34">
        <rangePr groupBy="hours" autoEnd="1" autoStart="1" startDate="2019-08-16T04:22:56.000" endDate="2019-09-13T20:49:56.000"/>
        <groupItems count="26">
          <s v="&lt;8/16/2019"/>
          <s v="12 AM"/>
          <s v="1 AM"/>
          <s v="2 AM"/>
          <s v="3 AM"/>
          <s v="4 AM"/>
          <s v="5 AM"/>
          <s v="6 AM"/>
          <s v="7 AM"/>
          <s v="8 AM"/>
          <s v="9 AM"/>
          <s v="10 AM"/>
          <s v="11 AM"/>
          <s v="12 PM"/>
          <s v="1 PM"/>
          <s v="2 PM"/>
          <s v="3 PM"/>
          <s v="4 PM"/>
          <s v="5 PM"/>
          <s v="6 PM"/>
          <s v="7 PM"/>
          <s v="8 PM"/>
          <s v="9 PM"/>
          <s v="10 PM"/>
          <s v="11 PM"/>
          <s v="&gt;9/13/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Days" databaseField="0">
      <sharedItems containsMixedTypes="0" count="0"/>
      <fieldGroup base="34">
        <rangePr groupBy="days" autoEnd="1" autoStart="1" startDate="2019-08-16T04:22:56.000" endDate="2019-09-13T20:49:56.000"/>
        <groupItems count="368">
          <s v="&lt;8/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3/2019"/>
        </groupItems>
      </fieldGroup>
    </cacheField>
    <cacheField name="Months" databaseField="0">
      <sharedItems containsMixedTypes="0" count="0"/>
      <fieldGroup base="34">
        <rangePr groupBy="months" autoEnd="1" autoStart="1" startDate="2019-08-16T04:22:56.000" endDate="2019-09-13T20:49:56.000"/>
        <groupItems count="14">
          <s v="&lt;8/16/2019"/>
          <s v="Jan"/>
          <s v="Feb"/>
          <s v="Mar"/>
          <s v="Apr"/>
          <s v="May"/>
          <s v="Jun"/>
          <s v="Jul"/>
          <s v="Aug"/>
          <s v="Sep"/>
          <s v="Oct"/>
          <s v="Nov"/>
          <s v="Dec"/>
          <s v="&gt;9/13/2019"/>
        </groupItems>
      </fieldGroup>
    </cacheField>
    <cacheField name="Years" databaseField="0">
      <sharedItems containsMixedTypes="0" count="0"/>
      <fieldGroup base="34">
        <rangePr groupBy="years" autoEnd="1" autoStart="1" startDate="2019-08-16T04:22:56.000" endDate="2019-09-13T20:49:56.000"/>
        <groupItems count="3">
          <s v="&lt;8/16/2019"/>
          <s v="2019"/>
          <s v="&gt;9/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9">
  <r>
    <s v="rtsafe"/>
    <s v="astro_org"/>
    <m/>
    <m/>
    <m/>
    <m/>
    <m/>
    <m/>
    <m/>
    <m/>
    <s v="No"/>
    <n v="3"/>
    <m/>
    <m/>
    <n v="1"/>
    <s v="2"/>
    <s v="2"/>
    <n v="0"/>
    <n v="0"/>
    <n v="0"/>
    <n v="0"/>
    <n v="0"/>
    <n v="0"/>
    <n v="28"/>
    <n v="100"/>
    <n v="28"/>
    <x v="0"/>
    <d v="2019-09-05T09:38:46.000"/>
    <s v="We look forward to meeting you at ASTRO 2019! Visit @RTsafe at booth 4837. Learn about our presentation &amp;amp; digital posters on #qualityassurance in #radiotherapy here https://t.co/IbA2yxKXYs #astro2019 @ASTRO_org"/>
    <s v="https://rt-safe.com/news/article/53/rtsafe-exhibit-astro-2019-chicago/"/>
    <s v="rt-safe.com"/>
    <x v="0"/>
    <m/>
    <s v="http://pbs.twimg.com/profile_images/951398905677303808/fqOsVezl_normal.jpg"/>
    <x v="0"/>
    <d v="2019-09-05T00:00:00.000"/>
    <s v="09:38:46"/>
    <s v="https://twitter.com/rtsafe/status/1169545395585933312"/>
    <m/>
    <m/>
    <s v="1169545395585933312"/>
    <m/>
    <b v="0"/>
    <n v="0"/>
    <s v=""/>
    <b v="0"/>
    <s v="en"/>
    <m/>
    <s v=""/>
    <b v="0"/>
    <n v="0"/>
    <s v=""/>
    <s v="Twitter Web App"/>
    <b v="0"/>
    <s v="1169545395585933312"/>
    <s v="Tweet"/>
    <n v="0"/>
    <n v="0"/>
    <m/>
    <m/>
    <m/>
    <m/>
    <m/>
    <m/>
    <m/>
    <m/>
  </r>
  <r>
    <s v="cdrsystems"/>
    <s v="cdrsystems"/>
    <m/>
    <m/>
    <m/>
    <m/>
    <m/>
    <m/>
    <m/>
    <m/>
    <s v="No"/>
    <n v="4"/>
    <m/>
    <m/>
    <n v="1"/>
    <s v="9"/>
    <s v="9"/>
    <n v="1"/>
    <n v="4.3478260869565215"/>
    <n v="0"/>
    <n v="0"/>
    <n v="0"/>
    <n v="0"/>
    <n v="22"/>
    <n v="95.65217391304348"/>
    <n v="23"/>
    <x v="1"/>
    <d v="2019-08-16T04:22:56.000"/>
    <s v="If your interested in the latest advances in patient positioning and immobilization for Radiotherapy, let’s connect in Chicago!_x000a__x000a_#ASTRO2019  #radiotherapy #patientpositioning #cdrradiotherapy https://t.co/Ina2xYMGmo"/>
    <m/>
    <m/>
    <x v="1"/>
    <s v="https://pbs.twimg.com/media/ECEHN8RU0AAS663.jpg"/>
    <s v="https://pbs.twimg.com/media/ECEHN8RU0AAS663.jpg"/>
    <x v="1"/>
    <d v="2019-08-16T00:00:00.000"/>
    <s v="04:22:56"/>
    <s v="https://twitter.com/cdrsystems/status/1162218157827690497"/>
    <m/>
    <m/>
    <s v="1162218157827690497"/>
    <m/>
    <b v="0"/>
    <n v="1"/>
    <s v=""/>
    <b v="0"/>
    <s v="en"/>
    <m/>
    <s v=""/>
    <b v="0"/>
    <n v="1"/>
    <s v=""/>
    <s v="Twitter for iPhone"/>
    <b v="0"/>
    <s v="1162218157827690497"/>
    <s v="Retweet"/>
    <n v="0"/>
    <n v="0"/>
    <m/>
    <m/>
    <m/>
    <m/>
    <m/>
    <m/>
    <m/>
    <m/>
  </r>
  <r>
    <s v="ajredmond8"/>
    <s v="cdrsystems"/>
    <m/>
    <m/>
    <m/>
    <m/>
    <m/>
    <m/>
    <m/>
    <m/>
    <s v="No"/>
    <n v="5"/>
    <m/>
    <m/>
    <n v="1"/>
    <s v="9"/>
    <s v="9"/>
    <n v="1"/>
    <n v="4.3478260869565215"/>
    <n v="0"/>
    <n v="0"/>
    <n v="0"/>
    <n v="0"/>
    <n v="22"/>
    <n v="95.65217391304348"/>
    <n v="23"/>
    <x v="2"/>
    <d v="2019-09-05T12:06:08.000"/>
    <s v="If your interested in the latest advances in patient positioning and immobilization for Radiotherapy, let’s connect in Chicago!_x000a__x000a_#ASTRO2019  #radiotherapy #patientpositioning #cdrradiotherapy https://t.co/Ina2xYMGmo"/>
    <m/>
    <m/>
    <x v="2"/>
    <m/>
    <s v="http://pbs.twimg.com/profile_images/1048036602134581248/tNLxA-k-_normal.jpg"/>
    <x v="2"/>
    <d v="2019-09-05T00:00:00.000"/>
    <s v="12:06:08"/>
    <s v="https://twitter.com/ajredmond8/status/1169582482334896129"/>
    <m/>
    <m/>
    <s v="1169582482334896129"/>
    <m/>
    <b v="0"/>
    <n v="0"/>
    <s v=""/>
    <b v="0"/>
    <s v="en"/>
    <m/>
    <s v=""/>
    <b v="0"/>
    <n v="1"/>
    <s v="1162218157827690497"/>
    <s v="Twitter for iPhone"/>
    <b v="0"/>
    <s v="1162218157827690497"/>
    <s v="Tweet"/>
    <n v="0"/>
    <n v="0"/>
    <m/>
    <m/>
    <m/>
    <m/>
    <m/>
    <m/>
    <m/>
    <m/>
  </r>
  <r>
    <s v="adaptiivco"/>
    <s v="adaptiivco"/>
    <m/>
    <m/>
    <m/>
    <m/>
    <m/>
    <m/>
    <m/>
    <m/>
    <s v="No"/>
    <n v="6"/>
    <m/>
    <m/>
    <n v="1"/>
    <s v="3"/>
    <s v="3"/>
    <n v="1"/>
    <n v="2.272727272727273"/>
    <n v="0"/>
    <n v="0"/>
    <n v="0"/>
    <n v="0"/>
    <n v="43"/>
    <n v="97.72727272727273"/>
    <n v="44"/>
    <x v="1"/>
    <d v="2019-09-05T16:27:48.000"/>
    <s v="Our 3D printed bolus are simply better than sheet bolus because they are designed based on the patient's exact anatomy, which in turn reduces air gaps that cause underdose. Come see for yourself at #ASTRO2019 next week - pre-book a live software demo now: https://t.co/G3M2S5j8dV https://t.co/G5bG8jpShv"/>
    <s v="http://www.adaptiiv.com/astro-2019/"/>
    <s v="adaptiiv.com"/>
    <x v="3"/>
    <s v="https://pbs.twimg.com/media/EDts9XkXkAI6Hox.jpg"/>
    <s v="https://pbs.twimg.com/media/EDts9XkXkAI6Hox.jpg"/>
    <x v="3"/>
    <d v="2019-09-05T00:00:00.000"/>
    <s v="16:27:48"/>
    <s v="https://twitter.com/adaptiivco/status/1169648334526734339"/>
    <m/>
    <m/>
    <s v="1169648334526734339"/>
    <m/>
    <b v="0"/>
    <n v="1"/>
    <s v=""/>
    <b v="0"/>
    <s v="en"/>
    <m/>
    <s v=""/>
    <b v="0"/>
    <n v="0"/>
    <s v=""/>
    <s v="Twitter Web App"/>
    <b v="0"/>
    <s v="1169648334526734339"/>
    <s v="Tweet"/>
    <n v="0"/>
    <n v="0"/>
    <m/>
    <m/>
    <m/>
    <m/>
    <m/>
    <m/>
    <m/>
    <m/>
  </r>
  <r>
    <s v="soji_jibowu"/>
    <s v="soji_jibowu"/>
    <m/>
    <m/>
    <m/>
    <m/>
    <m/>
    <m/>
    <m/>
    <m/>
    <s v="No"/>
    <n v="7"/>
    <m/>
    <m/>
    <n v="1"/>
    <s v="3"/>
    <s v="3"/>
    <n v="0"/>
    <n v="0"/>
    <n v="0"/>
    <n v="0"/>
    <n v="0"/>
    <n v="0"/>
    <n v="7"/>
    <n v="100"/>
    <n v="7"/>
    <x v="1"/>
    <d v="2019-09-06T13:38:15.000"/>
    <s v="Viewray #ASTRO2019 #MRgRT #MRIdian #radiationoncology #Radonc #fightcancer https://t.co/9EyroiOZTB"/>
    <s v="https://twitter.com/viewray/status/1169250064985968641"/>
    <s v="twitter.com"/>
    <x v="4"/>
    <m/>
    <s v="http://pbs.twimg.com/profile_images/1107677816714416129/HyJoNh9f_normal.jpg"/>
    <x v="4"/>
    <d v="2019-09-06T00:00:00.000"/>
    <s v="13:38:15"/>
    <s v="https://twitter.com/soji_jibowu/status/1169968053104369665"/>
    <m/>
    <m/>
    <s v="1169968053104369665"/>
    <m/>
    <b v="0"/>
    <n v="0"/>
    <s v=""/>
    <b v="1"/>
    <s v="en"/>
    <m/>
    <s v="1169250064985968641"/>
    <b v="0"/>
    <n v="0"/>
    <s v=""/>
    <s v="Twitter Web App"/>
    <b v="0"/>
    <s v="1169968053104369665"/>
    <s v="Tweet"/>
    <n v="0"/>
    <n v="0"/>
    <m/>
    <m/>
    <m/>
    <m/>
    <m/>
    <m/>
    <m/>
    <m/>
  </r>
  <r>
    <s v="dr_raymak"/>
    <s v="kkbgoblue"/>
    <m/>
    <m/>
    <m/>
    <m/>
    <m/>
    <m/>
    <m/>
    <m/>
    <s v="No"/>
    <n v="8"/>
    <m/>
    <m/>
    <n v="1"/>
    <s v="1"/>
    <s v="1"/>
    <m/>
    <m/>
    <m/>
    <m/>
    <m/>
    <m/>
    <m/>
    <m/>
    <m/>
    <x v="0"/>
    <d v="2019-09-07T15:39:30.000"/>
    <s v="@julian_hong @kkbGoBlue Calling all #AI in #radonc dreamers and skeptics to join us at EL06 #ASTRO2019 #PresidentialSymposium!"/>
    <m/>
    <m/>
    <x v="5"/>
    <m/>
    <s v="http://pbs.twimg.com/profile_images/1061770578556829702/SeCLT-E2_normal.jpg"/>
    <x v="5"/>
    <d v="2019-09-07T00:00:00.000"/>
    <s v="15:39:30"/>
    <s v="https://twitter.com/dr_raymak/status/1170360953382350848"/>
    <m/>
    <m/>
    <s v="1170360953382350848"/>
    <s v="1170147370413092865"/>
    <b v="0"/>
    <n v="2"/>
    <s v="36828583"/>
    <b v="0"/>
    <s v="en"/>
    <m/>
    <s v=""/>
    <b v="0"/>
    <n v="0"/>
    <s v=""/>
    <s v="Twitter Web App"/>
    <b v="0"/>
    <s v="1170147370413092865"/>
    <s v="Tweet"/>
    <n v="0"/>
    <n v="0"/>
    <m/>
    <m/>
    <m/>
    <m/>
    <m/>
    <m/>
    <m/>
    <m/>
  </r>
  <r>
    <s v="henningwillers"/>
    <s v="dr_raymak"/>
    <m/>
    <m/>
    <m/>
    <m/>
    <m/>
    <m/>
    <m/>
    <m/>
    <s v="Yes"/>
    <n v="10"/>
    <m/>
    <m/>
    <n v="1"/>
    <s v="1"/>
    <s v="1"/>
    <m/>
    <m/>
    <m/>
    <m/>
    <m/>
    <m/>
    <m/>
    <m/>
    <m/>
    <x v="2"/>
    <d v="2019-09-06T23:03:18.000"/>
    <s v="@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_x000a_Stay tuned for more refined coronary dose analysis presentation@ #astro2019 by @_katelynatkins"/>
    <m/>
    <m/>
    <x v="2"/>
    <m/>
    <s v="http://pbs.twimg.com/profile_images/1118238827594833920/GGGHIHMs_normal.png"/>
    <x v="6"/>
    <d v="2019-09-06T00:00:00.000"/>
    <s v="23:03:18"/>
    <s v="https://twitter.com/henningwillers/status/1170110251858911232"/>
    <m/>
    <m/>
    <s v="1170110251858911232"/>
    <m/>
    <b v="0"/>
    <n v="0"/>
    <s v=""/>
    <b v="0"/>
    <s v="en"/>
    <m/>
    <s v=""/>
    <b v="0"/>
    <n v="4"/>
    <s v="1170109773791891457"/>
    <s v="Twitter for Android"/>
    <b v="0"/>
    <s v="1170109773791891457"/>
    <s v="Tweet"/>
    <n v="0"/>
    <n v="0"/>
    <m/>
    <m/>
    <m/>
    <m/>
    <m/>
    <m/>
    <m/>
    <m/>
  </r>
  <r>
    <s v="sbrt_cr"/>
    <s v="dr_raymak"/>
    <m/>
    <m/>
    <m/>
    <m/>
    <m/>
    <m/>
    <m/>
    <m/>
    <s v="Yes"/>
    <n v="11"/>
    <m/>
    <m/>
    <n v="1"/>
    <s v="1"/>
    <s v="1"/>
    <m/>
    <m/>
    <m/>
    <m/>
    <m/>
    <m/>
    <m/>
    <m/>
    <m/>
    <x v="2"/>
    <d v="2019-09-06T23:16:18.000"/>
    <s v="@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_x000a_Stay tuned for more refined coronary dose analysis presentation@ #astro2019 by @_katelynatkins"/>
    <m/>
    <m/>
    <x v="2"/>
    <m/>
    <s v="http://pbs.twimg.com/profile_images/950377138087170048/AvullSRJ_normal.jpg"/>
    <x v="7"/>
    <d v="2019-09-06T00:00:00.000"/>
    <s v="23:16:18"/>
    <s v="https://twitter.com/sbrt_cr/status/1170113525664092166"/>
    <m/>
    <m/>
    <s v="1170113525664092166"/>
    <m/>
    <b v="0"/>
    <n v="0"/>
    <s v=""/>
    <b v="0"/>
    <s v="en"/>
    <m/>
    <s v=""/>
    <b v="0"/>
    <n v="4"/>
    <s v="1170109773791891457"/>
    <s v="Twitter for iPhone"/>
    <b v="0"/>
    <s v="1170109773791891457"/>
    <s v="Tweet"/>
    <n v="0"/>
    <n v="0"/>
    <m/>
    <m/>
    <m/>
    <m/>
    <m/>
    <m/>
    <m/>
    <m/>
  </r>
  <r>
    <s v="finn_corinne"/>
    <s v="dr_raymak"/>
    <m/>
    <m/>
    <m/>
    <m/>
    <m/>
    <m/>
    <m/>
    <m/>
    <s v="Yes"/>
    <n v="12"/>
    <m/>
    <m/>
    <n v="1"/>
    <s v="1"/>
    <s v="1"/>
    <m/>
    <m/>
    <m/>
    <m/>
    <m/>
    <m/>
    <m/>
    <m/>
    <m/>
    <x v="2"/>
    <d v="2019-09-07T10:40:36.000"/>
    <s v="@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_x000a_Stay tuned for more refined coronary dose analysis presentation@ #astro2019 by @_katelynatkins"/>
    <m/>
    <m/>
    <x v="2"/>
    <m/>
    <s v="http://pbs.twimg.com/profile_images/1129453095514247168/9uL-UNri_normal.jpg"/>
    <x v="8"/>
    <d v="2019-09-07T00:00:00.000"/>
    <s v="10:40:36"/>
    <s v="https://twitter.com/finn_corinne/status/1170285733678108672"/>
    <m/>
    <m/>
    <s v="1170285733678108672"/>
    <m/>
    <b v="0"/>
    <n v="0"/>
    <s v=""/>
    <b v="0"/>
    <s v="en"/>
    <m/>
    <s v=""/>
    <b v="0"/>
    <n v="4"/>
    <s v="1170109773791891457"/>
    <s v="Twitter for iPhone"/>
    <b v="0"/>
    <s v="1170109773791891457"/>
    <s v="Tweet"/>
    <n v="0"/>
    <n v="0"/>
    <m/>
    <m/>
    <m/>
    <m/>
    <m/>
    <m/>
    <m/>
    <m/>
  </r>
  <r>
    <s v="dr_raymak"/>
    <s v="_katelynatkins"/>
    <m/>
    <m/>
    <m/>
    <m/>
    <m/>
    <m/>
    <m/>
    <m/>
    <s v="No"/>
    <n v="13"/>
    <m/>
    <m/>
    <n v="1"/>
    <s v="1"/>
    <s v="1"/>
    <m/>
    <m/>
    <m/>
    <m/>
    <m/>
    <m/>
    <m/>
    <m/>
    <m/>
    <x v="0"/>
    <d v="2019-09-06T23:01:24.000"/>
    <s v="@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_x000a_Stay tuned for more refined coronary dose analysis presentation@ #astro2019 by @_katelynatkins"/>
    <s v="http://www.onlinejacc.org/content/73/23/2976"/>
    <s v="onlinejacc.org"/>
    <x v="3"/>
    <m/>
    <s v="http://pbs.twimg.com/profile_images/1061770578556829702/SeCLT-E2_normal.jpg"/>
    <x v="9"/>
    <d v="2019-09-06T00:00:00.000"/>
    <s v="23:01:24"/>
    <s v="https://twitter.com/dr_raymak/status/1170109773791891457"/>
    <m/>
    <m/>
    <s v="1170109773791891457"/>
    <s v="1169956415131324424"/>
    <b v="0"/>
    <n v="15"/>
    <s v="250377021"/>
    <b v="0"/>
    <s v="en"/>
    <m/>
    <s v=""/>
    <b v="0"/>
    <n v="4"/>
    <s v=""/>
    <s v="Twitter for iPhone"/>
    <b v="0"/>
    <s v="1169956415131324424"/>
    <s v="Tweet"/>
    <n v="0"/>
    <n v="0"/>
    <m/>
    <m/>
    <m/>
    <m/>
    <m/>
    <m/>
    <m/>
    <m/>
  </r>
  <r>
    <s v="goecp1"/>
    <s v="dr_raymak"/>
    <m/>
    <m/>
    <m/>
    <m/>
    <m/>
    <m/>
    <m/>
    <m/>
    <s v="No"/>
    <n v="38"/>
    <m/>
    <m/>
    <n v="1"/>
    <s v="1"/>
    <s v="1"/>
    <m/>
    <m/>
    <m/>
    <m/>
    <m/>
    <m/>
    <m/>
    <m/>
    <m/>
    <x v="2"/>
    <d v="2019-09-08T07:04:10.000"/>
    <s v="@SBRT_CR @SprakerMDPhD @KenOlivierMD @PercyLeeMD @PattyDiezH @gerryhanna @DrewMoghanaki @drdavidpalma @finn_corinne @DavidDbal @cpeedell @Mat_Guc @danielrgomez44 @HattonMQF @fifimcdrmh @crispinhiley @RomaanaMir @gwalls89 @TimothyKruserMD @HenningWillers @AtomicCityDoc @NAndratschke @DavidJCutter @CGlideHurst Great point @SBRT_CR. Here’s a  start, add 1 part MHD and 1 part cardiology collaborators helping us define cardiac endpoints = publishing in a cards journal: https://t.co/3tUEoEXEjH_x000a_Stay tuned for more refined coronary dose analysis presentation@ #astro2019 by @_katelynatkins"/>
    <m/>
    <m/>
    <x v="2"/>
    <m/>
    <s v="http://pbs.twimg.com/profile_images/1139818022628032513/1nrK7e7v_normal.png"/>
    <x v="10"/>
    <d v="2019-09-08T00:00:00.000"/>
    <s v="07:04:10"/>
    <s v="https://twitter.com/goecp1/status/1170593654160920576"/>
    <m/>
    <m/>
    <s v="1170593654160920576"/>
    <m/>
    <b v="0"/>
    <n v="0"/>
    <s v=""/>
    <b v="0"/>
    <s v="en"/>
    <m/>
    <s v=""/>
    <b v="0"/>
    <n v="4"/>
    <s v="1170109773791891457"/>
    <s v="Twitter for Android"/>
    <b v="0"/>
    <s v="1170109773791891457"/>
    <s v="Tweet"/>
    <n v="0"/>
    <n v="0"/>
    <m/>
    <m/>
    <m/>
    <m/>
    <m/>
    <m/>
    <m/>
    <m/>
  </r>
  <r>
    <s v="sho_link"/>
    <s v="sho_link"/>
    <m/>
    <m/>
    <m/>
    <m/>
    <m/>
    <m/>
    <m/>
    <m/>
    <s v="No"/>
    <n v="136"/>
    <m/>
    <m/>
    <n v="1"/>
    <s v="3"/>
    <s v="3"/>
    <n v="2"/>
    <n v="9.523809523809524"/>
    <n v="0"/>
    <n v="0"/>
    <n v="0"/>
    <n v="0"/>
    <n v="19"/>
    <n v="90.47619047619048"/>
    <n v="21"/>
    <x v="1"/>
    <d v="2019-09-09T14:37:53.000"/>
    <s v="Good Morning! Looking forward this week to: #CWSSummit2019, #NSCExpo, #APEX, #GSX19, #IMEX19, #Thebatteryshow2019, #CEDIA, #NNPEE19, #ASTRO2019, #NECA. Have a great week."/>
    <m/>
    <m/>
    <x v="6"/>
    <m/>
    <s v="http://pbs.twimg.com/profile_images/635558011499450368/FkWI8zlP_normal.jpg"/>
    <x v="11"/>
    <d v="2019-09-09T00:00:00.000"/>
    <s v="14:37:53"/>
    <s v="https://twitter.com/sho_link/status/1171070224587796480"/>
    <m/>
    <m/>
    <s v="1171070224587796480"/>
    <m/>
    <b v="0"/>
    <n v="0"/>
    <s v=""/>
    <b v="0"/>
    <s v="en"/>
    <m/>
    <s v=""/>
    <b v="0"/>
    <n v="0"/>
    <s v=""/>
    <s v="Twitter Web App"/>
    <b v="0"/>
    <s v="1171070224587796480"/>
    <s v="Tweet"/>
    <n v="0"/>
    <n v="0"/>
    <m/>
    <m/>
    <m/>
    <m/>
    <m/>
    <m/>
    <m/>
    <m/>
  </r>
  <r>
    <s v="tamara_pozzo"/>
    <s v="tamara_pozzo"/>
    <m/>
    <m/>
    <m/>
    <m/>
    <m/>
    <m/>
    <m/>
    <m/>
    <s v="No"/>
    <n v="137"/>
    <m/>
    <m/>
    <n v="1"/>
    <s v="3"/>
    <s v="3"/>
    <n v="1"/>
    <n v="14.285714285714286"/>
    <n v="0"/>
    <n v="0"/>
    <n v="0"/>
    <n v="0"/>
    <n v="6"/>
    <n v="85.71428571428571"/>
    <n v="7"/>
    <x v="1"/>
    <d v="2019-09-09T15:28:00.000"/>
    <s v="#ASTRO2019 is going to be amazing #Varian https://t.co/oJK2EjC78f"/>
    <s v="https://www.varian.com//oncology/products/adaptive-intelligence"/>
    <s v="varian.com"/>
    <x v="7"/>
    <m/>
    <s v="http://pbs.twimg.com/profile_images/1171028410791006208/_gXkh_dd_normal.jpg"/>
    <x v="12"/>
    <d v="2019-09-09T00:00:00.000"/>
    <s v="15:28:00"/>
    <s v="https://twitter.com/tamara_pozzo/status/1171082835802894337"/>
    <m/>
    <m/>
    <s v="1171082835802894337"/>
    <m/>
    <b v="0"/>
    <n v="0"/>
    <s v=""/>
    <b v="0"/>
    <s v="en"/>
    <m/>
    <s v=""/>
    <b v="0"/>
    <n v="0"/>
    <s v=""/>
    <s v="Twitter Web App"/>
    <b v="0"/>
    <s v="1171082835802894337"/>
    <s v="Tweet"/>
    <n v="0"/>
    <n v="0"/>
    <m/>
    <m/>
    <m/>
    <m/>
    <m/>
    <m/>
    <m/>
    <m/>
  </r>
  <r>
    <s v="pre_rad"/>
    <s v="pre_rad"/>
    <m/>
    <m/>
    <m/>
    <m/>
    <m/>
    <m/>
    <m/>
    <m/>
    <s v="No"/>
    <n v="138"/>
    <m/>
    <m/>
    <n v="1"/>
    <s v="3"/>
    <s v="3"/>
    <n v="3"/>
    <n v="8.823529411764707"/>
    <n v="1"/>
    <n v="2.9411764705882355"/>
    <n v="0"/>
    <n v="0"/>
    <n v="30"/>
    <n v="88.23529411764706"/>
    <n v="34"/>
    <x v="1"/>
    <d v="2019-09-09T19:08:38.000"/>
    <s v="I’m inordinately proud of myself every time I put an event in my calendar for #ASTRO2019 and I correctly put it in Central Time. It’s all of the #globalhealth experience at work. https://t.co/zSFg8ie9vt"/>
    <m/>
    <m/>
    <x v="8"/>
    <s v="https://pbs.twimg.com/tweet_video_thumb/EEC4IKQWwAE34gm.jpg"/>
    <s v="https://pbs.twimg.com/tweet_video_thumb/EEC4IKQWwAE34gm.jpg"/>
    <x v="13"/>
    <d v="2019-09-09T00:00:00.000"/>
    <s v="19:08:38"/>
    <s v="https://twitter.com/pre_rad/status/1171138360360001537"/>
    <m/>
    <m/>
    <s v="1171138360360001537"/>
    <m/>
    <b v="0"/>
    <n v="16"/>
    <s v=""/>
    <b v="0"/>
    <s v="en"/>
    <m/>
    <s v=""/>
    <b v="0"/>
    <n v="0"/>
    <s v=""/>
    <s v="Twitter for iPhone"/>
    <b v="0"/>
    <s v="1171138360360001537"/>
    <s v="Tweet"/>
    <n v="0"/>
    <n v="0"/>
    <m/>
    <m/>
    <m/>
    <m/>
    <m/>
    <m/>
    <m/>
    <m/>
  </r>
  <r>
    <s v="sitcancer"/>
    <s v="astro_org"/>
    <m/>
    <m/>
    <m/>
    <m/>
    <m/>
    <m/>
    <m/>
    <m/>
    <s v="No"/>
    <n v="139"/>
    <m/>
    <m/>
    <n v="1"/>
    <s v="2"/>
    <s v="2"/>
    <n v="1"/>
    <n v="3.5714285714285716"/>
    <n v="0"/>
    <n v="0"/>
    <n v="0"/>
    <n v="0"/>
    <n v="27"/>
    <n v="96.42857142857143"/>
    <n v="28"/>
    <x v="0"/>
    <d v="2019-09-10T14:02:02.000"/>
    <s v="Make sure to attend our collaborative workshop, Immunotherapies in Combination with Radiation Therapy: Optimal Study, at the @ASTRO_org annual meeting in Chicago on Sept. 17.  Learn more: https://t.co/pZ6CCdstc5 #ASTRO2019"/>
    <s v="https://www.sitcancer.org/events/event-description?CalendarEventKey=dd657a9b-4fa0-41b0-8456-0e5b067bf312&amp;Home=%2fevents%2fcalendar"/>
    <s v="sitcancer.org"/>
    <x v="3"/>
    <m/>
    <s v="http://pbs.twimg.com/profile_images/1062473414626045952/XzxEhihS_normal.jpg"/>
    <x v="14"/>
    <d v="2019-09-10T00:00:00.000"/>
    <s v="14:02:02"/>
    <s v="https://twitter.com/sitcancer/status/1171423589054210049"/>
    <m/>
    <m/>
    <s v="1171423589054210049"/>
    <m/>
    <b v="0"/>
    <n v="0"/>
    <s v=""/>
    <b v="0"/>
    <s v="en"/>
    <m/>
    <s v=""/>
    <b v="0"/>
    <n v="0"/>
    <s v=""/>
    <s v="Hootsuite Inc."/>
    <b v="0"/>
    <s v="1171423589054210049"/>
    <s v="Tweet"/>
    <n v="0"/>
    <n v="0"/>
    <m/>
    <m/>
    <m/>
    <m/>
    <m/>
    <m/>
    <m/>
    <m/>
  </r>
  <r>
    <s v="irt_systems"/>
    <s v="irt_systems"/>
    <m/>
    <m/>
    <m/>
    <m/>
    <m/>
    <m/>
    <m/>
    <m/>
    <s v="No"/>
    <n v="140"/>
    <m/>
    <m/>
    <n v="1"/>
    <s v="8"/>
    <s v="8"/>
    <n v="0"/>
    <n v="0"/>
    <n v="0"/>
    <n v="0"/>
    <n v="0"/>
    <n v="0"/>
    <n v="20"/>
    <n v="100"/>
    <n v="20"/>
    <x v="1"/>
    <d v="2019-09-10T15:03:08.000"/>
    <s v="Join us for our in booth presentations about the future of Radiation Therapy verification at Booth #4435_x000a_#astro2019 #iqm #futureofqa https://t.co/3eioAiXaMi"/>
    <m/>
    <m/>
    <x v="9"/>
    <s v="https://pbs.twimg.com/media/EEHJhsWU8AApS5w.jpg"/>
    <s v="https://pbs.twimg.com/media/EEHJhsWU8AApS5w.jpg"/>
    <x v="15"/>
    <d v="2019-09-10T00:00:00.000"/>
    <s v="15:03:08"/>
    <s v="https://twitter.com/irt_systems/status/1171438967536799750"/>
    <m/>
    <m/>
    <s v="1171438967536799750"/>
    <m/>
    <b v="0"/>
    <n v="1"/>
    <s v=""/>
    <b v="0"/>
    <s v="en"/>
    <m/>
    <s v=""/>
    <b v="0"/>
    <n v="1"/>
    <s v=""/>
    <s v="Twitter Web App"/>
    <b v="0"/>
    <s v="1171438967536799750"/>
    <s v="Tweet"/>
    <n v="0"/>
    <n v="0"/>
    <m/>
    <m/>
    <m/>
    <m/>
    <m/>
    <m/>
    <m/>
    <m/>
  </r>
  <r>
    <s v="juergenoellig"/>
    <s v="irt_systems"/>
    <m/>
    <m/>
    <m/>
    <m/>
    <m/>
    <m/>
    <m/>
    <m/>
    <s v="No"/>
    <n v="141"/>
    <m/>
    <m/>
    <n v="1"/>
    <s v="8"/>
    <s v="8"/>
    <n v="0"/>
    <n v="0"/>
    <n v="0"/>
    <n v="0"/>
    <n v="0"/>
    <n v="0"/>
    <n v="20"/>
    <n v="100"/>
    <n v="20"/>
    <x v="2"/>
    <d v="2019-09-10T15:03:47.000"/>
    <s v="Join us for our in booth presentations about the future of Radiation Therapy verification at Booth #4435_x000a_#astro2019 #iqm #futureofqa https://t.co/3eioAiXaMi"/>
    <m/>
    <m/>
    <x v="10"/>
    <m/>
    <s v="http://pbs.twimg.com/profile_images/1159040687503003649/j-_y7aiG_normal.jpg"/>
    <x v="16"/>
    <d v="2019-09-10T00:00:00.000"/>
    <s v="15:03:47"/>
    <s v="https://twitter.com/juergenoellig/status/1171439131613790208"/>
    <m/>
    <m/>
    <s v="1171439131613790208"/>
    <m/>
    <b v="0"/>
    <n v="0"/>
    <s v=""/>
    <b v="0"/>
    <s v="en"/>
    <m/>
    <s v=""/>
    <b v="0"/>
    <n v="1"/>
    <s v="1171438967536799750"/>
    <s v="Twitter Web App"/>
    <b v="0"/>
    <s v="1171438967536799750"/>
    <s v="Tweet"/>
    <n v="0"/>
    <n v="0"/>
    <m/>
    <m/>
    <m/>
    <m/>
    <m/>
    <m/>
    <m/>
    <m/>
  </r>
  <r>
    <s v="radoncsystems"/>
    <s v="radoncsystems"/>
    <m/>
    <m/>
    <m/>
    <m/>
    <m/>
    <m/>
    <m/>
    <m/>
    <s v="No"/>
    <n v="142"/>
    <m/>
    <m/>
    <n v="1"/>
    <s v="3"/>
    <s v="3"/>
    <n v="1"/>
    <n v="2.9411764705882355"/>
    <n v="0"/>
    <n v="0"/>
    <n v="0"/>
    <n v="0"/>
    <n v="33"/>
    <n v="97.05882352941177"/>
    <n v="34"/>
    <x v="1"/>
    <d v="2019-09-10T22:16:00.000"/>
    <s v="Visit ROS at Booth 4045 at the #ASTRO19 annual conference, Sept.15-18 in Chicago, Illinois. Speak with our experts about refurbished equipment solutions to best fit your needs #WithinReach #ASTRO2019 #RadOnc #RadiationTherapy #McCormickPlace https://t.co/xy5nA9L9Dz"/>
    <m/>
    <m/>
    <x v="11"/>
    <s v="https://pbs.twimg.com/media/EEIsmz-U4AA0-BT.jpg"/>
    <s v="https://pbs.twimg.com/media/EEIsmz-U4AA0-BT.jpg"/>
    <x v="17"/>
    <d v="2019-09-10T00:00:00.000"/>
    <s v="22:16:00"/>
    <s v="https://twitter.com/radoncsystems/status/1171547900872024064"/>
    <m/>
    <m/>
    <s v="1171547900872024064"/>
    <m/>
    <b v="0"/>
    <n v="0"/>
    <s v=""/>
    <b v="0"/>
    <s v="en"/>
    <m/>
    <s v=""/>
    <b v="0"/>
    <n v="0"/>
    <s v=""/>
    <s v="Twitter Web App"/>
    <b v="0"/>
    <s v="1171547900872024064"/>
    <s v="Tweet"/>
    <n v="0"/>
    <n v="0"/>
    <m/>
    <m/>
    <m/>
    <m/>
    <m/>
    <m/>
    <m/>
    <m/>
  </r>
  <r>
    <s v="ebiss_uk"/>
    <s v="elekta"/>
    <m/>
    <m/>
    <m/>
    <m/>
    <m/>
    <m/>
    <m/>
    <m/>
    <s v="No"/>
    <n v="143"/>
    <m/>
    <m/>
    <n v="1"/>
    <s v="7"/>
    <s v="7"/>
    <n v="0"/>
    <n v="0"/>
    <n v="0"/>
    <n v="0"/>
    <n v="0"/>
    <n v="0"/>
    <n v="42"/>
    <n v="100"/>
    <n v="42"/>
    <x v="0"/>
    <d v="2019-09-11T08:34:07.000"/>
    <s v="Our freight shipment travelled over 4,000 miles &amp;amp; was the first on the ground at the venue yesterday!  _x000a__x000a_Day #2 of our @Elekta stand build for #ASTRO19 Annual Meeting in Chicago is yesterday.  _x000a__x000a_Orange EBISS stickers = delivery assured_x000a__x000a_#ASTRO2019 #chicago #mccormickplace https://t.co/RAxZCNk2MI"/>
    <m/>
    <m/>
    <x v="12"/>
    <s v="https://pbs.twimg.com/media/EEK6EQpXYAAlyMW.jpg"/>
    <s v="https://pbs.twimg.com/media/EEK6EQpXYAAlyMW.jpg"/>
    <x v="18"/>
    <d v="2019-09-11T00:00:00.000"/>
    <s v="08:34:07"/>
    <s v="https://twitter.com/ebiss_uk/status/1171703456324890624"/>
    <m/>
    <m/>
    <s v="1171703456324890624"/>
    <m/>
    <b v="0"/>
    <n v="4"/>
    <s v=""/>
    <b v="0"/>
    <s v="en"/>
    <m/>
    <s v=""/>
    <b v="0"/>
    <n v="0"/>
    <s v=""/>
    <s v="Twitter Web App"/>
    <b v="0"/>
    <s v="1171703456324890624"/>
    <s v="Tweet"/>
    <n v="0"/>
    <n v="0"/>
    <m/>
    <m/>
    <m/>
    <m/>
    <m/>
    <m/>
    <m/>
    <m/>
  </r>
  <r>
    <s v="varianmedsys"/>
    <s v="varianmedsys"/>
    <m/>
    <m/>
    <m/>
    <m/>
    <m/>
    <m/>
    <m/>
    <m/>
    <s v="No"/>
    <n v="144"/>
    <m/>
    <m/>
    <n v="1"/>
    <s v="3"/>
    <s v="3"/>
    <n v="2"/>
    <n v="15.384615384615385"/>
    <n v="0"/>
    <n v="0"/>
    <n v="0"/>
    <n v="0"/>
    <n v="11"/>
    <n v="84.61538461538461"/>
    <n v="13"/>
    <x v="1"/>
    <d v="2019-09-11T15:30:06.000"/>
    <s v="The moment of Adaptive Intelligence™ is near. _x000a_#ASTRO2019 September 15, 10:18am Chicago._x000a_https://t.co/MZw6qpxGBo https://t.co/O9FA4VCqbN"/>
    <s v="https://varian.com/adapt"/>
    <s v="varian.com"/>
    <x v="3"/>
    <s v="https://pbs.twimg.com/media/EEMZSvdXsAAUU7f.jpg"/>
    <s v="https://pbs.twimg.com/media/EEMZSvdXsAAUU7f.jpg"/>
    <x v="19"/>
    <d v="2019-09-11T00:00:00.000"/>
    <s v="15:30:06"/>
    <s v="https://twitter.com/varianmedsys/status/1171808140586885120"/>
    <m/>
    <m/>
    <s v="1171808140586885120"/>
    <m/>
    <b v="0"/>
    <n v="4"/>
    <s v=""/>
    <b v="0"/>
    <s v="en"/>
    <m/>
    <s v=""/>
    <b v="0"/>
    <n v="0"/>
    <s v=""/>
    <s v="Sprout Social"/>
    <b v="0"/>
    <s v="1171808140586885120"/>
    <s v="Tweet"/>
    <n v="0"/>
    <n v="0"/>
    <m/>
    <m/>
    <m/>
    <m/>
    <m/>
    <m/>
    <m/>
    <m/>
  </r>
  <r>
    <s v="aktinamedical"/>
    <s v="aktinamedical"/>
    <m/>
    <m/>
    <m/>
    <m/>
    <m/>
    <m/>
    <m/>
    <m/>
    <s v="No"/>
    <n v="145"/>
    <m/>
    <m/>
    <n v="1"/>
    <s v="3"/>
    <s v="3"/>
    <n v="1"/>
    <n v="3.3333333333333335"/>
    <n v="0"/>
    <n v="0"/>
    <n v="0"/>
    <n v="0"/>
    <n v="29"/>
    <n v="96.66666666666667"/>
    <n v="30"/>
    <x v="1"/>
    <d v="2019-09-11T20:30:26.000"/>
    <s v="We'll be exhibiting at the #ASTRO2019 Meeting in Chicago starting this Sunday. We'd love to give you a demo of our latest offerings. Visit us at booth 4235. #radiationtherapy #MedPhys_x000a__x000a_https://t.co/xqsxEl2tjg https://t.co/bWgpyFrq3y"/>
    <s v="https://www.astro.org/Meetings-and-Education/Live-Meetings/2019/2019-ASTRO-Annual-Meeting?utm_campaign=ASTRO&amp;utm_medium=social&amp;utm_source=Twitter&amp;utm_content=post5"/>
    <s v="astro.org"/>
    <x v="13"/>
    <s v="https://pbs.twimg.com/media/EENeCKOW4AA34oc.jpg"/>
    <s v="https://pbs.twimg.com/media/EENeCKOW4AA34oc.jpg"/>
    <x v="20"/>
    <d v="2019-09-11T00:00:00.000"/>
    <s v="20:30:26"/>
    <s v="https://twitter.com/aktinamedical/status/1171883721403895814"/>
    <m/>
    <m/>
    <s v="1171883721403895814"/>
    <m/>
    <b v="0"/>
    <n v="0"/>
    <s v=""/>
    <b v="0"/>
    <s v="en"/>
    <m/>
    <s v=""/>
    <b v="0"/>
    <n v="0"/>
    <s v=""/>
    <s v="Buffer"/>
    <b v="0"/>
    <s v="1171883721403895814"/>
    <s v="Tweet"/>
    <n v="0"/>
    <n v="0"/>
    <m/>
    <m/>
    <m/>
    <m/>
    <m/>
    <m/>
    <m/>
    <m/>
  </r>
  <r>
    <s v="radiimedical"/>
    <s v="radiimedical"/>
    <m/>
    <m/>
    <m/>
    <m/>
    <m/>
    <m/>
    <m/>
    <m/>
    <s v="No"/>
    <n v="146"/>
    <m/>
    <m/>
    <n v="1"/>
    <s v="3"/>
    <s v="3"/>
    <n v="1"/>
    <n v="2.9411764705882355"/>
    <n v="0"/>
    <n v="0"/>
    <n v="0"/>
    <n v="0"/>
    <n v="33"/>
    <n v="97.05882352941177"/>
    <n v="34"/>
    <x v="1"/>
    <d v="2019-09-11T22:29:13.000"/>
    <s v="Only 4 more days to go until #ASTRO19, #ASRTRTC19 &amp;amp; #SROA19 in Chicago. Come say hi at booth 16 ASRT and experience MODERN #patientimmobilization with #radiimedical. See you there!#radonc #radiationtherapy #radiotherapy #radiationoncology #ASTRO2019 https://t.co/f7iSw0Zqgp"/>
    <m/>
    <m/>
    <x v="14"/>
    <s v="https://pbs.twimg.com/media/EEN5OAnU0AA3kiM.jpg"/>
    <s v="https://pbs.twimg.com/media/EEN5OAnU0AA3kiM.jpg"/>
    <x v="21"/>
    <d v="2019-09-11T00:00:00.000"/>
    <s v="22:29:13"/>
    <s v="https://twitter.com/radiimedical/status/1171913614216720384"/>
    <m/>
    <m/>
    <s v="1171913614216720384"/>
    <m/>
    <b v="0"/>
    <n v="0"/>
    <s v=""/>
    <b v="0"/>
    <s v="en"/>
    <m/>
    <s v=""/>
    <b v="0"/>
    <n v="0"/>
    <s v=""/>
    <s v="Twitter for iPhone"/>
    <b v="0"/>
    <s v="1171913614216720384"/>
    <s v="Tweet"/>
    <n v="0"/>
    <n v="0"/>
    <m/>
    <m/>
    <m/>
    <m/>
    <m/>
    <m/>
    <m/>
    <m/>
  </r>
  <r>
    <s v="thomasj_bennett"/>
    <s v="thomasj_bennett"/>
    <m/>
    <m/>
    <m/>
    <m/>
    <m/>
    <m/>
    <m/>
    <m/>
    <s v="No"/>
    <n v="147"/>
    <m/>
    <m/>
    <n v="1"/>
    <s v="3"/>
    <s v="3"/>
    <n v="2"/>
    <n v="6.896551724137931"/>
    <n v="0"/>
    <n v="0"/>
    <n v="0"/>
    <n v="0"/>
    <n v="27"/>
    <n v="93.10344827586206"/>
    <n v="29"/>
    <x v="1"/>
    <d v="2019-09-12T16:00:16.000"/>
    <s v="IntelliMax has been helping avoid clinic downtime for Elekta Linear accelerators for over a decade.  Now expanded to software solutions like MOSAIQ and Monaco!!  Come learn more at #ASTRO2019 https://t.co/FrwtPlZKvt"/>
    <s v="https://www.linkedin.com/slink?code=e4mGx8f"/>
    <s v="linkedin.com"/>
    <x v="3"/>
    <m/>
    <s v="http://pbs.twimg.com/profile_images/1070428210230374411/85Po9WU9_normal.jpg"/>
    <x v="22"/>
    <d v="2019-09-12T00:00:00.000"/>
    <s v="16:00:16"/>
    <s v="https://twitter.com/thomasj_bennett/status/1172178119282831360"/>
    <m/>
    <m/>
    <s v="1172178119282831360"/>
    <m/>
    <b v="0"/>
    <n v="1"/>
    <s v=""/>
    <b v="0"/>
    <s v="en"/>
    <m/>
    <s v=""/>
    <b v="0"/>
    <n v="0"/>
    <s v=""/>
    <s v="LinkedIn"/>
    <b v="0"/>
    <s v="1172178119282831360"/>
    <s v="Tweet"/>
    <n v="0"/>
    <n v="0"/>
    <m/>
    <m/>
    <m/>
    <m/>
    <m/>
    <m/>
    <m/>
    <m/>
  </r>
  <r>
    <s v="missionsearch"/>
    <s v="missionsearch"/>
    <m/>
    <m/>
    <m/>
    <m/>
    <m/>
    <m/>
    <m/>
    <m/>
    <s v="No"/>
    <n v="148"/>
    <m/>
    <m/>
    <n v="1"/>
    <s v="3"/>
    <s v="3"/>
    <n v="1"/>
    <n v="3.225806451612903"/>
    <n v="0"/>
    <n v="0"/>
    <n v="0"/>
    <n v="0"/>
    <n v="30"/>
    <n v="96.7741935483871"/>
    <n v="31"/>
    <x v="1"/>
    <d v="2019-09-12T16:01:31.000"/>
    <s v="We are getting ready for ASTRO 2019! Visit us from Sept. 15-17, 2019 in Chicago, IL. at the Hyatt, McCormick Place West — Booth #4421. @ ASTRO_org_x000a__x000a_#missionsearch #ASTRO2019  #radiationoncology #radiationtherapy #radonc https://t.co/viSNY54apz"/>
    <m/>
    <m/>
    <x v="15"/>
    <s v="https://pbs.twimg.com/media/EERqE0xW4AAX7-a.jpg"/>
    <s v="https://pbs.twimg.com/media/EERqE0xW4AAX7-a.jpg"/>
    <x v="23"/>
    <d v="2019-09-12T00:00:00.000"/>
    <s v="16:01:31"/>
    <s v="https://twitter.com/missionsearch/status/1172178435755651074"/>
    <m/>
    <m/>
    <s v="1172178435755651074"/>
    <m/>
    <b v="0"/>
    <n v="0"/>
    <s v=""/>
    <b v="0"/>
    <s v="en"/>
    <m/>
    <s v=""/>
    <b v="0"/>
    <n v="0"/>
    <s v=""/>
    <s v="Hootsuite Inc."/>
    <b v="0"/>
    <s v="1172178435755651074"/>
    <s v="Tweet"/>
    <n v="0"/>
    <n v="0"/>
    <m/>
    <m/>
    <m/>
    <m/>
    <m/>
    <m/>
    <m/>
    <m/>
  </r>
  <r>
    <s v="veritasmedical"/>
    <s v="veritasmedical"/>
    <m/>
    <m/>
    <m/>
    <m/>
    <m/>
    <m/>
    <m/>
    <m/>
    <s v="No"/>
    <n v="149"/>
    <m/>
    <m/>
    <n v="1"/>
    <s v="3"/>
    <s v="3"/>
    <n v="0"/>
    <n v="0"/>
    <n v="0"/>
    <n v="0"/>
    <n v="0"/>
    <n v="0"/>
    <n v="25"/>
    <n v="100"/>
    <n v="25"/>
    <x v="1"/>
    <d v="2019-09-12T15:31:56.000"/>
    <s v="Be sure to Visit Veritas Medical Solutions at #ASTRO19 in Chicago - Booth 1035_x000a_Let us show you how WE build doors._x000a_#Radiotherapy #Radioterapia #radonc #ASTRO2019"/>
    <m/>
    <m/>
    <x v="16"/>
    <m/>
    <s v="http://pbs.twimg.com/profile_images/984426309454581760/166xDMKu_normal.jpg"/>
    <x v="24"/>
    <d v="2019-09-12T00:00:00.000"/>
    <s v="15:31:56"/>
    <s v="https://twitter.com/veritasmedical/status/1172170990354337793"/>
    <m/>
    <m/>
    <s v="1172170990354337793"/>
    <s v="1171838560900657153"/>
    <b v="0"/>
    <n v="0"/>
    <s v="133715015"/>
    <b v="0"/>
    <s v="en"/>
    <m/>
    <s v=""/>
    <b v="0"/>
    <n v="1"/>
    <s v=""/>
    <s v="Twitter Web App"/>
    <b v="0"/>
    <s v="1171838560900657153"/>
    <s v="Tweet"/>
    <n v="0"/>
    <n v="0"/>
    <m/>
    <m/>
    <m/>
    <m/>
    <m/>
    <m/>
    <m/>
    <m/>
  </r>
  <r>
    <s v="veritasmedical"/>
    <s v="veritasmedical"/>
    <m/>
    <m/>
    <m/>
    <m/>
    <m/>
    <m/>
    <m/>
    <m/>
    <s v="No"/>
    <n v="150"/>
    <m/>
    <m/>
    <n v="1"/>
    <s v="3"/>
    <s v="3"/>
    <n v="0"/>
    <n v="0"/>
    <n v="0"/>
    <n v="0"/>
    <n v="0"/>
    <n v="0"/>
    <n v="25"/>
    <n v="100"/>
    <n v="25"/>
    <x v="2"/>
    <d v="2019-09-12T21:09:44.000"/>
    <s v="Be sure to Visit Veritas Medical Solutions at #ASTRO19 in Chicago - Booth 1035_x000a_Let us show you how WE build doors._x000a_#Radiotherapy #Radioterapia #radonc #ASTRO2019"/>
    <m/>
    <m/>
    <x v="17"/>
    <m/>
    <s v="http://pbs.twimg.com/profile_images/984426309454581760/166xDMKu_normal.jpg"/>
    <x v="25"/>
    <d v="2019-09-12T00:00:00.000"/>
    <s v="21:09:44"/>
    <s v="https://twitter.com/veritasmedical/status/1172255998918168593"/>
    <m/>
    <m/>
    <s v="1172255998918168593"/>
    <m/>
    <b v="0"/>
    <n v="0"/>
    <s v=""/>
    <b v="0"/>
    <s v="en"/>
    <m/>
    <s v=""/>
    <b v="0"/>
    <n v="1"/>
    <s v="1172170990354337793"/>
    <s v="Twitter Web App"/>
    <b v="0"/>
    <s v="1172170990354337793"/>
    <s v="Tweet"/>
    <n v="0"/>
    <n v="0"/>
    <m/>
    <m/>
    <m/>
    <m/>
    <m/>
    <m/>
    <m/>
    <m/>
  </r>
  <r>
    <s v="cshahmd"/>
    <s v="radoncadmin"/>
    <m/>
    <m/>
    <m/>
    <m/>
    <m/>
    <m/>
    <m/>
    <m/>
    <s v="No"/>
    <n v="151"/>
    <m/>
    <m/>
    <n v="1"/>
    <s v="4"/>
    <s v="4"/>
    <m/>
    <m/>
    <m/>
    <m/>
    <m/>
    <m/>
    <m/>
    <m/>
    <m/>
    <x v="2"/>
    <d v="2019-09-12T21:18:36.000"/>
    <s v="Catch These Cleveland Clinic Cancer Center Presentations at ASTRO 2019 https://t.co/wknyfHYqBD via @CleClinicMD.  Watch out Chicago; Cleveland Clinic is taking over   #astro2019 #CleClinicCancer"/>
    <s v="https://consultqd.clevelandclinic.org/catch-these-cleveland-clinic-cancer-center-presentations-at-astro-2019/"/>
    <s v="clevelandclinic.org"/>
    <x v="2"/>
    <m/>
    <s v="http://pbs.twimg.com/profile_images/642337243030405120/bMnf8BOH_normal.png"/>
    <x v="26"/>
    <d v="2019-09-12T00:00:00.000"/>
    <s v="21:18:36"/>
    <s v="https://twitter.com/cshahmd/status/1172258229860077587"/>
    <m/>
    <m/>
    <s v="1172258229860077587"/>
    <m/>
    <b v="0"/>
    <n v="0"/>
    <s v=""/>
    <b v="0"/>
    <s v="en"/>
    <m/>
    <s v=""/>
    <b v="0"/>
    <n v="4"/>
    <s v="1172220526485540865"/>
    <s v="Twitter for iPhone"/>
    <b v="0"/>
    <s v="1172220526485540865"/>
    <s v="Tweet"/>
    <n v="0"/>
    <n v="0"/>
    <m/>
    <m/>
    <m/>
    <m/>
    <m/>
    <m/>
    <m/>
    <m/>
  </r>
  <r>
    <s v="emily_monte"/>
    <s v="radoncadmin"/>
    <m/>
    <m/>
    <m/>
    <m/>
    <m/>
    <m/>
    <m/>
    <m/>
    <s v="No"/>
    <n v="153"/>
    <m/>
    <m/>
    <n v="1"/>
    <s v="4"/>
    <s v="4"/>
    <m/>
    <m/>
    <m/>
    <m/>
    <m/>
    <m/>
    <m/>
    <m/>
    <m/>
    <x v="2"/>
    <d v="2019-09-12T21:50:53.000"/>
    <s v="Catch These Cleveland Clinic Cancer Center Presentations at ASTRO 2019 https://t.co/wknyfHYqBD via @CleClinicMD.  Watch out Chicago; Cleveland Clinic is taking over   #astro2019 #CleClinicCancer"/>
    <s v="https://consultqd.clevelandclinic.org/catch-these-cleveland-clinic-cancer-center-presentations-at-astro-2019/"/>
    <s v="clevelandclinic.org"/>
    <x v="2"/>
    <m/>
    <s v="http://pbs.twimg.com/profile_images/598273133334892546/doBAu_VQ_normal.jpg"/>
    <x v="27"/>
    <d v="2019-09-12T00:00:00.000"/>
    <s v="21:50:53"/>
    <s v="https://twitter.com/emily_monte/status/1172266355426549760"/>
    <m/>
    <m/>
    <s v="1172266355426549760"/>
    <m/>
    <b v="0"/>
    <n v="0"/>
    <s v=""/>
    <b v="0"/>
    <s v="en"/>
    <m/>
    <s v=""/>
    <b v="0"/>
    <n v="4"/>
    <s v="1172220526485540865"/>
    <s v="Twitter for iPhone"/>
    <b v="0"/>
    <s v="1172220526485540865"/>
    <s v="Tweet"/>
    <n v="0"/>
    <n v="0"/>
    <m/>
    <m/>
    <m/>
    <m/>
    <m/>
    <m/>
    <m/>
    <m/>
  </r>
  <r>
    <s v="reneehanna08"/>
    <s v="astro_org"/>
    <m/>
    <m/>
    <m/>
    <m/>
    <m/>
    <m/>
    <m/>
    <m/>
    <s v="No"/>
    <n v="155"/>
    <m/>
    <m/>
    <n v="1"/>
    <s v="2"/>
    <s v="2"/>
    <n v="1"/>
    <n v="5.555555555555555"/>
    <n v="1"/>
    <n v="5.555555555555555"/>
    <n v="0"/>
    <n v="0"/>
    <n v="16"/>
    <n v="88.88888888888889"/>
    <n v="18"/>
    <x v="0"/>
    <d v="2019-09-13T00:18:02.000"/>
    <s v="Feeling so grateful to be presenting at #ASTRO2019 this year in Chicago! #radonc #radiationoncology @ASTRO_org #ASTRO19 #cancer #WomenWhoCurie https://t.co/fhAvFZLFgN"/>
    <m/>
    <m/>
    <x v="18"/>
    <s v="https://pbs.twimg.com/media/EETbtrgU4AEwsRj.jpg"/>
    <s v="https://pbs.twimg.com/media/EETbtrgU4AEwsRj.jpg"/>
    <x v="28"/>
    <d v="2019-09-13T00:00:00.000"/>
    <s v="00:18:02"/>
    <s v="https://twitter.com/reneehanna08/status/1172303387959783426"/>
    <m/>
    <m/>
    <s v="1172303387959783426"/>
    <m/>
    <b v="0"/>
    <n v="5"/>
    <s v=""/>
    <b v="0"/>
    <s v="en"/>
    <m/>
    <s v=""/>
    <b v="0"/>
    <n v="1"/>
    <s v=""/>
    <s v="Twitter Web App"/>
    <b v="0"/>
    <s v="1172303387959783426"/>
    <s v="Tweet"/>
    <n v="0"/>
    <n v="0"/>
    <m/>
    <m/>
    <m/>
    <m/>
    <m/>
    <m/>
    <m/>
    <m/>
  </r>
  <r>
    <s v="spark_radio_chi"/>
    <s v="reneehanna08"/>
    <m/>
    <m/>
    <m/>
    <m/>
    <m/>
    <m/>
    <m/>
    <m/>
    <s v="No"/>
    <n v="156"/>
    <m/>
    <m/>
    <n v="1"/>
    <s v="2"/>
    <s v="2"/>
    <m/>
    <m/>
    <m/>
    <m/>
    <m/>
    <m/>
    <m/>
    <m/>
    <m/>
    <x v="2"/>
    <d v="2019-09-13T00:18:46.000"/>
    <s v="Feeling so grateful to be presenting at #ASTRO2019 this year in Chicago! #radonc #radiationoncology @ASTRO_org #ASTRO19 #cancer #WomenWhoCurie https://t.co/fhAvFZLFgN"/>
    <m/>
    <m/>
    <x v="19"/>
    <m/>
    <s v="http://pbs.twimg.com/profile_images/1158158748399165442/yG59vIHO_normal.jpg"/>
    <x v="29"/>
    <d v="2019-09-13T00:00:00.000"/>
    <s v="00:18:46"/>
    <s v="https://twitter.com/spark_radio_chi/status/1172303573557755904"/>
    <m/>
    <m/>
    <s v="1172303573557755904"/>
    <m/>
    <b v="0"/>
    <n v="0"/>
    <s v=""/>
    <b v="0"/>
    <s v="en"/>
    <m/>
    <s v=""/>
    <b v="0"/>
    <n v="1"/>
    <s v="1172303387959783426"/>
    <s v="Watch Malliard"/>
    <b v="0"/>
    <s v="1172303387959783426"/>
    <s v="Tweet"/>
    <n v="0"/>
    <n v="0"/>
    <m/>
    <m/>
    <m/>
    <m/>
    <m/>
    <m/>
    <m/>
    <m/>
  </r>
  <r>
    <s v="raymailhotvega"/>
    <s v="raymailhotvega"/>
    <m/>
    <m/>
    <m/>
    <m/>
    <m/>
    <m/>
    <m/>
    <m/>
    <s v="No"/>
    <n v="158"/>
    <m/>
    <m/>
    <n v="1"/>
    <s v="3"/>
    <s v="3"/>
    <n v="1"/>
    <n v="4.3478260869565215"/>
    <n v="1"/>
    <n v="4.3478260869565215"/>
    <n v="0"/>
    <n v="0"/>
    <n v="21"/>
    <n v="91.30434782608695"/>
    <n v="23"/>
    <x v="1"/>
    <d v="2019-09-13T02:52:00.000"/>
    <s v="Gotta pack for #ASTRO2019! Latin American talks on Saturday. More talks and research on ways to improve outcomes in childhood cancer. #ChildhoodCancerAwarenessMonth #GoGold https://t.co/gyYPL0ejgk"/>
    <m/>
    <m/>
    <x v="20"/>
    <s v="https://pbs.twimg.com/tweet_video_thumb/EET-9CnVUAAqqqH.jpg"/>
    <s v="https://pbs.twimg.com/tweet_video_thumb/EET-9CnVUAAqqqH.jpg"/>
    <x v="30"/>
    <d v="2019-09-13T00:00:00.000"/>
    <s v="02:52:00"/>
    <s v="https://twitter.com/raymailhotvega/status/1172342134663344134"/>
    <m/>
    <m/>
    <s v="1172342134663344134"/>
    <m/>
    <b v="0"/>
    <n v="5"/>
    <s v=""/>
    <b v="0"/>
    <s v="en"/>
    <m/>
    <s v=""/>
    <b v="0"/>
    <n v="0"/>
    <s v=""/>
    <s v="Twitter for iPhone"/>
    <b v="0"/>
    <s v="1172342134663344134"/>
    <s v="Tweet"/>
    <n v="0"/>
    <n v="0"/>
    <m/>
    <m/>
    <m/>
    <m/>
    <m/>
    <m/>
    <m/>
    <m/>
  </r>
  <r>
    <s v="accuboost"/>
    <s v="accuboost"/>
    <m/>
    <m/>
    <m/>
    <m/>
    <m/>
    <m/>
    <m/>
    <m/>
    <s v="No"/>
    <n v="159"/>
    <m/>
    <m/>
    <n v="2"/>
    <s v="2"/>
    <s v="2"/>
    <n v="2"/>
    <n v="5.405405405405405"/>
    <n v="0"/>
    <n v="0"/>
    <n v="0"/>
    <n v="0"/>
    <n v="35"/>
    <n v="94.5945945945946"/>
    <n v="37"/>
    <x v="1"/>
    <d v="2019-09-05T14:04:43.000"/>
    <s v="Are you attending ASTRO 2019 in Chicago? Stop by booth #1231 to hear Dr. Hepel and Dr. Wazer talk about AccuBoost for APBI, Boost &amp;amp; Preop._x000a__x000a_Schedule a personalized demo here: https://t.co/wd6gc6n7Ru_x000a__x000a_#astro2019 #astro #brachytherapy #apbi #radonc #radiationtherapy https://t.co/ftVVTvNTKS"/>
    <s v="https://www.accuboost.com/astro-2019-in-chicago/"/>
    <s v="accuboost.com"/>
    <x v="21"/>
    <s v="https://pbs.twimg.com/media/EDtMNO6WwAAzryy.png"/>
    <s v="https://pbs.twimg.com/media/EDtMNO6WwAAzryy.png"/>
    <x v="31"/>
    <d v="2019-09-05T00:00:00.000"/>
    <s v="14:04:43"/>
    <s v="https://twitter.com/accuboost/status/1169612324610686976"/>
    <m/>
    <m/>
    <s v="1169612324610686976"/>
    <m/>
    <b v="0"/>
    <n v="0"/>
    <s v=""/>
    <b v="0"/>
    <s v="en"/>
    <m/>
    <s v=""/>
    <b v="0"/>
    <n v="0"/>
    <s v=""/>
    <s v="Twitter Web App"/>
    <b v="0"/>
    <s v="1169612324610686976"/>
    <s v="Tweet"/>
    <n v="0"/>
    <n v="0"/>
    <m/>
    <m/>
    <m/>
    <m/>
    <m/>
    <m/>
    <m/>
    <m/>
  </r>
  <r>
    <s v="accuboost"/>
    <s v="astro_org"/>
    <m/>
    <m/>
    <m/>
    <m/>
    <m/>
    <m/>
    <m/>
    <m/>
    <s v="No"/>
    <n v="160"/>
    <m/>
    <m/>
    <n v="2"/>
    <s v="2"/>
    <s v="2"/>
    <n v="2"/>
    <n v="5.555555555555555"/>
    <n v="0"/>
    <n v="0"/>
    <n v="0"/>
    <n v="0"/>
    <n v="34"/>
    <n v="94.44444444444444"/>
    <n v="36"/>
    <x v="0"/>
    <d v="2019-09-10T02:15:06.000"/>
    <s v="Are you attending @ASTRO_org in Chicago? Stop by booth #1231 to hear Dr. Hepel and Dr. Wazer talk about AccuBoost for APBI, Boost &amp;amp; Preop._x000a__x000a_Schedule a personalized demo here: https://t.co/wd6gc65wsU_x000a__x000a_#astro2019 #astro #brachytherapy #apbi #radonc #radiationtherapy https://t.co/MtrYwgE3Pk"/>
    <s v="https://www.accuboost.com/astro-2019-in-chicago/"/>
    <s v="accuboost.com"/>
    <x v="21"/>
    <s v="https://pbs.twimg.com/media/EEEZvkqWsAECPxy.png"/>
    <s v="https://pbs.twimg.com/media/EEEZvkqWsAECPxy.png"/>
    <x v="32"/>
    <d v="2019-09-10T00:00:00.000"/>
    <s v="02:15:06"/>
    <s v="https://twitter.com/accuboost/status/1171245685401739264"/>
    <m/>
    <m/>
    <s v="1171245685401739264"/>
    <m/>
    <b v="0"/>
    <n v="0"/>
    <s v=""/>
    <b v="0"/>
    <s v="en"/>
    <m/>
    <s v=""/>
    <b v="0"/>
    <n v="0"/>
    <s v=""/>
    <s v="Hootsuite Inc."/>
    <b v="0"/>
    <s v="1171245685401739264"/>
    <s v="Tweet"/>
    <n v="0"/>
    <n v="0"/>
    <m/>
    <m/>
    <m/>
    <m/>
    <m/>
    <m/>
    <m/>
    <m/>
  </r>
  <r>
    <s v="accuboost"/>
    <s v="accuboost"/>
    <m/>
    <m/>
    <m/>
    <m/>
    <m/>
    <m/>
    <m/>
    <m/>
    <s v="No"/>
    <n v="161"/>
    <m/>
    <m/>
    <n v="2"/>
    <s v="2"/>
    <s v="2"/>
    <n v="2"/>
    <n v="5"/>
    <n v="0"/>
    <n v="0"/>
    <n v="0"/>
    <n v="0"/>
    <n v="38"/>
    <n v="95"/>
    <n v="40"/>
    <x v="1"/>
    <d v="2019-09-10T14:54:34.000"/>
    <s v="Have you schedule a personalized demo yet? In 5 days, stop by booth #1231 to see Dr. Hepel &amp;amp; Dr. Wazer talk about AccuBoost for APBI, Boost &amp;amp; Preop. Reserve a spot here: https://t.co/wd6gc65wsU_x000a__x000a_#astro2019 #astro #brachytherapy #apbi  #radonc  #radiationtherapy #AccuBoost https://t.co/tXfIQJPJnS"/>
    <s v="https://www.accuboost.com/astro-2019-in-chicago/"/>
    <s v="accuboost.com"/>
    <x v="22"/>
    <s v="https://pbs.twimg.com/media/EEHHiv7VUAAS7nM.jpg"/>
    <s v="https://pbs.twimg.com/media/EEHHiv7VUAAS7nM.jpg"/>
    <x v="33"/>
    <d v="2019-09-10T00:00:00.000"/>
    <s v="14:54:34"/>
    <s v="https://twitter.com/accuboost/status/1171436810464980992"/>
    <m/>
    <m/>
    <s v="1171436810464980992"/>
    <m/>
    <b v="0"/>
    <n v="0"/>
    <s v=""/>
    <b v="0"/>
    <s v="en"/>
    <m/>
    <s v=""/>
    <b v="0"/>
    <n v="0"/>
    <s v=""/>
    <s v="Twitter Web App"/>
    <b v="0"/>
    <s v="1171436810464980992"/>
    <s v="Tweet"/>
    <n v="0"/>
    <n v="0"/>
    <m/>
    <m/>
    <m/>
    <m/>
    <m/>
    <m/>
    <m/>
    <m/>
  </r>
  <r>
    <s v="accuboost"/>
    <s v="astro_org"/>
    <m/>
    <m/>
    <m/>
    <m/>
    <m/>
    <m/>
    <m/>
    <m/>
    <s v="No"/>
    <n v="162"/>
    <m/>
    <m/>
    <n v="2"/>
    <s v="2"/>
    <s v="2"/>
    <n v="0"/>
    <n v="0"/>
    <n v="0"/>
    <n v="0"/>
    <n v="0"/>
    <n v="0"/>
    <n v="26"/>
    <n v="100"/>
    <n v="26"/>
    <x v="0"/>
    <d v="2019-09-13T03:50:03.000"/>
    <s v="On Sunday 9/15 @ASTRO_org, stop by booth #1231 to see Dr. Hepel talk about AccuBoost for APBI._x000a__x000a_#astro2019 #astro #brachytherapy #apbi  #radonc  #radiationtherapy #AccuBoost #NIBB https://t.co/x2KTZngvrD"/>
    <m/>
    <m/>
    <x v="23"/>
    <s v="https://pbs.twimg.com/media/EEUMPtiWsAE3Avz.png"/>
    <s v="https://pbs.twimg.com/media/EEUMPtiWsAE3Avz.png"/>
    <x v="34"/>
    <d v="2019-09-13T00:00:00.000"/>
    <s v="03:50:03"/>
    <s v="https://twitter.com/accuboost/status/1172356744397369344"/>
    <m/>
    <m/>
    <s v="1172356744397369344"/>
    <m/>
    <b v="0"/>
    <n v="0"/>
    <s v=""/>
    <b v="0"/>
    <s v="en"/>
    <m/>
    <s v=""/>
    <b v="0"/>
    <n v="0"/>
    <s v=""/>
    <s v="Hootsuite Inc."/>
    <b v="0"/>
    <s v="1172356744397369344"/>
    <s v="Tweet"/>
    <n v="0"/>
    <n v="0"/>
    <m/>
    <m/>
    <m/>
    <m/>
    <m/>
    <m/>
    <m/>
    <m/>
  </r>
  <r>
    <s v="toptamilnews"/>
    <s v="toptamilnews"/>
    <m/>
    <m/>
    <m/>
    <m/>
    <m/>
    <m/>
    <m/>
    <m/>
    <s v="No"/>
    <n v="163"/>
    <m/>
    <m/>
    <n v="1"/>
    <s v="3"/>
    <s v="3"/>
    <n v="0"/>
    <n v="0"/>
    <n v="0"/>
    <n v="0"/>
    <n v="0"/>
    <n v="0"/>
    <n v="24"/>
    <n v="100"/>
    <n v="24"/>
    <x v="1"/>
    <d v="2019-09-13T04:01:52.000"/>
    <s v="இந்த ராசிக்கெல்லாம் பண வரவு நிச்சயமா இருக்கும்?_x000a__x000a_https://t.co/WBNZhJs7Gb_x000a__x000a_#astro2019 #astrology #money #Horoscope #rasipalan #ttn"/>
    <s v="https://www.toptamilnews.com/today-astrology-tamil-58"/>
    <s v="toptamilnews.com"/>
    <x v="24"/>
    <m/>
    <s v="http://pbs.twimg.com/profile_images/1032148623914496000/E69YD5nA_normal.jpg"/>
    <x v="35"/>
    <d v="2019-09-13T00:00:00.000"/>
    <s v="04:01:52"/>
    <s v="https://twitter.com/toptamilnews/status/1172359718028730368"/>
    <m/>
    <m/>
    <s v="1172359718028730368"/>
    <m/>
    <b v="0"/>
    <n v="2"/>
    <s v=""/>
    <b v="0"/>
    <s v="ta"/>
    <m/>
    <s v=""/>
    <b v="0"/>
    <n v="0"/>
    <s v=""/>
    <s v="Twitter Web App"/>
    <b v="0"/>
    <s v="1172359718028730368"/>
    <s v="Tweet"/>
    <n v="0"/>
    <n v="0"/>
    <m/>
    <m/>
    <m/>
    <m/>
    <m/>
    <m/>
    <m/>
    <m/>
  </r>
  <r>
    <s v="antheasaif"/>
    <s v="syeepei"/>
    <m/>
    <m/>
    <m/>
    <m/>
    <m/>
    <m/>
    <m/>
    <m/>
    <s v="No"/>
    <n v="164"/>
    <m/>
    <m/>
    <n v="1"/>
    <s v="6"/>
    <s v="6"/>
    <n v="0"/>
    <n v="0"/>
    <n v="1"/>
    <n v="5.2631578947368425"/>
    <n v="0"/>
    <n v="0"/>
    <n v="18"/>
    <n v="94.73684210526316"/>
    <n v="19"/>
    <x v="3"/>
    <d v="2019-09-13T08:04:40.000"/>
    <s v="@syeepei #ASTRO2019 feeling a bit jealous that you don't have a full day of flying ahead!_x000a_30mins to pack!"/>
    <m/>
    <m/>
    <x v="3"/>
    <m/>
    <s v="http://pbs.twimg.com/profile_images/801357554639077376/jjhNLo6Q_normal.jpg"/>
    <x v="36"/>
    <d v="2019-09-13T00:00:00.000"/>
    <s v="08:04:40"/>
    <s v="https://twitter.com/antheasaif/status/1172420818845880320"/>
    <m/>
    <m/>
    <s v="1172420818845880320"/>
    <s v="1172416675787919366"/>
    <b v="0"/>
    <n v="0"/>
    <s v="805362060259454976"/>
    <b v="0"/>
    <s v="en"/>
    <m/>
    <s v=""/>
    <b v="0"/>
    <n v="0"/>
    <s v=""/>
    <s v="Twitter for Android"/>
    <b v="0"/>
    <s v="1172416675787919366"/>
    <s v="Tweet"/>
    <n v="0"/>
    <n v="0"/>
    <m/>
    <m/>
    <m/>
    <m/>
    <m/>
    <m/>
    <m/>
    <m/>
  </r>
  <r>
    <s v="yuejinbo"/>
    <s v="yuejinbo"/>
    <m/>
    <m/>
    <m/>
    <m/>
    <m/>
    <m/>
    <m/>
    <m/>
    <s v="No"/>
    <n v="165"/>
    <m/>
    <m/>
    <n v="1"/>
    <s v="3"/>
    <s v="3"/>
    <n v="2"/>
    <n v="13.333333333333334"/>
    <n v="0"/>
    <n v="0"/>
    <n v="0"/>
    <n v="0"/>
    <n v="13"/>
    <n v="86.66666666666667"/>
    <n v="15"/>
    <x v="1"/>
    <d v="2019-09-13T08:40:18.000"/>
    <s v="Feeling so grateful and proud to have a talk at #ASTRO2019 this year in Chicago! https://t.co/jVafUEfBNu"/>
    <m/>
    <m/>
    <x v="3"/>
    <s v="https://pbs.twimg.com/media/EEVOqvjVUAU017P.jpg"/>
    <s v="https://pbs.twimg.com/media/EEVOqvjVUAU017P.jpg"/>
    <x v="37"/>
    <d v="2019-09-13T00:00:00.000"/>
    <s v="08:40:18"/>
    <s v="https://twitter.com/yuejinbo/status/1172429786632704002"/>
    <m/>
    <m/>
    <s v="1172429786632704002"/>
    <m/>
    <b v="0"/>
    <n v="5"/>
    <s v=""/>
    <b v="0"/>
    <s v="en"/>
    <m/>
    <s v=""/>
    <b v="0"/>
    <n v="0"/>
    <s v=""/>
    <s v="Twitter for iPhone"/>
    <b v="0"/>
    <s v="1172429786632704002"/>
    <s v="Tweet"/>
    <n v="0"/>
    <n v="0"/>
    <m/>
    <m/>
    <m/>
    <m/>
    <m/>
    <m/>
    <m/>
    <m/>
  </r>
  <r>
    <s v="drzeman"/>
    <s v="drzeman"/>
    <m/>
    <m/>
    <m/>
    <m/>
    <m/>
    <m/>
    <m/>
    <m/>
    <s v="No"/>
    <n v="166"/>
    <m/>
    <m/>
    <n v="1"/>
    <s v="3"/>
    <s v="3"/>
    <n v="0"/>
    <n v="0"/>
    <n v="0"/>
    <n v="0"/>
    <n v="0"/>
    <n v="0"/>
    <n v="2"/>
    <n v="100"/>
    <n v="2"/>
    <x v="1"/>
    <d v="2019-09-13T14:02:02.000"/>
    <s v="SOON!  ✈️ _x000a_#ASTRO2019"/>
    <m/>
    <m/>
    <x v="3"/>
    <m/>
    <s v="http://pbs.twimg.com/profile_images/1023004254649364481/uCZ4fBvL_normal.jpg"/>
    <x v="38"/>
    <d v="2019-09-13T00:00:00.000"/>
    <s v="14:02:02"/>
    <s v="https://twitter.com/drzeman/status/1172510752751702019"/>
    <m/>
    <m/>
    <s v="1172510752751702019"/>
    <m/>
    <b v="0"/>
    <n v="1"/>
    <s v=""/>
    <b v="0"/>
    <s v="en"/>
    <m/>
    <s v=""/>
    <b v="0"/>
    <n v="0"/>
    <s v=""/>
    <s v="Twitter Web App"/>
    <b v="0"/>
    <s v="1172510752751702019"/>
    <s v="Tweet"/>
    <n v="0"/>
    <n v="0"/>
    <m/>
    <m/>
    <m/>
    <m/>
    <m/>
    <m/>
    <m/>
    <m/>
  </r>
  <r>
    <s v="dr_tvt"/>
    <s v="mknoll_md"/>
    <m/>
    <m/>
    <m/>
    <m/>
    <m/>
    <m/>
    <m/>
    <m/>
    <s v="Yes"/>
    <n v="167"/>
    <m/>
    <m/>
    <n v="1"/>
    <s v="2"/>
    <s v="2"/>
    <n v="1"/>
    <n v="3.0303030303030303"/>
    <n v="0"/>
    <n v="0"/>
    <n v="0"/>
    <n v="0"/>
    <n v="32"/>
    <n v="96.96969696969697"/>
    <n v="33"/>
    <x v="3"/>
    <d v="2019-09-13T04:44:22.000"/>
    <s v="@MKnoll_MD I will be missing first few days of #ASTRO2019  for my 1 week old little princess. Will fly in for presenting our work on “Gender disparities in Radonc- current status’ on Tuesday."/>
    <m/>
    <m/>
    <x v="3"/>
    <m/>
    <s v="http://pbs.twimg.com/profile_images/1159588361889288192/SL9nmXps_normal.jpg"/>
    <x v="39"/>
    <d v="2019-09-13T00:00:00.000"/>
    <s v="04:44:22"/>
    <s v="https://twitter.com/dr_tvt/status/1172370411247423488"/>
    <m/>
    <m/>
    <s v="1172370411247423488"/>
    <s v="1172277624602877953"/>
    <b v="0"/>
    <n v="4"/>
    <s v="2264393190"/>
    <b v="0"/>
    <s v="en"/>
    <m/>
    <s v=""/>
    <b v="0"/>
    <n v="0"/>
    <s v=""/>
    <s v="Twitter for iPhone"/>
    <b v="0"/>
    <s v="1172277624602877953"/>
    <s v="Tweet"/>
    <n v="0"/>
    <n v="0"/>
    <s v="-90.139368,32.318044 _x000a_-89.965784,32.318044 _x000a_-89.965784,32.378989 _x000a_-90.139368,32.378989"/>
    <s v="United States"/>
    <s v="US"/>
    <s v="Flowood, MS"/>
    <s v="0102c1a341a7b334"/>
    <s v="Flowood"/>
    <s v="city"/>
    <s v="https://api.twitter.com/1.1/geo/id/0102c1a341a7b334.json"/>
  </r>
  <r>
    <s v="mknoll_md"/>
    <s v="dr_tvt"/>
    <m/>
    <m/>
    <m/>
    <m/>
    <m/>
    <m/>
    <m/>
    <m/>
    <s v="Yes"/>
    <n v="168"/>
    <m/>
    <m/>
    <n v="1"/>
    <s v="2"/>
    <s v="2"/>
    <m/>
    <m/>
    <m/>
    <m/>
    <m/>
    <m/>
    <m/>
    <m/>
    <m/>
    <x v="2"/>
    <d v="2019-09-13T14:15:26.000"/>
    <s v="Have we been able to improve #Genderdisparities in #radonc over the years through our efforts? Do you want to know the current status and factors affecting it?                          Please join our talk at #ASTRO2019. @ASTRO_org @ARRO_org @S_W_R_O @ACROresident @AshleyAlbertMD https://t.co/Fw6tEHjkAu"/>
    <m/>
    <m/>
    <x v="25"/>
    <m/>
    <s v="http://pbs.twimg.com/profile_images/1131246581229981698/wyBzObXe_normal.jpg"/>
    <x v="40"/>
    <d v="2019-09-13T00:00:00.000"/>
    <s v="14:15:26"/>
    <s v="https://twitter.com/mknoll_md/status/1172514126700187648"/>
    <m/>
    <m/>
    <s v="1172514126700187648"/>
    <m/>
    <b v="0"/>
    <n v="0"/>
    <s v=""/>
    <b v="0"/>
    <s v="en"/>
    <m/>
    <s v=""/>
    <b v="0"/>
    <n v="5"/>
    <s v="1172509532104351744"/>
    <s v="Twitter for Android"/>
    <b v="0"/>
    <s v="1172509532104351744"/>
    <s v="Tweet"/>
    <n v="0"/>
    <n v="0"/>
    <m/>
    <m/>
    <m/>
    <m/>
    <m/>
    <m/>
    <m/>
    <m/>
  </r>
  <r>
    <s v="sushilberiwal"/>
    <s v="sushilberiwal"/>
    <m/>
    <m/>
    <m/>
    <m/>
    <m/>
    <m/>
    <m/>
    <m/>
    <s v="No"/>
    <n v="174"/>
    <m/>
    <m/>
    <n v="2"/>
    <s v="2"/>
    <s v="2"/>
    <n v="0"/>
    <n v="0"/>
    <n v="0"/>
    <n v="0"/>
    <n v="0"/>
    <n v="0"/>
    <n v="18"/>
    <n v="100"/>
    <n v="18"/>
    <x v="1"/>
    <d v="2019-09-05T21:52:04.000"/>
    <s v="2019 ASTROnews Annual Meeting Guide - American Society for Radiation Oncology - American Society for Radiation Oncology (ASTRO)#astro2019@arro https://t.co/AdS2OpTctx"/>
    <s v="https://www.astro.org/News-and-Publications/ASTROnews/2019/2019-Annual-Meeting-Guide/2019-Annual-Meeting"/>
    <s v="astro.org"/>
    <x v="3"/>
    <m/>
    <s v="http://pbs.twimg.com/profile_images/1164635815324135424/YZM23dzH_normal.jpg"/>
    <x v="41"/>
    <d v="2019-09-05T00:00:00.000"/>
    <s v="21:52:04"/>
    <s v="https://twitter.com/sushilberiwal/status/1169729940138418176"/>
    <m/>
    <m/>
    <s v="1169729940138418176"/>
    <m/>
    <b v="0"/>
    <n v="0"/>
    <s v=""/>
    <b v="0"/>
    <s v="en"/>
    <m/>
    <s v=""/>
    <b v="0"/>
    <n v="0"/>
    <s v=""/>
    <s v="Twitter for iPhone"/>
    <b v="0"/>
    <s v="1169729940138418176"/>
    <s v="Tweet"/>
    <n v="0"/>
    <n v="0"/>
    <m/>
    <m/>
    <m/>
    <m/>
    <m/>
    <m/>
    <m/>
    <m/>
  </r>
  <r>
    <s v="sushilberiwal"/>
    <s v="sushilberiwal"/>
    <m/>
    <m/>
    <m/>
    <m/>
    <m/>
    <m/>
    <m/>
    <m/>
    <s v="No"/>
    <n v="175"/>
    <m/>
    <m/>
    <n v="2"/>
    <s v="2"/>
    <s v="2"/>
    <n v="0"/>
    <n v="0"/>
    <n v="0"/>
    <n v="0"/>
    <n v="0"/>
    <n v="0"/>
    <n v="2"/>
    <n v="100"/>
    <n v="2"/>
    <x v="1"/>
    <d v="2019-09-06T21:55:04.000"/>
    <s v="#astro2019 #radonc https://t.co/Uesfu7Bq0m"/>
    <s v="https://twitter.com/ASTRO_org/status/1170071750845112323"/>
    <s v="twitter.com"/>
    <x v="26"/>
    <m/>
    <s v="http://pbs.twimg.com/profile_images/1164635815324135424/YZM23dzH_normal.jpg"/>
    <x v="42"/>
    <d v="2019-09-06T00:00:00.000"/>
    <s v="21:55:04"/>
    <s v="https://twitter.com/sushilberiwal/status/1170093079434584069"/>
    <m/>
    <m/>
    <s v="1170093079434584069"/>
    <m/>
    <b v="0"/>
    <n v="1"/>
    <s v=""/>
    <b v="1"/>
    <s v="und"/>
    <m/>
    <s v="1170071750845112323"/>
    <b v="0"/>
    <n v="0"/>
    <s v=""/>
    <s v="Twitter for iPad"/>
    <b v="0"/>
    <s v="1170093079434584069"/>
    <s v="Tweet"/>
    <n v="0"/>
    <n v="0"/>
    <m/>
    <m/>
    <m/>
    <m/>
    <m/>
    <m/>
    <m/>
    <m/>
  </r>
  <r>
    <s v="sushilberiwal"/>
    <s v="dr_tvt"/>
    <m/>
    <m/>
    <m/>
    <m/>
    <m/>
    <m/>
    <m/>
    <m/>
    <s v="No"/>
    <n v="176"/>
    <m/>
    <m/>
    <n v="1"/>
    <s v="2"/>
    <s v="2"/>
    <m/>
    <m/>
    <m/>
    <m/>
    <m/>
    <m/>
    <m/>
    <m/>
    <m/>
    <x v="2"/>
    <d v="2019-09-13T14:17:29.000"/>
    <s v="Have we been able to improve #Genderdisparities in #radonc over the years through our efforts? Do you want to know the current status and factors affecting it?                          Please join our talk at #ASTRO2019. @ASTRO_org @ARRO_org @S_W_R_O @ACROresident @AshleyAlbertMD https://t.co/Fw6tEHjkAu"/>
    <m/>
    <m/>
    <x v="25"/>
    <m/>
    <s v="http://pbs.twimg.com/profile_images/1164635815324135424/YZM23dzH_normal.jpg"/>
    <x v="43"/>
    <d v="2019-09-13T00:00:00.000"/>
    <s v="14:17:29"/>
    <s v="https://twitter.com/sushilberiwal/status/1172514639831339013"/>
    <m/>
    <m/>
    <s v="1172514639831339013"/>
    <m/>
    <b v="0"/>
    <n v="0"/>
    <s v=""/>
    <b v="0"/>
    <s v="en"/>
    <m/>
    <s v=""/>
    <b v="0"/>
    <n v="5"/>
    <s v="1172509532104351744"/>
    <s v="Twitter for iPhone"/>
    <b v="0"/>
    <s v="1172509532104351744"/>
    <s v="Tweet"/>
    <n v="0"/>
    <n v="0"/>
    <m/>
    <m/>
    <m/>
    <m/>
    <m/>
    <m/>
    <m/>
    <m/>
  </r>
  <r>
    <s v="mindy0403"/>
    <s v="radoncadmin"/>
    <m/>
    <m/>
    <m/>
    <m/>
    <m/>
    <m/>
    <m/>
    <m/>
    <s v="No"/>
    <n v="182"/>
    <m/>
    <m/>
    <n v="1"/>
    <s v="4"/>
    <s v="4"/>
    <m/>
    <m/>
    <m/>
    <m/>
    <m/>
    <m/>
    <m/>
    <m/>
    <m/>
    <x v="2"/>
    <d v="2019-09-13T14:32:49.000"/>
    <s v="Catch These Cleveland Clinic Cancer Center Presentations at ASTRO 2019 https://t.co/wknyfHYqBD via @CleClinicMD.  Watch out Chicago; Cleveland Clinic is taking over   #astro2019 #CleClinicCancer"/>
    <s v="https://consultqd.clevelandclinic.org/catch-these-cleveland-clinic-cancer-center-presentations-at-astro-2019/"/>
    <s v="clevelandclinic.org"/>
    <x v="2"/>
    <m/>
    <s v="http://pbs.twimg.com/profile_images/3407302568/f579159a34d922021668c425a6151727_normal.jpeg"/>
    <x v="44"/>
    <d v="2019-09-13T00:00:00.000"/>
    <s v="14:32:49"/>
    <s v="https://twitter.com/mindy0403/status/1172518499769622528"/>
    <m/>
    <m/>
    <s v="1172518499769622528"/>
    <m/>
    <b v="0"/>
    <n v="0"/>
    <s v=""/>
    <b v="0"/>
    <s v="en"/>
    <m/>
    <s v=""/>
    <b v="0"/>
    <n v="4"/>
    <s v="1172220526485540865"/>
    <s v="Twitter for Android"/>
    <b v="0"/>
    <s v="1172220526485540865"/>
    <s v="Tweet"/>
    <n v="0"/>
    <n v="0"/>
    <m/>
    <m/>
    <m/>
    <m/>
    <m/>
    <m/>
    <m/>
    <m/>
  </r>
  <r>
    <s v="ktranda8"/>
    <s v="dr_tvt"/>
    <m/>
    <m/>
    <m/>
    <m/>
    <m/>
    <m/>
    <m/>
    <m/>
    <s v="No"/>
    <n v="184"/>
    <m/>
    <m/>
    <n v="1"/>
    <s v="2"/>
    <s v="2"/>
    <m/>
    <m/>
    <m/>
    <m/>
    <m/>
    <m/>
    <m/>
    <m/>
    <m/>
    <x v="2"/>
    <d v="2019-09-13T14:34:44.000"/>
    <s v="Have we been able to improve #Genderdisparities in #radonc over the years through our efforts? Do you want to know the current status and factors affecting it?                          Please join our talk at #ASTRO2019. @ASTRO_org @ARRO_org @S_W_R_O @ACROresident @AshleyAlbertMD https://t.co/Fw6tEHjkAu"/>
    <m/>
    <m/>
    <x v="25"/>
    <m/>
    <s v="http://pbs.twimg.com/profile_images/1027246967229833216/fgJ-Z98t_normal.jpg"/>
    <x v="45"/>
    <d v="2019-09-13T00:00:00.000"/>
    <s v="14:34:44"/>
    <s v="https://twitter.com/ktranda8/status/1172518984786292737"/>
    <m/>
    <m/>
    <s v="1172518984786292737"/>
    <m/>
    <b v="0"/>
    <n v="0"/>
    <s v=""/>
    <b v="0"/>
    <s v="en"/>
    <m/>
    <s v=""/>
    <b v="0"/>
    <n v="5"/>
    <s v="1172509532104351744"/>
    <s v="Twitter for iPhone"/>
    <b v="0"/>
    <s v="1172509532104351744"/>
    <s v="Tweet"/>
    <n v="0"/>
    <n v="0"/>
    <m/>
    <m/>
    <m/>
    <m/>
    <m/>
    <m/>
    <m/>
    <m/>
  </r>
  <r>
    <s v="arghavan_salles"/>
    <s v="dr_tvt"/>
    <m/>
    <m/>
    <m/>
    <m/>
    <m/>
    <m/>
    <m/>
    <m/>
    <s v="No"/>
    <n v="190"/>
    <m/>
    <m/>
    <n v="1"/>
    <s v="2"/>
    <s v="2"/>
    <m/>
    <m/>
    <m/>
    <m/>
    <m/>
    <m/>
    <m/>
    <m/>
    <m/>
    <x v="2"/>
    <d v="2019-09-13T14:38:25.000"/>
    <s v="Have we been able to improve #Genderdisparities in #radonc over the years through our efforts? Do you want to know the current status and factors affecting it?                          Please join our talk at #ASTRO2019. @ASTRO_org @ARRO_org @S_W_R_O @ACROresident @AshleyAlbertMD https://t.co/Fw6tEHjkAu"/>
    <m/>
    <m/>
    <x v="25"/>
    <m/>
    <s v="http://pbs.twimg.com/profile_images/773152649688514565/6slE44e1_normal.jpg"/>
    <x v="46"/>
    <d v="2019-09-13T00:00:00.000"/>
    <s v="14:38:25"/>
    <s v="https://twitter.com/arghavan_salles/status/1172519910888464384"/>
    <m/>
    <m/>
    <s v="1172519910888464384"/>
    <m/>
    <b v="0"/>
    <n v="0"/>
    <s v=""/>
    <b v="0"/>
    <s v="en"/>
    <m/>
    <s v=""/>
    <b v="0"/>
    <n v="5"/>
    <s v="1172509532104351744"/>
    <s v="Twitter for iPhone"/>
    <b v="0"/>
    <s v="1172509532104351744"/>
    <s v="Tweet"/>
    <n v="0"/>
    <n v="0"/>
    <m/>
    <m/>
    <m/>
    <m/>
    <m/>
    <m/>
    <m/>
    <m/>
  </r>
  <r>
    <s v="ptwnorthamerica"/>
    <s v="ptwnorthamerica"/>
    <m/>
    <m/>
    <m/>
    <m/>
    <m/>
    <m/>
    <m/>
    <m/>
    <s v="No"/>
    <n v="196"/>
    <m/>
    <m/>
    <n v="1"/>
    <s v="3"/>
    <s v="3"/>
    <n v="1"/>
    <n v="2.7777777777777777"/>
    <n v="0"/>
    <n v="0"/>
    <n v="0"/>
    <n v="0"/>
    <n v="35"/>
    <n v="97.22222222222223"/>
    <n v="36"/>
    <x v="1"/>
    <d v="2019-09-13T14:50:06.000"/>
    <s v="Are you heading to #ASTRO2019 ? Don’t forget to stop by PTW booth # 1724 to see our latest dosimetry and QA solutions. Experts will be on-hand to answer your technical questions and make product recommendations. https://t.co/mceZJTO929 https://t.co/lrECqJKE2u"/>
    <s v="http://ptwlandingpage.kinsta.cloud/"/>
    <s v="kinsta.cloud"/>
    <x v="3"/>
    <s v="https://pbs.twimg.com/media/EEWjUO2WwAU_6NT.jpg"/>
    <s v="https://pbs.twimg.com/media/EEWjUO2WwAU_6NT.jpg"/>
    <x v="47"/>
    <d v="2019-09-13T00:00:00.000"/>
    <s v="14:50:06"/>
    <s v="https://twitter.com/ptwnorthamerica/status/1172522847840980992"/>
    <m/>
    <m/>
    <s v="1172522847840980992"/>
    <m/>
    <b v="0"/>
    <n v="1"/>
    <s v=""/>
    <b v="0"/>
    <s v="en"/>
    <m/>
    <s v=""/>
    <b v="0"/>
    <n v="0"/>
    <s v=""/>
    <s v="Hootsuite Inc."/>
    <b v="0"/>
    <s v="1172522847840980992"/>
    <s v="Tweet"/>
    <n v="0"/>
    <n v="0"/>
    <m/>
    <m/>
    <m/>
    <m/>
    <m/>
    <m/>
    <m/>
    <m/>
  </r>
  <r>
    <s v="dr_tvt"/>
    <s v="ashleyalbertmd"/>
    <m/>
    <m/>
    <m/>
    <m/>
    <m/>
    <m/>
    <m/>
    <m/>
    <s v="No"/>
    <n v="197"/>
    <m/>
    <m/>
    <n v="1"/>
    <s v="2"/>
    <s v="2"/>
    <m/>
    <m/>
    <m/>
    <m/>
    <m/>
    <m/>
    <m/>
    <m/>
    <m/>
    <x v="0"/>
    <d v="2019-09-13T13:57:11.000"/>
    <s v="Have we been able to improve #Genderdisparities in #radonc over the years through our efforts? Do you want to know the current status and factors affecting it?                          Please join our talk at #ASTRO2019. @ASTRO_org @ARRO_org @S_W_R_O @ACROresident @AshleyAlbertMD https://t.co/Fw6tEHjkAu"/>
    <m/>
    <m/>
    <x v="27"/>
    <s v="https://pbs.twimg.com/media/EEWXMNSXkAMTkt_.jpg"/>
    <s v="https://pbs.twimg.com/media/EEWXMNSXkAMTkt_.jpg"/>
    <x v="48"/>
    <d v="2019-09-13T00:00:00.000"/>
    <s v="13:57:11"/>
    <s v="https://twitter.com/dr_tvt/status/1172509532104351744"/>
    <m/>
    <m/>
    <s v="1172509532104351744"/>
    <m/>
    <b v="0"/>
    <n v="20"/>
    <s v=""/>
    <b v="0"/>
    <s v="en"/>
    <m/>
    <s v=""/>
    <b v="0"/>
    <n v="5"/>
    <s v=""/>
    <s v="Twitter for iPhone"/>
    <b v="0"/>
    <s v="1172509532104351744"/>
    <s v="Tweet"/>
    <n v="0"/>
    <n v="0"/>
    <s v="-90.139368,32.318044 _x000a_-89.965784,32.318044 _x000a_-89.965784,32.378989 _x000a_-90.139368,32.378989"/>
    <s v="United States"/>
    <s v="US"/>
    <s v="Flowood, MS"/>
    <s v="0102c1a341a7b334"/>
    <s v="Flowood"/>
    <s v="city"/>
    <s v="https://api.twitter.com/1.1/geo/id/0102c1a341a7b334.json"/>
  </r>
  <r>
    <s v="jennybencardino"/>
    <s v="dr_tvt"/>
    <m/>
    <m/>
    <m/>
    <m/>
    <m/>
    <m/>
    <m/>
    <m/>
    <s v="No"/>
    <n v="202"/>
    <m/>
    <m/>
    <n v="1"/>
    <s v="2"/>
    <s v="2"/>
    <m/>
    <m/>
    <m/>
    <m/>
    <m/>
    <m/>
    <m/>
    <m/>
    <m/>
    <x v="2"/>
    <d v="2019-09-13T15:01:19.000"/>
    <s v="Have we been able to improve #Genderdisparities in #radonc over the years through our efforts? Do you want to know the current status and factors affecting it?                          Please join our talk at #ASTRO2019. @ASTRO_org @ARRO_org @S_W_R_O @ACROresident @AshleyAlbertMD https://t.co/Fw6tEHjkAu"/>
    <m/>
    <m/>
    <x v="25"/>
    <m/>
    <s v="http://pbs.twimg.com/profile_images/1089970578184957953/IpX8YhGo_normal.jpg"/>
    <x v="49"/>
    <d v="2019-09-13T00:00:00.000"/>
    <s v="15:01:19"/>
    <s v="https://twitter.com/jennybencardino/status/1172525670649540609"/>
    <m/>
    <m/>
    <s v="1172525670649540609"/>
    <m/>
    <b v="0"/>
    <n v="0"/>
    <s v=""/>
    <b v="0"/>
    <s v="en"/>
    <m/>
    <s v=""/>
    <b v="0"/>
    <n v="5"/>
    <s v="1172509532104351744"/>
    <s v="Twitter Web App"/>
    <b v="0"/>
    <s v="1172509532104351744"/>
    <s v="Tweet"/>
    <n v="0"/>
    <n v="0"/>
    <m/>
    <m/>
    <m/>
    <m/>
    <m/>
    <m/>
    <m/>
    <m/>
  </r>
  <r>
    <s v="radoncresidency"/>
    <s v="radoncresidency"/>
    <m/>
    <m/>
    <m/>
    <m/>
    <m/>
    <m/>
    <m/>
    <m/>
    <s v="No"/>
    <n v="208"/>
    <m/>
    <m/>
    <n v="1"/>
    <s v="3"/>
    <s v="3"/>
    <n v="2"/>
    <n v="12.5"/>
    <n v="0"/>
    <n v="0"/>
    <n v="0"/>
    <n v="0"/>
    <n v="14"/>
    <n v="87.5"/>
    <n v="16"/>
    <x v="1"/>
    <d v="2019-09-13T15:08:14.000"/>
    <s v="Shout out for our PGY4, Joshua Rodriguez-Lopez!  Enjoy #ASTRO2019 And the Celebration of Giving reception. https://t.co/TqChMopdqY"/>
    <s v="https://twitter.com/sushilberiwal/status/1172179740691705856"/>
    <s v="twitter.com"/>
    <x v="3"/>
    <m/>
    <s v="http://pbs.twimg.com/profile_images/1129924163106496513/DsEADBIY_normal.jpg"/>
    <x v="50"/>
    <d v="2019-09-13T00:00:00.000"/>
    <s v="15:08:14"/>
    <s v="https://twitter.com/radoncresidency/status/1172527413529632768"/>
    <m/>
    <m/>
    <s v="1172527413529632768"/>
    <m/>
    <b v="0"/>
    <n v="1"/>
    <s v=""/>
    <b v="1"/>
    <s v="en"/>
    <m/>
    <s v="1172179740691705856"/>
    <b v="0"/>
    <n v="0"/>
    <s v=""/>
    <s v="Twitter for iPhone"/>
    <b v="0"/>
    <s v="1172527413529632768"/>
    <s v="Tweet"/>
    <n v="0"/>
    <n v="0"/>
    <m/>
    <m/>
    <m/>
    <m/>
    <m/>
    <m/>
    <m/>
    <m/>
  </r>
  <r>
    <s v="evanthomas84"/>
    <s v="samsonpp"/>
    <m/>
    <m/>
    <m/>
    <m/>
    <m/>
    <m/>
    <m/>
    <m/>
    <s v="No"/>
    <n v="209"/>
    <m/>
    <m/>
    <n v="1"/>
    <s v="5"/>
    <s v="5"/>
    <m/>
    <m/>
    <m/>
    <m/>
    <m/>
    <m/>
    <m/>
    <m/>
    <m/>
    <x v="0"/>
    <d v="2019-09-11T23:13:25.000"/>
    <s v="@rweichselbaum @WashURadOnc @samsonpp Stay tuned for a late-break at #ASTRO2019! https://t.co/kUUW97HtrY"/>
    <m/>
    <m/>
    <x v="3"/>
    <s v="https://pbs.twimg.com/media/EEODVg2WkAsJfV3.jpg"/>
    <s v="https://pbs.twimg.com/media/EEODVg2WkAsJfV3.jpg"/>
    <x v="51"/>
    <d v="2019-09-11T00:00:00.000"/>
    <s v="23:13:25"/>
    <s v="https://twitter.com/evanthomas84/status/1171924736701534209"/>
    <m/>
    <m/>
    <s v="1171924736701534209"/>
    <s v="1171922975483936773"/>
    <b v="0"/>
    <n v="3"/>
    <s v="767002781190279168"/>
    <b v="0"/>
    <s v="en"/>
    <m/>
    <s v=""/>
    <b v="0"/>
    <n v="0"/>
    <s v=""/>
    <s v="Twitter for iPhone"/>
    <b v="0"/>
    <s v="1171922975483936773"/>
    <s v="Tweet"/>
    <n v="0"/>
    <n v="0"/>
    <m/>
    <m/>
    <m/>
    <m/>
    <m/>
    <m/>
    <m/>
    <m/>
  </r>
  <r>
    <s v="evanthomas84"/>
    <s v="uabradonc"/>
    <m/>
    <m/>
    <m/>
    <m/>
    <m/>
    <m/>
    <m/>
    <m/>
    <s v="No"/>
    <n v="212"/>
    <m/>
    <m/>
    <n v="1"/>
    <s v="5"/>
    <s v="5"/>
    <n v="2"/>
    <n v="4.166666666666667"/>
    <n v="1"/>
    <n v="2.0833333333333335"/>
    <n v="0"/>
    <n v="0"/>
    <n v="45"/>
    <n v="93.75"/>
    <n v="48"/>
    <x v="0"/>
    <d v="2019-09-13T15:45:49.000"/>
    <s v="Excited to be en rte to #ASTRO2019 with a great crew from @UABradonc ! But flying w/ no status 😥 also, I’m a man and totally getting manspreaded by the guy next to me. I never knew. Ladies, I’m so sorry for what you deal with. #womenwhocurie #stopmanspreading https://t.co/gLmUOAqWdi"/>
    <m/>
    <m/>
    <x v="28"/>
    <s v="https://pbs.twimg.com/media/EEWwEQbXsAA94Ce.jpg"/>
    <s v="https://pbs.twimg.com/media/EEWwEQbXsAA94Ce.jpg"/>
    <x v="52"/>
    <d v="2019-09-13T00:00:00.000"/>
    <s v="15:45:49"/>
    <s v="https://twitter.com/evanthomas84/status/1172536872280702976"/>
    <m/>
    <m/>
    <s v="1172536872280702976"/>
    <m/>
    <b v="0"/>
    <n v="13"/>
    <s v=""/>
    <b v="0"/>
    <s v="en"/>
    <m/>
    <s v=""/>
    <b v="0"/>
    <n v="0"/>
    <s v=""/>
    <s v="Twitter for iPhone"/>
    <b v="0"/>
    <s v="1172536872280702976"/>
    <s v="Tweet"/>
    <n v="0"/>
    <n v="0"/>
    <s v="-86.967333,33.405025 _x000a_-86.620501,33.405025 _x000a_-86.620501,33.67945 _x000a_-86.967333,33.67945"/>
    <s v="United States"/>
    <s v="US"/>
    <s v="Birmingham, AL"/>
    <s v="92220986b9dfd67d"/>
    <s v="Birmingham"/>
    <s v="city"/>
    <s v="https://api.twitter.com/1.1/geo/id/92220986b9dfd67d.json"/>
  </r>
  <r>
    <s v="radoncadmin"/>
    <s v="cleclinicmd"/>
    <m/>
    <m/>
    <m/>
    <m/>
    <m/>
    <m/>
    <m/>
    <m/>
    <s v="No"/>
    <n v="213"/>
    <m/>
    <m/>
    <n v="1"/>
    <s v="4"/>
    <s v="4"/>
    <n v="0"/>
    <n v="0"/>
    <n v="1"/>
    <n v="4.545454545454546"/>
    <n v="0"/>
    <n v="0"/>
    <n v="21"/>
    <n v="95.45454545454545"/>
    <n v="22"/>
    <x v="0"/>
    <d v="2019-09-12T18:48:46.000"/>
    <s v="Catch These Cleveland Clinic Cancer Center Presentations at ASTRO 2019 https://t.co/wknyfHYqBD via @CleClinicMD.  Watch out Chicago; Cleveland Clinic is taking over   #astro2019 #CleClinicCancer"/>
    <s v="https://consultqd.clevelandclinic.org/catch-these-cleveland-clinic-cancer-center-presentations-at-astro-2019/"/>
    <s v="clevelandclinic.org"/>
    <x v="29"/>
    <m/>
    <s v="http://pbs.twimg.com/profile_images/1009497200903249920/Wephhx-l_normal.jpg"/>
    <x v="53"/>
    <d v="2019-09-12T00:00:00.000"/>
    <s v="18:48:46"/>
    <s v="https://twitter.com/radoncadmin/status/1172220526485540865"/>
    <m/>
    <m/>
    <s v="1172220526485540865"/>
    <m/>
    <b v="0"/>
    <n v="13"/>
    <s v=""/>
    <b v="0"/>
    <s v="en"/>
    <m/>
    <s v=""/>
    <b v="0"/>
    <n v="4"/>
    <s v=""/>
    <s v="Twitter for iPhone"/>
    <b v="0"/>
    <s v="1172220526485540865"/>
    <s v="Tweet"/>
    <n v="0"/>
    <n v="0"/>
    <m/>
    <m/>
    <m/>
    <m/>
    <m/>
    <m/>
    <m/>
    <m/>
  </r>
  <r>
    <s v="caseccc"/>
    <s v="radoncadmin"/>
    <m/>
    <m/>
    <m/>
    <m/>
    <m/>
    <m/>
    <m/>
    <m/>
    <s v="No"/>
    <n v="214"/>
    <m/>
    <m/>
    <n v="1"/>
    <s v="4"/>
    <s v="4"/>
    <m/>
    <m/>
    <m/>
    <m/>
    <m/>
    <m/>
    <m/>
    <m/>
    <m/>
    <x v="2"/>
    <d v="2019-09-13T16:20:49.000"/>
    <s v="Catch These Cleveland Clinic Cancer Center Presentations at ASTRO 2019 https://t.co/wknyfHYqBD via @CleClinicMD.  Watch out Chicago; Cleveland Clinic is taking over   #astro2019 #CleClinicCancer"/>
    <s v="https://consultqd.clevelandclinic.org/catch-these-cleveland-clinic-cancer-center-presentations-at-astro-2019/"/>
    <s v="clevelandclinic.org"/>
    <x v="2"/>
    <m/>
    <s v="http://pbs.twimg.com/profile_images/707258628764536833/DeUb67cr_normal.jpg"/>
    <x v="54"/>
    <d v="2019-09-13T00:00:00.000"/>
    <s v="16:20:49"/>
    <s v="https://twitter.com/caseccc/status/1172545681543712770"/>
    <m/>
    <m/>
    <s v="1172545681543712770"/>
    <m/>
    <b v="0"/>
    <n v="0"/>
    <s v=""/>
    <b v="0"/>
    <s v="en"/>
    <m/>
    <s v=""/>
    <b v="0"/>
    <n v="4"/>
    <s v="1172220526485540865"/>
    <s v="Twitter for iPhone"/>
    <b v="0"/>
    <s v="1172220526485540865"/>
    <s v="Tweet"/>
    <n v="0"/>
    <n v="0"/>
    <m/>
    <m/>
    <m/>
    <m/>
    <m/>
    <m/>
    <m/>
    <m/>
  </r>
  <r>
    <s v="montefiorenyc"/>
    <s v="astro_org"/>
    <m/>
    <m/>
    <m/>
    <m/>
    <m/>
    <m/>
    <m/>
    <m/>
    <s v="No"/>
    <n v="216"/>
    <m/>
    <m/>
    <n v="1"/>
    <s v="2"/>
    <s v="2"/>
    <m/>
    <m/>
    <m/>
    <m/>
    <m/>
    <m/>
    <m/>
    <m/>
    <m/>
    <x v="0"/>
    <d v="2019-09-12T17:21:10.000"/>
    <s v="Shout out to all our #radonc colleagues who are presenting at #ASTRO2019 next week! @EinsteinMed @ASTRO_org https://t.co/qh5DqZYvOD"/>
    <m/>
    <m/>
    <x v="30"/>
    <s v="https://pbs.twimg.com/media/EER8TRnWsAANVSA.jpg"/>
    <s v="https://pbs.twimg.com/media/EER8TRnWsAANVSA.jpg"/>
    <x v="55"/>
    <d v="2019-09-12T00:00:00.000"/>
    <s v="17:21:10"/>
    <s v="https://twitter.com/montefiorenyc/status/1172198478782631936"/>
    <m/>
    <m/>
    <s v="1172198478782631936"/>
    <m/>
    <b v="0"/>
    <n v="4"/>
    <s v=""/>
    <b v="0"/>
    <s v="en"/>
    <m/>
    <s v=""/>
    <b v="0"/>
    <n v="2"/>
    <s v=""/>
    <s v="Twitter Web App"/>
    <b v="0"/>
    <s v="1172198478782631936"/>
    <s v="Tweet"/>
    <n v="0"/>
    <n v="0"/>
    <m/>
    <m/>
    <m/>
    <m/>
    <m/>
    <m/>
    <m/>
    <m/>
  </r>
  <r>
    <s v="einsteinmed"/>
    <s v="montefiorenyc"/>
    <m/>
    <m/>
    <m/>
    <m/>
    <m/>
    <m/>
    <m/>
    <m/>
    <s v="Yes"/>
    <n v="218"/>
    <m/>
    <m/>
    <n v="1"/>
    <s v="2"/>
    <s v="2"/>
    <m/>
    <m/>
    <m/>
    <m/>
    <m/>
    <m/>
    <m/>
    <m/>
    <m/>
    <x v="2"/>
    <d v="2019-09-12T18:55:39.000"/>
    <s v="Shout out to all our #radonc colleagues who are presenting at #ASTRO2019 next week! @EinsteinMed @ASTRO_org https://t.co/qh5DqZYvOD"/>
    <m/>
    <m/>
    <x v="30"/>
    <m/>
    <s v="http://pbs.twimg.com/profile_images/468430220110753792/d_PuXQSb_normal.jpeg"/>
    <x v="56"/>
    <d v="2019-09-12T00:00:00.000"/>
    <s v="18:55:39"/>
    <s v="https://twitter.com/einsteinmed/status/1172222255427936256"/>
    <m/>
    <m/>
    <s v="1172222255427936256"/>
    <m/>
    <b v="0"/>
    <n v="0"/>
    <s v=""/>
    <b v="0"/>
    <s v="en"/>
    <m/>
    <s v=""/>
    <b v="0"/>
    <n v="2"/>
    <s v="1172198478782631936"/>
    <s v="Twitter Web App"/>
    <b v="0"/>
    <s v="1172198478782631936"/>
    <s v="Tweet"/>
    <n v="0"/>
    <n v="0"/>
    <m/>
    <m/>
    <m/>
    <m/>
    <m/>
    <m/>
    <m/>
    <m/>
  </r>
  <r>
    <s v="aberkowitzmd"/>
    <s v="montefiorenyc"/>
    <m/>
    <m/>
    <m/>
    <m/>
    <m/>
    <m/>
    <m/>
    <m/>
    <s v="No"/>
    <n v="219"/>
    <m/>
    <m/>
    <n v="1"/>
    <s v="2"/>
    <s v="2"/>
    <m/>
    <m/>
    <m/>
    <m/>
    <m/>
    <m/>
    <m/>
    <m/>
    <m/>
    <x v="2"/>
    <d v="2019-09-13T17:27:16.000"/>
    <s v="Shout out to all our #radonc colleagues who are presenting at #ASTRO2019 next week! @EinsteinMed @ASTRO_org https://t.co/qh5DqZYvOD"/>
    <m/>
    <m/>
    <x v="30"/>
    <m/>
    <s v="http://pbs.twimg.com/profile_images/1159095486873317377/equ1HhQg_normal.jpg"/>
    <x v="57"/>
    <d v="2019-09-13T00:00:00.000"/>
    <s v="17:27:16"/>
    <s v="https://twitter.com/aberkowitzmd/status/1172562402526867461"/>
    <m/>
    <m/>
    <s v="1172562402526867461"/>
    <m/>
    <b v="0"/>
    <n v="0"/>
    <s v=""/>
    <b v="0"/>
    <s v="en"/>
    <m/>
    <s v=""/>
    <b v="0"/>
    <n v="2"/>
    <s v="1172198478782631936"/>
    <s v="Twitter for iPhone"/>
    <b v="0"/>
    <s v="1172198478782631936"/>
    <s v="Tweet"/>
    <n v="0"/>
    <n v="0"/>
    <m/>
    <m/>
    <m/>
    <m/>
    <m/>
    <m/>
    <m/>
    <m/>
  </r>
  <r>
    <s v="rejuvaskin_us"/>
    <s v="rejuvaskin_us"/>
    <m/>
    <m/>
    <m/>
    <m/>
    <m/>
    <m/>
    <m/>
    <m/>
    <s v="No"/>
    <n v="223"/>
    <m/>
    <m/>
    <n v="1"/>
    <s v="3"/>
    <s v="3"/>
    <n v="3"/>
    <n v="9.090909090909092"/>
    <n v="0"/>
    <n v="0"/>
    <n v="0"/>
    <n v="0"/>
    <n v="30"/>
    <n v="90.9090909090909"/>
    <n v="33"/>
    <x v="1"/>
    <d v="2019-09-13T20:49:56.000"/>
    <s v="Will you be in Chicago for #ASTRO2019 this weekend? 🏙️_x000a__x000a_Come see our team at Booth 3846!_x000a__x000a_We're ready to tell you how our Skin Recovery Cream makes a difference in your patient care! 💛 https://t.co/DXs7tfZNzA"/>
    <m/>
    <m/>
    <x v="3"/>
    <s v="https://pbs.twimg.com/media/EEX1rV8X4AASgws.jpg"/>
    <s v="https://pbs.twimg.com/media/EEX1rV8X4AASgws.jpg"/>
    <x v="58"/>
    <d v="2019-09-13T00:00:00.000"/>
    <s v="20:49:56"/>
    <s v="https://twitter.com/rejuvaskin_us/status/1172613405062127617"/>
    <m/>
    <m/>
    <s v="1172613405062127617"/>
    <m/>
    <b v="0"/>
    <n v="0"/>
    <s v=""/>
    <b v="0"/>
    <s v="en"/>
    <m/>
    <s v=""/>
    <b v="0"/>
    <n v="0"/>
    <s v=""/>
    <s v="HubSpot"/>
    <b v="0"/>
    <s v="1172613405062127617"/>
    <s v="Tweet"/>
    <n v="0"/>
    <n v="0"/>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34"/>
  </rowFields>
  <rowItems count="54">
    <i>
      <x v="1"/>
    </i>
    <i r="1">
      <x v="8"/>
    </i>
    <i r="2">
      <x v="229"/>
    </i>
    <i r="3">
      <x v="5"/>
    </i>
    <i r="1">
      <x v="9"/>
    </i>
    <i r="2">
      <x v="249"/>
    </i>
    <i r="3">
      <x v="10"/>
    </i>
    <i r="3">
      <x v="13"/>
    </i>
    <i r="3">
      <x v="15"/>
    </i>
    <i r="3">
      <x v="17"/>
    </i>
    <i r="3">
      <x v="22"/>
    </i>
    <i r="2">
      <x v="250"/>
    </i>
    <i r="3">
      <x v="14"/>
    </i>
    <i r="3">
      <x v="22"/>
    </i>
    <i r="3">
      <x v="24"/>
    </i>
    <i r="2">
      <x v="251"/>
    </i>
    <i r="3">
      <x v="11"/>
    </i>
    <i r="3">
      <x v="16"/>
    </i>
    <i r="2">
      <x v="252"/>
    </i>
    <i r="3">
      <x v="8"/>
    </i>
    <i r="2">
      <x v="253"/>
    </i>
    <i r="3">
      <x v="15"/>
    </i>
    <i r="3">
      <x v="16"/>
    </i>
    <i r="3">
      <x v="20"/>
    </i>
    <i r="2">
      <x v="254"/>
    </i>
    <i r="3">
      <x v="3"/>
    </i>
    <i r="3">
      <x v="15"/>
    </i>
    <i r="3">
      <x v="16"/>
    </i>
    <i r="3">
      <x v="23"/>
    </i>
    <i r="2">
      <x v="255"/>
    </i>
    <i r="3">
      <x v="9"/>
    </i>
    <i r="3">
      <x v="16"/>
    </i>
    <i r="3">
      <x v="21"/>
    </i>
    <i r="3">
      <x v="23"/>
    </i>
    <i r="3">
      <x v="24"/>
    </i>
    <i r="2">
      <x v="256"/>
    </i>
    <i r="3">
      <x v="16"/>
    </i>
    <i r="3">
      <x v="17"/>
    </i>
    <i r="3">
      <x v="18"/>
    </i>
    <i r="3">
      <x v="19"/>
    </i>
    <i r="3">
      <x v="22"/>
    </i>
    <i r="2">
      <x v="257"/>
    </i>
    <i r="3">
      <x v="1"/>
    </i>
    <i r="3">
      <x v="3"/>
    </i>
    <i r="3">
      <x v="4"/>
    </i>
    <i r="3">
      <x v="5"/>
    </i>
    <i r="3">
      <x v="9"/>
    </i>
    <i r="3">
      <x v="14"/>
    </i>
    <i r="3">
      <x v="15"/>
    </i>
    <i r="3">
      <x v="16"/>
    </i>
    <i r="3">
      <x v="17"/>
    </i>
    <i r="3">
      <x v="18"/>
    </i>
    <i r="3">
      <x v="21"/>
    </i>
    <i t="grand">
      <x/>
    </i>
  </rowItems>
  <colItems count="1">
    <i/>
  </colItems>
  <dataFields count="1">
    <dataField name="Count of Tweet Date (UTC)" fld="34"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3"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1">
        <i x="5" s="1"/>
        <i x="17" s="1"/>
        <i x="14" s="1"/>
        <i x="12" s="1"/>
        <i x="16" s="1"/>
        <i x="11" s="1"/>
        <i x="3" s="1"/>
        <i x="21" s="1"/>
        <i x="22" s="1"/>
        <i x="23" s="1"/>
        <i x="24" s="1"/>
        <i x="20" s="1"/>
        <i x="29" s="1"/>
        <i x="8" s="1"/>
        <i x="10" s="1"/>
        <i x="9" s="1"/>
        <i x="4" s="1"/>
        <i x="13" s="1"/>
        <i x="1" s="1"/>
        <i x="26" s="1"/>
        <i x="19" s="1"/>
        <i x="18" s="1"/>
        <i x="7" s="1"/>
        <i x="28" s="1"/>
        <i x="6" s="1"/>
        <i x="25" s="1"/>
        <i x="27" s="1"/>
        <i x="15" s="1"/>
        <i x="0" s="1"/>
        <i x="3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3" totalsRowShown="0" headerRowDxfId="486" dataDxfId="447">
  <autoFilter ref="A2:BN223"/>
  <tableColumns count="66">
    <tableColumn id="1" name="Vertex 1" dataDxfId="432"/>
    <tableColumn id="2" name="Vertex 2" dataDxfId="430"/>
    <tableColumn id="3" name="Color" dataDxfId="431"/>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39"/>
    <tableColumn id="7" name="ID" dataDxfId="450"/>
    <tableColumn id="9" name="Dynamic Filter" dataDxfId="449"/>
    <tableColumn id="8" name="Add Your Own Columns Here" dataDxfId="448"/>
    <tableColumn id="15" name="Edge Weight" dataDxfId="355"/>
    <tableColumn id="16" name="Vertex 1 Group" dataDxfId="354">
      <calculatedColumnFormula>REPLACE(INDEX(GroupVertices[Group], MATCH(Edges[[#This Row],[Vertex 1]],GroupVertices[Vertex],0)),1,1,"")</calculatedColumnFormula>
    </tableColumn>
    <tableColumn id="17" name="Vertex 2 Group" dataDxfId="121">
      <calculatedColumnFormula>REPLACE(INDEX(GroupVertices[Group], MATCH(Edges[[#This Row],[Vertex 2]],GroupVertices[Vertex],0)),1,1,"")</calculatedColumnFormula>
    </tableColumn>
    <tableColumn id="18" name="Sentiment List #1: Positive Word Count" dataDxfId="120"/>
    <tableColumn id="19" name="Sentiment List #1: Positive Word Percentage (%)" dataDxfId="119"/>
    <tableColumn id="20" name="Sentiment List #2: Negative Word Count" dataDxfId="118"/>
    <tableColumn id="21" name="Sentiment List #2: Negative Word Percentage (%)" dataDxfId="117"/>
    <tableColumn id="22" name="Sentiment List #3: Angry/Violent Word Count" dataDxfId="116"/>
    <tableColumn id="23" name="Sentiment List #3: Angry/Violent Word Percentage (%)" dataDxfId="115"/>
    <tableColumn id="24" name="Non-categorized Word Count" dataDxfId="114"/>
    <tableColumn id="25" name="Non-categorized Word Percentage (%)" dataDxfId="113"/>
    <tableColumn id="26" name="Edge Content Word Count" dataDxfId="111"/>
    <tableColumn id="27" name="Relationship" dataDxfId="112"/>
    <tableColumn id="28" name="Relationship Date (UTC)" dataDxfId="429"/>
    <tableColumn id="29" name="Tweet" dataDxfId="428"/>
    <tableColumn id="30" name="URLs in Tweet" dataDxfId="427"/>
    <tableColumn id="31" name="Domains in Tweet" dataDxfId="426"/>
    <tableColumn id="32" name="Hashtags in Tweet" dataDxfId="425"/>
    <tableColumn id="33" name="Media in Tweet" dataDxfId="424"/>
    <tableColumn id="34" name="Tweet Image File" dataDxfId="423"/>
    <tableColumn id="35" name="Tweet Date (UTC)" dataDxfId="422"/>
    <tableColumn id="36" name="Date" dataDxfId="421"/>
    <tableColumn id="37" name="Time" dataDxfId="420"/>
    <tableColumn id="38" name="Twitter Page for Tweet" dataDxfId="419"/>
    <tableColumn id="39" name="Latitude" dataDxfId="418"/>
    <tableColumn id="40" name="Longitude" dataDxfId="417"/>
    <tableColumn id="41" name="Imported ID" dataDxfId="416"/>
    <tableColumn id="42" name="In-Reply-To Tweet ID" dataDxfId="415"/>
    <tableColumn id="43" name="Favorited" dataDxfId="414"/>
    <tableColumn id="44" name="Favorite Count" dataDxfId="413"/>
    <tableColumn id="45" name="In-Reply-To User ID" dataDxfId="412"/>
    <tableColumn id="46" name="Is Quote Status" dataDxfId="411"/>
    <tableColumn id="47" name="Language" dataDxfId="410"/>
    <tableColumn id="48" name="Possibly Sensitive" dataDxfId="409"/>
    <tableColumn id="49" name="Quoted Status ID" dataDxfId="408"/>
    <tableColumn id="50" name="Retweeted" dataDxfId="407"/>
    <tableColumn id="51" name="Retweet Count" dataDxfId="406"/>
    <tableColumn id="52" name="Retweet ID" dataDxfId="405"/>
    <tableColumn id="53" name="Source" dataDxfId="404"/>
    <tableColumn id="54" name="Truncated" dataDxfId="403"/>
    <tableColumn id="55" name="Unified Twitter ID" dataDxfId="402"/>
    <tableColumn id="56" name="Imported Tweet Type" dataDxfId="401"/>
    <tableColumn id="57" name="Added By Extended Analysis" dataDxfId="400"/>
    <tableColumn id="58" name="Corrected By Extended Analysis" dataDxfId="399"/>
    <tableColumn id="59" name="Place Bounding Box" dataDxfId="398"/>
    <tableColumn id="60" name="Place Country" dataDxfId="397"/>
    <tableColumn id="61" name="Place Country Code" dataDxfId="396"/>
    <tableColumn id="62" name="Place Full Name" dataDxfId="395"/>
    <tableColumn id="63" name="Place ID" dataDxfId="394"/>
    <tableColumn id="64" name="Place Name" dataDxfId="393"/>
    <tableColumn id="65" name="Place Type" dataDxfId="392"/>
    <tableColumn id="66" name="Place URL"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4" name="TwitterSearchNetworkTopItems_1" displayName="TwitterSearchNetworkTopItems_1" ref="A1:T11" totalsRowShown="0" headerRowDxfId="338" dataDxfId="337">
  <autoFilter ref="A1:T11"/>
  <tableColumns count="20">
    <tableColumn id="1" name="Top URLs in Tweet in Entire Graph" dataDxfId="336"/>
    <tableColumn id="2" name="Entire Graph Count" dataDxfId="335"/>
    <tableColumn id="3" name="Top URLs in Tweet in G1" dataDxfId="334"/>
    <tableColumn id="4" name="G1 Count" dataDxfId="333"/>
    <tableColumn id="5" name="Top URLs in Tweet in G2" dataDxfId="332"/>
    <tableColumn id="6" name="G2 Count" dataDxfId="331"/>
    <tableColumn id="7" name="Top URLs in Tweet in G3" dataDxfId="330"/>
    <tableColumn id="8" name="G3 Count" dataDxfId="329"/>
    <tableColumn id="9" name="Top URLs in Tweet in G4" dataDxfId="328"/>
    <tableColumn id="10" name="G4 Count" dataDxfId="327"/>
    <tableColumn id="11" name="Top URLs in Tweet in G5" dataDxfId="326"/>
    <tableColumn id="12" name="G5 Count" dataDxfId="325"/>
    <tableColumn id="13" name="Top URLs in Tweet in G6" dataDxfId="324"/>
    <tableColumn id="14" name="G6 Count" dataDxfId="323"/>
    <tableColumn id="15" name="Top URLs in Tweet in G7" dataDxfId="322"/>
    <tableColumn id="16" name="G7 Count" dataDxfId="321"/>
    <tableColumn id="17" name="Top URLs in Tweet in G8" dataDxfId="320"/>
    <tableColumn id="18" name="G8 Count" dataDxfId="319"/>
    <tableColumn id="19" name="Top URLs in Tweet in G9" dataDxfId="318"/>
    <tableColumn id="20" name="G9 Count" dataDxfId="317"/>
  </tableColumns>
  <tableStyleInfo name="NodeXL Table" showFirstColumn="0" showLastColumn="0" showRowStripes="1" showColumnStripes="0"/>
</table>
</file>

<file path=xl/tables/table12.xml><?xml version="1.0" encoding="utf-8"?>
<table xmlns="http://schemas.openxmlformats.org/spreadsheetml/2006/main" id="25" name="TwitterSearchNetworkTopItems_2" displayName="TwitterSearchNetworkTopItems_2" ref="A14:T24" totalsRowShown="0" headerRowDxfId="315" dataDxfId="314">
  <autoFilter ref="A14:T24"/>
  <tableColumns count="20">
    <tableColumn id="1" name="Top Domains in Tweet in Entire Graph" dataDxfId="313"/>
    <tableColumn id="2" name="Entire Graph Count" dataDxfId="312"/>
    <tableColumn id="3" name="Top Domains in Tweet in G1" dataDxfId="311"/>
    <tableColumn id="4" name="G1 Count" dataDxfId="310"/>
    <tableColumn id="5" name="Top Domains in Tweet in G2" dataDxfId="309"/>
    <tableColumn id="6" name="G2 Count" dataDxfId="308"/>
    <tableColumn id="7" name="Top Domains in Tweet in G3" dataDxfId="307"/>
    <tableColumn id="8" name="G3 Count" dataDxfId="306"/>
    <tableColumn id="9" name="Top Domains in Tweet in G4" dataDxfId="305"/>
    <tableColumn id="10" name="G4 Count" dataDxfId="304"/>
    <tableColumn id="11" name="Top Domains in Tweet in G5" dataDxfId="303"/>
    <tableColumn id="12" name="G5 Count" dataDxfId="302"/>
    <tableColumn id="13" name="Top Domains in Tweet in G6" dataDxfId="301"/>
    <tableColumn id="14" name="G6 Count" dataDxfId="300"/>
    <tableColumn id="15" name="Top Domains in Tweet in G7" dataDxfId="299"/>
    <tableColumn id="16" name="G7 Count" dataDxfId="298"/>
    <tableColumn id="17" name="Top Domains in Tweet in G8" dataDxfId="297"/>
    <tableColumn id="18" name="G8 Count" dataDxfId="296"/>
    <tableColumn id="19" name="Top Domains in Tweet in G9" dataDxfId="295"/>
    <tableColumn id="20" name="G9 Count" dataDxfId="294"/>
  </tableColumns>
  <tableStyleInfo name="NodeXL Table" showFirstColumn="0" showLastColumn="0" showRowStripes="1" showColumnStripes="0"/>
</table>
</file>

<file path=xl/tables/table13.xml><?xml version="1.0" encoding="utf-8"?>
<table xmlns="http://schemas.openxmlformats.org/spreadsheetml/2006/main" id="26" name="TwitterSearchNetworkTopItems_3" displayName="TwitterSearchNetworkTopItems_3" ref="A27:T37" totalsRowShown="0" headerRowDxfId="292" dataDxfId="291">
  <autoFilter ref="A27:T37"/>
  <tableColumns count="20">
    <tableColumn id="1" name="Top Hashtags in Tweet in Entire Graph" dataDxfId="290"/>
    <tableColumn id="2" name="Entire Graph Count" dataDxfId="289"/>
    <tableColumn id="3" name="Top Hashtags in Tweet in G1" dataDxfId="288"/>
    <tableColumn id="4" name="G1 Count" dataDxfId="287"/>
    <tableColumn id="5" name="Top Hashtags in Tweet in G2" dataDxfId="286"/>
    <tableColumn id="6" name="G2 Count" dataDxfId="285"/>
    <tableColumn id="7" name="Top Hashtags in Tweet in G3" dataDxfId="284"/>
    <tableColumn id="8" name="G3 Count" dataDxfId="283"/>
    <tableColumn id="9" name="Top Hashtags in Tweet in G4" dataDxfId="282"/>
    <tableColumn id="10" name="G4 Count" dataDxfId="281"/>
    <tableColumn id="11" name="Top Hashtags in Tweet in G5" dataDxfId="280"/>
    <tableColumn id="12" name="G5 Count" dataDxfId="279"/>
    <tableColumn id="13" name="Top Hashtags in Tweet in G6" dataDxfId="278"/>
    <tableColumn id="14" name="G6 Count" dataDxfId="277"/>
    <tableColumn id="15" name="Top Hashtags in Tweet in G7" dataDxfId="276"/>
    <tableColumn id="16" name="G7 Count" dataDxfId="275"/>
    <tableColumn id="17" name="Top Hashtags in Tweet in G8" dataDxfId="274"/>
    <tableColumn id="18" name="G8 Count" dataDxfId="273"/>
    <tableColumn id="19" name="Top Hashtags in Tweet in G9" dataDxfId="272"/>
    <tableColumn id="20" name="G9 Count" dataDxfId="271"/>
  </tableColumns>
  <tableStyleInfo name="NodeXL Table" showFirstColumn="0" showLastColumn="0" showRowStripes="1" showColumnStripes="0"/>
</table>
</file>

<file path=xl/tables/table14.xml><?xml version="1.0" encoding="utf-8"?>
<table xmlns="http://schemas.openxmlformats.org/spreadsheetml/2006/main" id="27" name="TwitterSearchNetworkTopItems_4" displayName="TwitterSearchNetworkTopItems_4" ref="A40:T50" totalsRowShown="0" headerRowDxfId="269" dataDxfId="268">
  <autoFilter ref="A40:T50"/>
  <tableColumns count="20">
    <tableColumn id="1" name="Top Words in Tweet in Entire Graph" dataDxfId="267"/>
    <tableColumn id="2" name="Entire Graph Count" dataDxfId="266"/>
    <tableColumn id="3" name="Top Words in Tweet in G1" dataDxfId="265"/>
    <tableColumn id="4" name="G1 Count" dataDxfId="264"/>
    <tableColumn id="5" name="Top Words in Tweet in G2" dataDxfId="263"/>
    <tableColumn id="6" name="G2 Count" dataDxfId="262"/>
    <tableColumn id="7" name="Top Words in Tweet in G3" dataDxfId="261"/>
    <tableColumn id="8" name="G3 Count" dataDxfId="260"/>
    <tableColumn id="9" name="Top Words in Tweet in G4" dataDxfId="259"/>
    <tableColumn id="10" name="G4 Count" dataDxfId="258"/>
    <tableColumn id="11" name="Top Words in Tweet in G5" dataDxfId="257"/>
    <tableColumn id="12" name="G5 Count" dataDxfId="256"/>
    <tableColumn id="13" name="Top Words in Tweet in G6" dataDxfId="255"/>
    <tableColumn id="14" name="G6 Count" dataDxfId="254"/>
    <tableColumn id="15" name="Top Words in Tweet in G7" dataDxfId="253"/>
    <tableColumn id="16" name="G7 Count" dataDxfId="252"/>
    <tableColumn id="17" name="Top Words in Tweet in G8" dataDxfId="251"/>
    <tableColumn id="18" name="G8 Count" dataDxfId="250"/>
    <tableColumn id="19" name="Top Words in Tweet in G9" dataDxfId="249"/>
    <tableColumn id="20" name="G9 Count" dataDxfId="248"/>
  </tableColumns>
  <tableStyleInfo name="NodeXL Table" showFirstColumn="0" showLastColumn="0" showRowStripes="1" showColumnStripes="0"/>
</table>
</file>

<file path=xl/tables/table15.xml><?xml version="1.0" encoding="utf-8"?>
<table xmlns="http://schemas.openxmlformats.org/spreadsheetml/2006/main" id="28" name="TwitterSearchNetworkTopItems_5" displayName="TwitterSearchNetworkTopItems_5" ref="A53:T63" totalsRowShown="0" headerRowDxfId="246" dataDxfId="245">
  <autoFilter ref="A53:T63"/>
  <tableColumns count="20">
    <tableColumn id="1" name="Top Word Pairs in Tweet in Entire Graph" dataDxfId="244"/>
    <tableColumn id="2" name="Entire Graph Count" dataDxfId="243"/>
    <tableColumn id="3" name="Top Word Pairs in Tweet in G1" dataDxfId="242"/>
    <tableColumn id="4" name="G1 Count" dataDxfId="241"/>
    <tableColumn id="5" name="Top Word Pairs in Tweet in G2" dataDxfId="240"/>
    <tableColumn id="6" name="G2 Count" dataDxfId="239"/>
    <tableColumn id="7" name="Top Word Pairs in Tweet in G3" dataDxfId="238"/>
    <tableColumn id="8" name="G3 Count" dataDxfId="237"/>
    <tableColumn id="9" name="Top Word Pairs in Tweet in G4" dataDxfId="236"/>
    <tableColumn id="10" name="G4 Count" dataDxfId="235"/>
    <tableColumn id="11" name="Top Word Pairs in Tweet in G5" dataDxfId="234"/>
    <tableColumn id="12" name="G5 Count" dataDxfId="233"/>
    <tableColumn id="13" name="Top Word Pairs in Tweet in G6" dataDxfId="232"/>
    <tableColumn id="14" name="G6 Count" dataDxfId="231"/>
    <tableColumn id="15" name="Top Word Pairs in Tweet in G7" dataDxfId="230"/>
    <tableColumn id="16" name="G7 Count" dataDxfId="229"/>
    <tableColumn id="17" name="Top Word Pairs in Tweet in G8" dataDxfId="228"/>
    <tableColumn id="18" name="G8 Count" dataDxfId="227"/>
    <tableColumn id="19" name="Top Word Pairs in Tweet in G9" dataDxfId="226"/>
    <tableColumn id="20" name="G9 Count" dataDxfId="225"/>
  </tableColumns>
  <tableStyleInfo name="NodeXL Table" showFirstColumn="0" showLastColumn="0" showRowStripes="1" showColumnStripes="0"/>
</table>
</file>

<file path=xl/tables/table16.xml><?xml version="1.0" encoding="utf-8"?>
<table xmlns="http://schemas.openxmlformats.org/spreadsheetml/2006/main" id="29" name="TwitterSearchNetworkTopItems_6" displayName="TwitterSearchNetworkTopItems_6" ref="A66:T71" totalsRowShown="0" headerRowDxfId="223" dataDxfId="222">
  <autoFilter ref="A66:T71"/>
  <tableColumns count="20">
    <tableColumn id="1" name="Top Replied-To in Entire Graph" dataDxfId="221"/>
    <tableColumn id="2" name="Entire Graph Count" dataDxfId="217"/>
    <tableColumn id="3" name="Top Replied-To in G1" dataDxfId="216"/>
    <tableColumn id="4" name="G1 Count" dataDxfId="213"/>
    <tableColumn id="5" name="Top Replied-To in G2" dataDxfId="212"/>
    <tableColumn id="6" name="G2 Count" dataDxfId="209"/>
    <tableColumn id="7" name="Top Replied-To in G3" dataDxfId="208"/>
    <tableColumn id="8" name="G3 Count" dataDxfId="205"/>
    <tableColumn id="9" name="Top Replied-To in G4" dataDxfId="204"/>
    <tableColumn id="10" name="G4 Count" dataDxfId="201"/>
    <tableColumn id="11" name="Top Replied-To in G5" dataDxfId="200"/>
    <tableColumn id="12" name="G5 Count" dataDxfId="197"/>
    <tableColumn id="13" name="Top Replied-To in G6" dataDxfId="196"/>
    <tableColumn id="14" name="G6 Count" dataDxfId="193"/>
    <tableColumn id="15" name="Top Replied-To in G7" dataDxfId="192"/>
    <tableColumn id="16" name="G7 Count" dataDxfId="189"/>
    <tableColumn id="17" name="Top Replied-To in G8" dataDxfId="188"/>
    <tableColumn id="18" name="G8 Count" dataDxfId="185"/>
    <tableColumn id="19" name="Top Replied-To in G9" dataDxfId="184"/>
    <tableColumn id="20" name="G9 Count" dataDxfId="183"/>
  </tableColumns>
  <tableStyleInfo name="NodeXL Table" showFirstColumn="0" showLastColumn="0" showRowStripes="1" showColumnStripes="0"/>
</table>
</file>

<file path=xl/tables/table17.xml><?xml version="1.0" encoding="utf-8"?>
<table xmlns="http://schemas.openxmlformats.org/spreadsheetml/2006/main" id="30" name="TwitterSearchNetworkTopItems_7" displayName="TwitterSearchNetworkTopItems_7" ref="A74:T84" totalsRowShown="0" headerRowDxfId="220" dataDxfId="219">
  <autoFilter ref="A74:T84"/>
  <tableColumns count="20">
    <tableColumn id="1" name="Top Mentioned in Entire Graph" dataDxfId="218"/>
    <tableColumn id="2" name="Entire Graph Count" dataDxfId="215"/>
    <tableColumn id="3" name="Top Mentioned in G1" dataDxfId="214"/>
    <tableColumn id="4" name="G1 Count" dataDxfId="211"/>
    <tableColumn id="5" name="Top Mentioned in G2" dataDxfId="210"/>
    <tableColumn id="6" name="G2 Count" dataDxfId="207"/>
    <tableColumn id="7" name="Top Mentioned in G3" dataDxfId="206"/>
    <tableColumn id="8" name="G3 Count" dataDxfId="203"/>
    <tableColumn id="9" name="Top Mentioned in G4" dataDxfId="202"/>
    <tableColumn id="10" name="G4 Count" dataDxfId="199"/>
    <tableColumn id="11" name="Top Mentioned in G5" dataDxfId="198"/>
    <tableColumn id="12" name="G5 Count" dataDxfId="195"/>
    <tableColumn id="13" name="Top Mentioned in G6" dataDxfId="194"/>
    <tableColumn id="14" name="G6 Count" dataDxfId="191"/>
    <tableColumn id="15" name="Top Mentioned in G7" dataDxfId="190"/>
    <tableColumn id="16" name="G7 Count" dataDxfId="187"/>
    <tableColumn id="17" name="Top Mentioned in G8" dataDxfId="186"/>
    <tableColumn id="18" name="G8 Count" dataDxfId="182"/>
    <tableColumn id="19" name="Top Mentioned in G9" dataDxfId="181"/>
    <tableColumn id="20" name="G9 Count" dataDxfId="180"/>
  </tableColumns>
  <tableStyleInfo name="NodeXL Table" showFirstColumn="0" showLastColumn="0" showRowStripes="1" showColumnStripes="0"/>
</table>
</file>

<file path=xl/tables/table18.xml><?xml version="1.0" encoding="utf-8"?>
<table xmlns="http://schemas.openxmlformats.org/spreadsheetml/2006/main" id="31" name="TwitterSearchNetworkTopItems_8" displayName="TwitterSearchNetworkTopItems_8" ref="A87:T97" totalsRowShown="0" headerRowDxfId="177" dataDxfId="176">
  <autoFilter ref="A87:T97"/>
  <tableColumns count="20">
    <tableColumn id="1" name="Top Tweeters in Entire Graph" dataDxfId="175"/>
    <tableColumn id="2" name="Entire Graph Count" dataDxfId="174"/>
    <tableColumn id="3" name="Top Tweeters in G1" dataDxfId="173"/>
    <tableColumn id="4" name="G1 Count" dataDxfId="172"/>
    <tableColumn id="5" name="Top Tweeters in G2" dataDxfId="171"/>
    <tableColumn id="6" name="G2 Count" dataDxfId="170"/>
    <tableColumn id="7" name="Top Tweeters in G3" dataDxfId="169"/>
    <tableColumn id="8" name="G3 Count" dataDxfId="168"/>
    <tableColumn id="9" name="Top Tweeters in G4" dataDxfId="167"/>
    <tableColumn id="10" name="G4 Count" dataDxfId="166"/>
    <tableColumn id="11" name="Top Tweeters in G5" dataDxfId="165"/>
    <tableColumn id="12" name="G5 Count" dataDxfId="164"/>
    <tableColumn id="13" name="Top Tweeters in G6" dataDxfId="163"/>
    <tableColumn id="14" name="G6 Count" dataDxfId="162"/>
    <tableColumn id="15" name="Top Tweeters in G7" dataDxfId="161"/>
    <tableColumn id="16" name="G7 Count" dataDxfId="160"/>
    <tableColumn id="17" name="Top Tweeters in G8" dataDxfId="159"/>
    <tableColumn id="18" name="G8 Count" dataDxfId="158"/>
    <tableColumn id="19" name="Top Tweeters in G9" dataDxfId="157"/>
    <tableColumn id="20" name="G9 Count" dataDxfId="156"/>
  </tableColumns>
  <tableStyleInfo name="NodeXL Table" showFirstColumn="0" showLastColumn="0" showRowStripes="1" showColumnStripes="0"/>
</table>
</file>

<file path=xl/tables/table19.xml><?xml version="1.0" encoding="utf-8"?>
<table xmlns="http://schemas.openxmlformats.org/spreadsheetml/2006/main" id="32" name="Words" displayName="Words" ref="A1:G400" totalsRowShown="0" headerRowDxfId="144" dataDxfId="143">
  <autoFilter ref="A1:G400"/>
  <tableColumns count="7">
    <tableColumn id="1" name="Word" dataDxfId="142"/>
    <tableColumn id="2" name="Count" dataDxfId="141"/>
    <tableColumn id="3" name="Salience" dataDxfId="140"/>
    <tableColumn id="4" name="Group" dataDxfId="139"/>
    <tableColumn id="5" name="Word on Sentiment List #1: Positive" dataDxfId="138"/>
    <tableColumn id="6" name="Word on Sentiment List #2: Negative" dataDxfId="137"/>
    <tableColumn id="7" name="Word on Sentiment List #3: Angry/Violent" dataDxfId="13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8" totalsRowShown="0" headerRowDxfId="485" dataDxfId="433">
  <autoFilter ref="A2:BT88"/>
  <tableColumns count="72">
    <tableColumn id="1" name="Vertex" dataDxfId="446"/>
    <tableColumn id="72" name="Subgraph"/>
    <tableColumn id="2" name="Color" dataDxfId="445"/>
    <tableColumn id="5" name="Shape" dataDxfId="444"/>
    <tableColumn id="6" name="Size" dataDxfId="443"/>
    <tableColumn id="4" name="Opacity" dataDxfId="373"/>
    <tableColumn id="7" name="Image File" dataDxfId="371"/>
    <tableColumn id="3" name="Visibility" dataDxfId="372"/>
    <tableColumn id="10" name="Label" dataDxfId="442"/>
    <tableColumn id="16" name="Label Fill Color" dataDxfId="441"/>
    <tableColumn id="9" name="Label Position" dataDxfId="366"/>
    <tableColumn id="8" name="Tooltip" dataDxfId="364"/>
    <tableColumn id="18" name="Layout Order" dataDxfId="365"/>
    <tableColumn id="13" name="X" dataDxfId="440"/>
    <tableColumn id="14" name="Y" dataDxfId="439"/>
    <tableColumn id="12" name="Locked?" dataDxfId="438"/>
    <tableColumn id="19" name="Polar R" dataDxfId="437"/>
    <tableColumn id="20" name="Polar Angle" dataDxfId="43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435"/>
    <tableColumn id="28" name="Dynamic Filter" dataDxfId="434"/>
    <tableColumn id="17" name="Add Your Own Columns Here" dataDxfId="356"/>
    <tableColumn id="30" name="Vertex Group" dataDxfId="154">
      <calculatedColumnFormula>REPLACE(INDEX(GroupVertices[Group], MATCH(Vertices[[#This Row],[Vertex]],GroupVertices[Vertex],0)),1,1,"")</calculatedColumnFormula>
    </tableColumn>
    <tableColumn id="31" name="Top URLs in Tweet by Count" dataDxfId="153"/>
    <tableColumn id="32" name="Top URLs in Tweet by Salience" dataDxfId="152"/>
    <tableColumn id="33" name="Top Domains in Tweet by Count" dataDxfId="151"/>
    <tableColumn id="34" name="Top Domains in Tweet by Salience" dataDxfId="150"/>
    <tableColumn id="35" name="Top Hashtags in Tweet by Count" dataDxfId="149"/>
    <tableColumn id="36" name="Top Hashtags in Tweet by Salience" dataDxfId="148"/>
    <tableColumn id="37" name="Top Words in Tweet by Count" dataDxfId="147"/>
    <tableColumn id="38" name="Top Words in Tweet by Salience" dataDxfId="146"/>
    <tableColumn id="39" name="Top Word Pairs in Tweet by Count" dataDxfId="145"/>
    <tableColumn id="40" name="Top Word Pairs in Tweet by Salience" dataDxfId="110"/>
    <tableColumn id="41" name="Sentiment List #1: Positive Word Count" dataDxfId="109"/>
    <tableColumn id="42" name="Sentiment List #1: Positive Word Percentage (%)" dataDxfId="108"/>
    <tableColumn id="43" name="Sentiment List #2: Negative Word Count" dataDxfId="107"/>
    <tableColumn id="44" name="Sentiment List #2: Negative Word Percentage (%)" dataDxfId="106"/>
    <tableColumn id="45" name="Sentiment List #3: Angry/Violent Word Count" dataDxfId="105"/>
    <tableColumn id="46" name="Sentiment List #3: Angry/Violent Word Percentage (%)" dataDxfId="104"/>
    <tableColumn id="47" name="Non-categorized Word Count" dataDxfId="103"/>
    <tableColumn id="48" name="Non-categorized Word Percentage (%)" dataDxfId="102"/>
    <tableColumn id="49" name="Vertex Content Word Count" dataDxfId="100"/>
    <tableColumn id="50" name="Name" dataDxfId="101"/>
    <tableColumn id="51" name="Followed" dataDxfId="390"/>
    <tableColumn id="52" name="Followers" dataDxfId="389"/>
    <tableColumn id="53" name="Tweets" dataDxfId="388"/>
    <tableColumn id="54" name="Favorites" dataDxfId="387"/>
    <tableColumn id="55" name="Time Zone UTC Offset (Seconds)" dataDxfId="386"/>
    <tableColumn id="56" name="Description" dataDxfId="385"/>
    <tableColumn id="57" name="Location" dataDxfId="384"/>
    <tableColumn id="58" name="Web" dataDxfId="383"/>
    <tableColumn id="59" name="Time Zone" dataDxfId="382"/>
    <tableColumn id="60" name="Joined Twitter Date (UTC)" dataDxfId="381"/>
    <tableColumn id="61" name="Profile Banner Url" dataDxfId="380"/>
    <tableColumn id="62" name="Default Profile" dataDxfId="379"/>
    <tableColumn id="63" name="Default Profile Image" dataDxfId="378"/>
    <tableColumn id="64" name="Geo Enabled" dataDxfId="377"/>
    <tableColumn id="65" name="Language" dataDxfId="376"/>
    <tableColumn id="66" name="Listed Count" dataDxfId="375"/>
    <tableColumn id="67" name="Profile Background Image Url" dataDxfId="374"/>
    <tableColumn id="68" name="Verified" dataDxfId="370"/>
    <tableColumn id="69" name="Custom Menu Item Text" dataDxfId="369"/>
    <tableColumn id="70" name="Custom Menu Item Action" dataDxfId="368"/>
    <tableColumn id="71" name="Tweeted Search Term?" dataDxfId="367"/>
  </tableColumns>
  <tableStyleInfo name="NodeXL Table" showFirstColumn="0" showLastColumn="0" showRowStripes="0" showColumnStripes="0"/>
</table>
</file>

<file path=xl/tables/table20.xml><?xml version="1.0" encoding="utf-8"?>
<table xmlns="http://schemas.openxmlformats.org/spreadsheetml/2006/main" id="33" name="WordPairs" displayName="WordPairs" ref="A1:L372" totalsRowShown="0" headerRowDxfId="135" dataDxfId="134">
  <autoFilter ref="A1:L372"/>
  <tableColumns count="12">
    <tableColumn id="1" name="Word 1" dataDxfId="133"/>
    <tableColumn id="2" name="Word 2" dataDxfId="132"/>
    <tableColumn id="3" name="Count" dataDxfId="131"/>
    <tableColumn id="4" name="Salience" dataDxfId="130"/>
    <tableColumn id="5" name="Mutual Information" dataDxfId="129"/>
    <tableColumn id="6" name="Group" dataDxfId="128"/>
    <tableColumn id="7" name="Word1 on Sentiment List #1: Positive" dataDxfId="127"/>
    <tableColumn id="8" name="Word1 on Sentiment List #2: Negative" dataDxfId="126"/>
    <tableColumn id="9" name="Word1 on Sentiment List #3: Angry/Violent" dataDxfId="125"/>
    <tableColumn id="10" name="Word2 on Sentiment List #1: Positive" dataDxfId="124"/>
    <tableColumn id="11" name="Word2 on Sentiment List #2: Negative" dataDxfId="123"/>
    <tableColumn id="12" name="Word2 on Sentiment List #3: Angry/Violent" dataDxfId="122"/>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459" dataDxfId="458">
  <autoFilter ref="A1:B7"/>
  <tableColumns count="2">
    <tableColumn id="1" name="Key" dataDxfId="69"/>
    <tableColumn id="2" name="Value" dataDxfId="68"/>
  </tableColumns>
  <tableStyleInfo name="NodeXL Table" showFirstColumn="0" showLastColumn="0" showRowStripes="1" showColumnStripes="0"/>
</table>
</file>

<file path=xl/tables/table22.xml><?xml version="1.0" encoding="utf-8"?>
<table xmlns="http://schemas.openxmlformats.org/spreadsheetml/2006/main" id="35" name="TopItems_1" displayName="TopItems_1" ref="A1:B11" totalsRowShown="0" headerRowDxfId="73" dataDxfId="72">
  <autoFilter ref="A1:B11"/>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23.xml><?xml version="1.0" encoding="utf-8"?>
<table xmlns="http://schemas.openxmlformats.org/spreadsheetml/2006/main" id="36" name="Edges37" displayName="Edges37" ref="A2:BN61" totalsRowShown="0" headerRowDxfId="67" dataDxfId="66">
  <autoFilter ref="A2:BN61"/>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Edge Weight" dataDxfId="51"/>
    <tableColumn id="16" name="Vertex 1 Group" dataDxfId="50">
      <calculatedColumnFormula>REPLACE(INDEX(GroupVertices[Group], MATCH(Edges37[[#This Row],[Vertex 1]],GroupVertices[Vertex],0)),1,1,"")</calculatedColumnFormula>
    </tableColumn>
    <tableColumn id="17" name="Vertex 2 Group" dataDxfId="49">
      <calculatedColumnFormula>REPLACE(INDEX(GroupVertices[Group], MATCH(Edges37[[#This Row],[Vertex 2]],GroupVertices[Vertex],0)),1,1,"")</calculatedColumnFormula>
    </tableColumn>
    <tableColumn id="18" name="Sentiment List #1: Positive Word Count" dataDxfId="48"/>
    <tableColumn id="19" name="Sentiment List #1: Positive Word Percentage (%)" dataDxfId="47"/>
    <tableColumn id="20" name="Sentiment List #2: Negative Word Count" dataDxfId="46"/>
    <tableColumn id="21" name="Sentiment List #2: Negative Word Percentage (%)" dataDxfId="45"/>
    <tableColumn id="22" name="Sentiment List #3: Angry/Violent Word Count" dataDxfId="44"/>
    <tableColumn id="23" name="Sentiment List #3: Angry/Violent Word Percentage (%)" dataDxfId="43"/>
    <tableColumn id="24" name="Non-categorized Word Count" dataDxfId="42"/>
    <tableColumn id="25" name="Non-categorized Word Percentage (%)" dataDxfId="41"/>
    <tableColumn id="26" name="Edge Content Word Count" dataDxfId="40"/>
    <tableColumn id="27" name="Relationship" dataDxfId="39"/>
    <tableColumn id="28" name="Relationship Date (UTC)" dataDxfId="38"/>
    <tableColumn id="29" name="Tweet" dataDxfId="37"/>
    <tableColumn id="30" name="URLs in Tweet" dataDxfId="36"/>
    <tableColumn id="31" name="Domains in Tweet" dataDxfId="35"/>
    <tableColumn id="32" name="Hashtags in Tweet" dataDxfId="34"/>
    <tableColumn id="33" name="Media in Tweet" dataDxfId="33"/>
    <tableColumn id="34" name="Tweet Image File" dataDxfId="32"/>
    <tableColumn id="35" name="Tweet Date (UTC)" dataDxfId="31"/>
    <tableColumn id="36" name="Date" dataDxfId="30"/>
    <tableColumn id="37" name="Time" dataDxfId="29"/>
    <tableColumn id="38" name="Twitter Page for Tweet" dataDxfId="28"/>
    <tableColumn id="39" name="Latitude" dataDxfId="27"/>
    <tableColumn id="40" name="Longitude" dataDxfId="26"/>
    <tableColumn id="41" name="Imported ID" dataDxfId="25"/>
    <tableColumn id="42" name="In-Reply-To Tweet ID" dataDxfId="24"/>
    <tableColumn id="43" name="Favorited" dataDxfId="23"/>
    <tableColumn id="44" name="Favorite Count" dataDxfId="22"/>
    <tableColumn id="45" name="In-Reply-To User ID" dataDxfId="21"/>
    <tableColumn id="46" name="Is Quote Status" dataDxfId="20"/>
    <tableColumn id="47" name="Language" dataDxfId="19"/>
    <tableColumn id="48" name="Possibly Sensitive" dataDxfId="18"/>
    <tableColumn id="49" name="Quoted Status ID" dataDxfId="17"/>
    <tableColumn id="50" name="Retweeted" dataDxfId="16"/>
    <tableColumn id="51" name="Retweet Count" dataDxfId="15"/>
    <tableColumn id="52" name="Retweet ID" dataDxfId="14"/>
    <tableColumn id="53" name="Source" dataDxfId="13"/>
    <tableColumn id="54" name="Truncated" dataDxfId="12"/>
    <tableColumn id="55" name="Unified Twitter ID" dataDxfId="11"/>
    <tableColumn id="56" name="Imported Tweet Type" dataDxfId="10"/>
    <tableColumn id="57" name="Added By Extended Analysis" dataDxfId="9"/>
    <tableColumn id="58" name="Corrected By Extended Analysis" dataDxfId="8"/>
    <tableColumn id="59" name="Place Bounding Box" dataDxfId="7"/>
    <tableColumn id="60" name="Place Country" dataDxfId="6"/>
    <tableColumn id="61" name="Place Country Code" dataDxfId="5"/>
    <tableColumn id="62" name="Place Full Name" dataDxfId="4"/>
    <tableColumn id="63" name="Place ID" dataDxfId="3"/>
    <tableColumn id="64" name="Place Name" dataDxfId="2"/>
    <tableColumn id="65" name="Place Type" dataDxfId="1"/>
    <tableColumn id="66" name="Place URL" dataDxfId="0"/>
  </tableColumns>
  <tableStyleInfo name="NodeXL Table" showFirstColumn="0" showLastColumn="0" showRowStripes="0" showColumnStripes="0"/>
</table>
</file>

<file path=xl/tables/table24.xml><?xml version="1.0" encoding="utf-8"?>
<table xmlns="http://schemas.openxmlformats.org/spreadsheetml/2006/main" id="34" name="GroupEdges" displayName="GroupEdges" ref="A2:C11" totalsRowShown="0" headerRowDxfId="89" dataDxfId="88">
  <autoFilter ref="A2:C11"/>
  <tableColumns count="3">
    <tableColumn id="1" name="Group 1" dataDxfId="87"/>
    <tableColumn id="2" name="Group 2" dataDxfId="86"/>
    <tableColumn id="3" name="Edges" dataDxfId="8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484">
  <autoFilter ref="A2:AO11"/>
  <tableColumns count="41">
    <tableColumn id="1" name="Group" dataDxfId="363"/>
    <tableColumn id="2" name="Vertex Color" dataDxfId="362"/>
    <tableColumn id="3" name="Vertex Shape" dataDxfId="360"/>
    <tableColumn id="22" name="Visibility" dataDxfId="361"/>
    <tableColumn id="4" name="Collapsed?"/>
    <tableColumn id="18" name="Label" dataDxfId="483"/>
    <tableColumn id="20" name="Collapsed X"/>
    <tableColumn id="21" name="Collapsed Y"/>
    <tableColumn id="6" name="ID" dataDxfId="482"/>
    <tableColumn id="19" name="Collapsed Properties" dataDxfId="353"/>
    <tableColumn id="5" name="Vertices" dataDxfId="352"/>
    <tableColumn id="7" name="Unique Edges" dataDxfId="351"/>
    <tableColumn id="8" name="Edges With Duplicates" dataDxfId="350"/>
    <tableColumn id="9" name="Total Edges" dataDxfId="349"/>
    <tableColumn id="10" name="Self-Loops" dataDxfId="348"/>
    <tableColumn id="24" name="Reciprocated Vertex Pair Ratio" dataDxfId="347"/>
    <tableColumn id="25" name="Reciprocated Edge Ratio" dataDxfId="346"/>
    <tableColumn id="11" name="Connected Components" dataDxfId="345"/>
    <tableColumn id="12" name="Single-Vertex Connected Components" dataDxfId="344"/>
    <tableColumn id="13" name="Maximum Vertices in a Connected Component" dataDxfId="343"/>
    <tableColumn id="14" name="Maximum Edges in a Connected Component" dataDxfId="342"/>
    <tableColumn id="15" name="Maximum Geodesic Distance (Diameter)" dataDxfId="341"/>
    <tableColumn id="16" name="Average Geodesic Distance" dataDxfId="340"/>
    <tableColumn id="17" name="Graph Density" dataDxfId="316"/>
    <tableColumn id="23" name="Top URLs in Tweet" dataDxfId="293"/>
    <tableColumn id="26" name="Top Domains in Tweet" dataDxfId="270"/>
    <tableColumn id="27" name="Top Hashtags in Tweet" dataDxfId="247"/>
    <tableColumn id="28" name="Top Words in Tweet" dataDxfId="224"/>
    <tableColumn id="29" name="Top Word Pairs in Tweet" dataDxfId="179"/>
    <tableColumn id="30" name="Top Replied-To in Tweet" dataDxfId="178"/>
    <tableColumn id="31" name="Top Mentioned in Tweet" dataDxfId="155"/>
    <tableColumn id="32" name="Top Tweeters" dataDxfId="99"/>
    <tableColumn id="33" name="Sentiment List #1: Positive Word Count" dataDxfId="98"/>
    <tableColumn id="34" name="Sentiment List #1: Positive Word Percentage (%)" dataDxfId="97"/>
    <tableColumn id="35" name="Sentiment List #2: Negative Word Count" dataDxfId="96"/>
    <tableColumn id="36" name="Sentiment List #2: Negative Word Percentage (%)" dataDxfId="95"/>
    <tableColumn id="37" name="Sentiment List #3: Angry/Violent Word Count" dataDxfId="94"/>
    <tableColumn id="38" name="Sentiment List #3: Angry/Violent Word Percentage (%)" dataDxfId="93"/>
    <tableColumn id="39" name="Non-categorized Word Count" dataDxfId="92"/>
    <tableColumn id="40" name="Non-categorized Word Percentage (%)" dataDxfId="91"/>
    <tableColumn id="41" name="Group Content Word Count" dataDxfId="9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7" totalsRowShown="0" headerRowDxfId="481" dataDxfId="480">
  <autoFilter ref="A1:C87"/>
  <tableColumns count="3">
    <tableColumn id="1" name="Group" dataDxfId="359"/>
    <tableColumn id="2" name="Vertex" dataDxfId="358"/>
    <tableColumn id="3" name="Vertex ID" dataDxfId="35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4"/>
    <tableColumn id="2" name="Value" dataDxfId="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79"/>
    <tableColumn id="2" name="Degree Frequency" dataDxfId="478">
      <calculatedColumnFormula>COUNTIF(Vertices[Degree], "&gt;= " &amp; D2) - COUNTIF(Vertices[Degree], "&gt;=" &amp; D3)</calculatedColumnFormula>
    </tableColumn>
    <tableColumn id="3" name="In-Degree Bin" dataDxfId="477"/>
    <tableColumn id="4" name="In-Degree Frequency" dataDxfId="476">
      <calculatedColumnFormula>COUNTIF(Vertices[In-Degree], "&gt;= " &amp; F2) - COUNTIF(Vertices[In-Degree], "&gt;=" &amp; F3)</calculatedColumnFormula>
    </tableColumn>
    <tableColumn id="5" name="Out-Degree Bin" dataDxfId="475"/>
    <tableColumn id="6" name="Out-Degree Frequency" dataDxfId="474">
      <calculatedColumnFormula>COUNTIF(Vertices[Out-Degree], "&gt;= " &amp; H2) - COUNTIF(Vertices[Out-Degree], "&gt;=" &amp; H3)</calculatedColumnFormula>
    </tableColumn>
    <tableColumn id="7" name="Betweenness Centrality Bin" dataDxfId="473"/>
    <tableColumn id="8" name="Betweenness Centrality Frequency" dataDxfId="472">
      <calculatedColumnFormula>COUNTIF(Vertices[Betweenness Centrality], "&gt;= " &amp; J2) - COUNTIF(Vertices[Betweenness Centrality], "&gt;=" &amp; J3)</calculatedColumnFormula>
    </tableColumn>
    <tableColumn id="9" name="Closeness Centrality Bin" dataDxfId="471"/>
    <tableColumn id="10" name="Closeness Centrality Frequency" dataDxfId="470">
      <calculatedColumnFormula>COUNTIF(Vertices[Closeness Centrality], "&gt;= " &amp; L2) - COUNTIF(Vertices[Closeness Centrality], "&gt;=" &amp; L3)</calculatedColumnFormula>
    </tableColumn>
    <tableColumn id="11" name="Eigenvector Centrality Bin" dataDxfId="469"/>
    <tableColumn id="12" name="Eigenvector Centrality Frequency" dataDxfId="468">
      <calculatedColumnFormula>COUNTIF(Vertices[Eigenvector Centrality], "&gt;= " &amp; N2) - COUNTIF(Vertices[Eigenvector Centrality], "&gt;=" &amp; N3)</calculatedColumnFormula>
    </tableColumn>
    <tableColumn id="18" name="PageRank Bin" dataDxfId="467"/>
    <tableColumn id="17" name="PageRank Frequency" dataDxfId="466">
      <calculatedColumnFormula>COUNTIF(Vertices[Eigenvector Centrality], "&gt;= " &amp; P2) - COUNTIF(Vertices[Eigenvector Centrality], "&gt;=" &amp; P3)</calculatedColumnFormula>
    </tableColumn>
    <tableColumn id="13" name="Clustering Coefficient Bin" dataDxfId="465"/>
    <tableColumn id="14" name="Clustering Coefficient Frequency" dataDxfId="464">
      <calculatedColumnFormula>COUNTIF(Vertices[Clustering Coefficient], "&gt;= " &amp; R2) - COUNTIF(Vertices[Clustering Coefficient], "&gt;=" &amp; R3)</calculatedColumnFormula>
    </tableColumn>
    <tableColumn id="15" name="Dynamic Filter Bin" dataDxfId="463"/>
    <tableColumn id="16" name="Dynamic Filter Frequency" dataDxfId="4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t-safe.com/news/article/53/rtsafe-exhibit-astro-2019-chicago/" TargetMode="External" /><Relationship Id="rId2" Type="http://schemas.openxmlformats.org/officeDocument/2006/relationships/hyperlink" Target="http://www.adaptiiv.com/astro-2019/" TargetMode="External" /><Relationship Id="rId3" Type="http://schemas.openxmlformats.org/officeDocument/2006/relationships/hyperlink" Target="https://twitter.com/viewray/status/1169250064985968641" TargetMode="External" /><Relationship Id="rId4" Type="http://schemas.openxmlformats.org/officeDocument/2006/relationships/hyperlink" Target="http://www.onlinejacc.org/content/73/23/2976" TargetMode="External" /><Relationship Id="rId5" Type="http://schemas.openxmlformats.org/officeDocument/2006/relationships/hyperlink" Target="http://www.onlinejacc.org/content/73/23/2976" TargetMode="External" /><Relationship Id="rId6" Type="http://schemas.openxmlformats.org/officeDocument/2006/relationships/hyperlink" Target="http://www.onlinejacc.org/content/73/23/2976" TargetMode="External" /><Relationship Id="rId7" Type="http://schemas.openxmlformats.org/officeDocument/2006/relationships/hyperlink" Target="http://www.onlinejacc.org/content/73/23/2976" TargetMode="External" /><Relationship Id="rId8" Type="http://schemas.openxmlformats.org/officeDocument/2006/relationships/hyperlink" Target="http://www.onlinejacc.org/content/73/23/2976" TargetMode="External" /><Relationship Id="rId9" Type="http://schemas.openxmlformats.org/officeDocument/2006/relationships/hyperlink" Target="http://www.onlinejacc.org/content/73/23/2976" TargetMode="External" /><Relationship Id="rId10" Type="http://schemas.openxmlformats.org/officeDocument/2006/relationships/hyperlink" Target="http://www.onlinejacc.org/content/73/23/2976" TargetMode="External" /><Relationship Id="rId11" Type="http://schemas.openxmlformats.org/officeDocument/2006/relationships/hyperlink" Target="http://www.onlinejacc.org/content/73/23/2976" TargetMode="External" /><Relationship Id="rId12" Type="http://schemas.openxmlformats.org/officeDocument/2006/relationships/hyperlink" Target="http://www.onlinejacc.org/content/73/23/2976" TargetMode="External" /><Relationship Id="rId13" Type="http://schemas.openxmlformats.org/officeDocument/2006/relationships/hyperlink" Target="http://www.onlinejacc.org/content/73/23/2976" TargetMode="External" /><Relationship Id="rId14" Type="http://schemas.openxmlformats.org/officeDocument/2006/relationships/hyperlink" Target="http://www.onlinejacc.org/content/73/23/2976" TargetMode="External" /><Relationship Id="rId15" Type="http://schemas.openxmlformats.org/officeDocument/2006/relationships/hyperlink" Target="http://www.onlinejacc.org/content/73/23/2976" TargetMode="External" /><Relationship Id="rId16" Type="http://schemas.openxmlformats.org/officeDocument/2006/relationships/hyperlink" Target="http://www.onlinejacc.org/content/73/23/2976" TargetMode="External" /><Relationship Id="rId17" Type="http://schemas.openxmlformats.org/officeDocument/2006/relationships/hyperlink" Target="http://www.onlinejacc.org/content/73/23/2976" TargetMode="External" /><Relationship Id="rId18" Type="http://schemas.openxmlformats.org/officeDocument/2006/relationships/hyperlink" Target="http://www.onlinejacc.org/content/73/23/2976" TargetMode="External" /><Relationship Id="rId19" Type="http://schemas.openxmlformats.org/officeDocument/2006/relationships/hyperlink" Target="http://www.onlinejacc.org/content/73/23/2976" TargetMode="External" /><Relationship Id="rId20" Type="http://schemas.openxmlformats.org/officeDocument/2006/relationships/hyperlink" Target="http://www.onlinejacc.org/content/73/23/2976" TargetMode="External" /><Relationship Id="rId21" Type="http://schemas.openxmlformats.org/officeDocument/2006/relationships/hyperlink" Target="http://www.onlinejacc.org/content/73/23/2976" TargetMode="External" /><Relationship Id="rId22" Type="http://schemas.openxmlformats.org/officeDocument/2006/relationships/hyperlink" Target="http://www.onlinejacc.org/content/73/23/2976" TargetMode="External" /><Relationship Id="rId23" Type="http://schemas.openxmlformats.org/officeDocument/2006/relationships/hyperlink" Target="http://www.onlinejacc.org/content/73/23/2976" TargetMode="External" /><Relationship Id="rId24" Type="http://schemas.openxmlformats.org/officeDocument/2006/relationships/hyperlink" Target="http://www.onlinejacc.org/content/73/23/2976" TargetMode="External" /><Relationship Id="rId25" Type="http://schemas.openxmlformats.org/officeDocument/2006/relationships/hyperlink" Target="http://www.onlinejacc.org/content/73/23/2976" TargetMode="External" /><Relationship Id="rId26" Type="http://schemas.openxmlformats.org/officeDocument/2006/relationships/hyperlink" Target="http://www.onlinejacc.org/content/73/23/2976" TargetMode="External" /><Relationship Id="rId27" Type="http://schemas.openxmlformats.org/officeDocument/2006/relationships/hyperlink" Target="http://www.onlinejacc.org/content/73/23/2976" TargetMode="External" /><Relationship Id="rId28" Type="http://schemas.openxmlformats.org/officeDocument/2006/relationships/hyperlink" Target="http://www.onlinejacc.org/content/73/23/2976" TargetMode="External" /><Relationship Id="rId29" Type="http://schemas.openxmlformats.org/officeDocument/2006/relationships/hyperlink" Target="https://www.varian.com/oncology/products/adaptive-intelligence" TargetMode="External" /><Relationship Id="rId30" Type="http://schemas.openxmlformats.org/officeDocument/2006/relationships/hyperlink" Target="https://www.sitcancer.org/events/event-description?CalendarEventKey=dd657a9b-4fa0-41b0-8456-0e5b067bf312&amp;Home=%2fevents%2fcalendar" TargetMode="External" /><Relationship Id="rId31" Type="http://schemas.openxmlformats.org/officeDocument/2006/relationships/hyperlink" Target="https://varian.com/adapt" TargetMode="External" /><Relationship Id="rId32" Type="http://schemas.openxmlformats.org/officeDocument/2006/relationships/hyperlink" Target="https://www.astro.org/Meetings-and-Education/Live-Meetings/2019/2019-ASTRO-Annual-Meeting?utm_campaign=ASTRO&amp;utm_medium=social&amp;utm_source=Twitter&amp;utm_content=post5" TargetMode="External" /><Relationship Id="rId33" Type="http://schemas.openxmlformats.org/officeDocument/2006/relationships/hyperlink" Target="https://www.linkedin.com/slink?code=e4mGx8f" TargetMode="External" /><Relationship Id="rId34" Type="http://schemas.openxmlformats.org/officeDocument/2006/relationships/hyperlink" Target="https://consultqd.clevelandclinic.org/catch-these-cleveland-clinic-cancer-center-presentations-at-astro-2019/" TargetMode="External" /><Relationship Id="rId35" Type="http://schemas.openxmlformats.org/officeDocument/2006/relationships/hyperlink" Target="https://consultqd.clevelandclinic.org/catch-these-cleveland-clinic-cancer-center-presentations-at-astro-2019/" TargetMode="External" /><Relationship Id="rId36" Type="http://schemas.openxmlformats.org/officeDocument/2006/relationships/hyperlink" Target="https://consultqd.clevelandclinic.org/catch-these-cleveland-clinic-cancer-center-presentations-at-astro-2019/" TargetMode="External" /><Relationship Id="rId37" Type="http://schemas.openxmlformats.org/officeDocument/2006/relationships/hyperlink" Target="https://consultqd.clevelandclinic.org/catch-these-cleveland-clinic-cancer-center-presentations-at-astro-2019/" TargetMode="External" /><Relationship Id="rId38" Type="http://schemas.openxmlformats.org/officeDocument/2006/relationships/hyperlink" Target="https://www.accuboost.com/astro-2019-in-chicago/" TargetMode="External" /><Relationship Id="rId39" Type="http://schemas.openxmlformats.org/officeDocument/2006/relationships/hyperlink" Target="https://www.accuboost.com/astro-2019-in-chicago/" TargetMode="External" /><Relationship Id="rId40" Type="http://schemas.openxmlformats.org/officeDocument/2006/relationships/hyperlink" Target="https://www.accuboost.com/astro-2019-in-chicago/" TargetMode="External" /><Relationship Id="rId41" Type="http://schemas.openxmlformats.org/officeDocument/2006/relationships/hyperlink" Target="https://www.toptamilnews.com/today-astrology-tamil-58" TargetMode="External" /><Relationship Id="rId42" Type="http://schemas.openxmlformats.org/officeDocument/2006/relationships/hyperlink" Target="https://www.astro.org/News-and-Publications/ASTROnews/2019/2019-Annual-Meeting-Guide/2019-Annual-Meeting" TargetMode="External" /><Relationship Id="rId43" Type="http://schemas.openxmlformats.org/officeDocument/2006/relationships/hyperlink" Target="https://twitter.com/ASTRO_org/status/1170071750845112323" TargetMode="External" /><Relationship Id="rId44" Type="http://schemas.openxmlformats.org/officeDocument/2006/relationships/hyperlink" Target="https://consultqd.clevelandclinic.org/catch-these-cleveland-clinic-cancer-center-presentations-at-astro-2019/" TargetMode="External" /><Relationship Id="rId45" Type="http://schemas.openxmlformats.org/officeDocument/2006/relationships/hyperlink" Target="https://consultqd.clevelandclinic.org/catch-these-cleveland-clinic-cancer-center-presentations-at-astro-2019/" TargetMode="External" /><Relationship Id="rId46" Type="http://schemas.openxmlformats.org/officeDocument/2006/relationships/hyperlink" Target="http://ptwlandingpage.kinsta.cloud/" TargetMode="External" /><Relationship Id="rId47" Type="http://schemas.openxmlformats.org/officeDocument/2006/relationships/hyperlink" Target="https://twitter.com/sushilberiwal/status/1172179740691705856" TargetMode="External" /><Relationship Id="rId48" Type="http://schemas.openxmlformats.org/officeDocument/2006/relationships/hyperlink" Target="https://consultqd.clevelandclinic.org/catch-these-cleveland-clinic-cancer-center-presentations-at-astro-2019/" TargetMode="External" /><Relationship Id="rId49" Type="http://schemas.openxmlformats.org/officeDocument/2006/relationships/hyperlink" Target="https://consultqd.clevelandclinic.org/catch-these-cleveland-clinic-cancer-center-presentations-at-astro-2019/" TargetMode="External" /><Relationship Id="rId50" Type="http://schemas.openxmlformats.org/officeDocument/2006/relationships/hyperlink" Target="https://consultqd.clevelandclinic.org/catch-these-cleveland-clinic-cancer-center-presentations-at-astro-2019/" TargetMode="External" /><Relationship Id="rId51" Type="http://schemas.openxmlformats.org/officeDocument/2006/relationships/hyperlink" Target="https://pbs.twimg.com/media/ECEHN8RU0AAS663.jpg" TargetMode="External" /><Relationship Id="rId52" Type="http://schemas.openxmlformats.org/officeDocument/2006/relationships/hyperlink" Target="https://pbs.twimg.com/media/EDts9XkXkAI6Hox.jpg" TargetMode="External" /><Relationship Id="rId53" Type="http://schemas.openxmlformats.org/officeDocument/2006/relationships/hyperlink" Target="https://pbs.twimg.com/tweet_video_thumb/EEC4IKQWwAE34gm.jpg" TargetMode="External" /><Relationship Id="rId54" Type="http://schemas.openxmlformats.org/officeDocument/2006/relationships/hyperlink" Target="https://pbs.twimg.com/media/EEHJhsWU8AApS5w.jpg" TargetMode="External" /><Relationship Id="rId55" Type="http://schemas.openxmlformats.org/officeDocument/2006/relationships/hyperlink" Target="https://pbs.twimg.com/media/EEIsmz-U4AA0-BT.jpg" TargetMode="External" /><Relationship Id="rId56" Type="http://schemas.openxmlformats.org/officeDocument/2006/relationships/hyperlink" Target="https://pbs.twimg.com/media/EEK6EQpXYAAlyMW.jpg" TargetMode="External" /><Relationship Id="rId57" Type="http://schemas.openxmlformats.org/officeDocument/2006/relationships/hyperlink" Target="https://pbs.twimg.com/media/EEMZSvdXsAAUU7f.jpg" TargetMode="External" /><Relationship Id="rId58" Type="http://schemas.openxmlformats.org/officeDocument/2006/relationships/hyperlink" Target="https://pbs.twimg.com/media/EENeCKOW4AA34oc.jpg" TargetMode="External" /><Relationship Id="rId59" Type="http://schemas.openxmlformats.org/officeDocument/2006/relationships/hyperlink" Target="https://pbs.twimg.com/media/EEN5OAnU0AA3kiM.jpg" TargetMode="External" /><Relationship Id="rId60" Type="http://schemas.openxmlformats.org/officeDocument/2006/relationships/hyperlink" Target="https://pbs.twimg.com/media/EERqE0xW4AAX7-a.jpg" TargetMode="External" /><Relationship Id="rId61" Type="http://schemas.openxmlformats.org/officeDocument/2006/relationships/hyperlink" Target="https://pbs.twimg.com/media/EETbtrgU4AEwsRj.jpg" TargetMode="External" /><Relationship Id="rId62" Type="http://schemas.openxmlformats.org/officeDocument/2006/relationships/hyperlink" Target="https://pbs.twimg.com/tweet_video_thumb/EET-9CnVUAAqqqH.jpg" TargetMode="External" /><Relationship Id="rId63" Type="http://schemas.openxmlformats.org/officeDocument/2006/relationships/hyperlink" Target="https://pbs.twimg.com/media/EDtMNO6WwAAzryy.png" TargetMode="External" /><Relationship Id="rId64" Type="http://schemas.openxmlformats.org/officeDocument/2006/relationships/hyperlink" Target="https://pbs.twimg.com/media/EEEZvkqWsAECPxy.png" TargetMode="External" /><Relationship Id="rId65" Type="http://schemas.openxmlformats.org/officeDocument/2006/relationships/hyperlink" Target="https://pbs.twimg.com/media/EEHHiv7VUAAS7nM.jpg" TargetMode="External" /><Relationship Id="rId66" Type="http://schemas.openxmlformats.org/officeDocument/2006/relationships/hyperlink" Target="https://pbs.twimg.com/media/EEUMPtiWsAE3Avz.png" TargetMode="External" /><Relationship Id="rId67" Type="http://schemas.openxmlformats.org/officeDocument/2006/relationships/hyperlink" Target="https://pbs.twimg.com/media/EEVOqvjVUAU017P.jpg" TargetMode="External" /><Relationship Id="rId68" Type="http://schemas.openxmlformats.org/officeDocument/2006/relationships/hyperlink" Target="https://pbs.twimg.com/media/EEWjUO2WwAU_6NT.jpg" TargetMode="External" /><Relationship Id="rId69" Type="http://schemas.openxmlformats.org/officeDocument/2006/relationships/hyperlink" Target="https://pbs.twimg.com/media/EEWXMNSXkAMTkt_.jpg" TargetMode="External" /><Relationship Id="rId70" Type="http://schemas.openxmlformats.org/officeDocument/2006/relationships/hyperlink" Target="https://pbs.twimg.com/media/EEWXMNSXkAMTkt_.jpg" TargetMode="External" /><Relationship Id="rId71" Type="http://schemas.openxmlformats.org/officeDocument/2006/relationships/hyperlink" Target="https://pbs.twimg.com/media/EEWXMNSXkAMTkt_.jpg" TargetMode="External" /><Relationship Id="rId72" Type="http://schemas.openxmlformats.org/officeDocument/2006/relationships/hyperlink" Target="https://pbs.twimg.com/media/EEWXMNSXkAMTkt_.jpg" TargetMode="External" /><Relationship Id="rId73" Type="http://schemas.openxmlformats.org/officeDocument/2006/relationships/hyperlink" Target="https://pbs.twimg.com/media/EEWXMNSXkAMTkt_.jpg" TargetMode="External" /><Relationship Id="rId74" Type="http://schemas.openxmlformats.org/officeDocument/2006/relationships/hyperlink" Target="https://pbs.twimg.com/media/EEODVg2WkAsJfV3.jpg" TargetMode="External" /><Relationship Id="rId75" Type="http://schemas.openxmlformats.org/officeDocument/2006/relationships/hyperlink" Target="https://pbs.twimg.com/media/EEODVg2WkAsJfV3.jpg" TargetMode="External" /><Relationship Id="rId76" Type="http://schemas.openxmlformats.org/officeDocument/2006/relationships/hyperlink" Target="https://pbs.twimg.com/media/EEODVg2WkAsJfV3.jpg" TargetMode="External" /><Relationship Id="rId77" Type="http://schemas.openxmlformats.org/officeDocument/2006/relationships/hyperlink" Target="https://pbs.twimg.com/media/EEWwEQbXsAA94Ce.jpg" TargetMode="External" /><Relationship Id="rId78" Type="http://schemas.openxmlformats.org/officeDocument/2006/relationships/hyperlink" Target="https://pbs.twimg.com/media/EER8TRnWsAANVSA.jpg" TargetMode="External" /><Relationship Id="rId79" Type="http://schemas.openxmlformats.org/officeDocument/2006/relationships/hyperlink" Target="https://pbs.twimg.com/media/EER8TRnWsAANVSA.jpg" TargetMode="External" /><Relationship Id="rId80" Type="http://schemas.openxmlformats.org/officeDocument/2006/relationships/hyperlink" Target="https://pbs.twimg.com/media/EEX1rV8X4AASgws.jpg" TargetMode="External" /><Relationship Id="rId81" Type="http://schemas.openxmlformats.org/officeDocument/2006/relationships/hyperlink" Target="http://pbs.twimg.com/profile_images/951398905677303808/fqOsVezl_normal.jpg" TargetMode="External" /><Relationship Id="rId82" Type="http://schemas.openxmlformats.org/officeDocument/2006/relationships/hyperlink" Target="https://pbs.twimg.com/media/ECEHN8RU0AAS663.jpg" TargetMode="External" /><Relationship Id="rId83" Type="http://schemas.openxmlformats.org/officeDocument/2006/relationships/hyperlink" Target="http://pbs.twimg.com/profile_images/1048036602134581248/tNLxA-k-_normal.jpg" TargetMode="External" /><Relationship Id="rId84" Type="http://schemas.openxmlformats.org/officeDocument/2006/relationships/hyperlink" Target="https://pbs.twimg.com/media/EDts9XkXkAI6Hox.jpg" TargetMode="External" /><Relationship Id="rId85" Type="http://schemas.openxmlformats.org/officeDocument/2006/relationships/hyperlink" Target="http://pbs.twimg.com/profile_images/1107677816714416129/HyJoNh9f_normal.jpg" TargetMode="External" /><Relationship Id="rId86" Type="http://schemas.openxmlformats.org/officeDocument/2006/relationships/hyperlink" Target="http://pbs.twimg.com/profile_images/1061770578556829702/SeCLT-E2_normal.jpg" TargetMode="External" /><Relationship Id="rId87" Type="http://schemas.openxmlformats.org/officeDocument/2006/relationships/hyperlink" Target="http://pbs.twimg.com/profile_images/1061770578556829702/SeCLT-E2_normal.jpg" TargetMode="External" /><Relationship Id="rId88" Type="http://schemas.openxmlformats.org/officeDocument/2006/relationships/hyperlink" Target="http://pbs.twimg.com/profile_images/1118238827594833920/GGGHIHMs_normal.png" TargetMode="External" /><Relationship Id="rId89" Type="http://schemas.openxmlformats.org/officeDocument/2006/relationships/hyperlink" Target="http://pbs.twimg.com/profile_images/950377138087170048/AvullSRJ_normal.jpg" TargetMode="External" /><Relationship Id="rId90" Type="http://schemas.openxmlformats.org/officeDocument/2006/relationships/hyperlink" Target="http://pbs.twimg.com/profile_images/1129453095514247168/9uL-UNri_normal.jpg" TargetMode="External" /><Relationship Id="rId91" Type="http://schemas.openxmlformats.org/officeDocument/2006/relationships/hyperlink" Target="http://pbs.twimg.com/profile_images/1061770578556829702/SeCLT-E2_normal.jpg" TargetMode="External" /><Relationship Id="rId92" Type="http://schemas.openxmlformats.org/officeDocument/2006/relationships/hyperlink" Target="http://pbs.twimg.com/profile_images/1061770578556829702/SeCLT-E2_normal.jpg" TargetMode="External" /><Relationship Id="rId93" Type="http://schemas.openxmlformats.org/officeDocument/2006/relationships/hyperlink" Target="http://pbs.twimg.com/profile_images/1061770578556829702/SeCLT-E2_normal.jpg" TargetMode="External" /><Relationship Id="rId94" Type="http://schemas.openxmlformats.org/officeDocument/2006/relationships/hyperlink" Target="http://pbs.twimg.com/profile_images/1061770578556829702/SeCLT-E2_normal.jpg" TargetMode="External" /><Relationship Id="rId95" Type="http://schemas.openxmlformats.org/officeDocument/2006/relationships/hyperlink" Target="http://pbs.twimg.com/profile_images/1061770578556829702/SeCLT-E2_normal.jpg" TargetMode="External" /><Relationship Id="rId96" Type="http://schemas.openxmlformats.org/officeDocument/2006/relationships/hyperlink" Target="http://pbs.twimg.com/profile_images/1061770578556829702/SeCLT-E2_normal.jpg" TargetMode="External" /><Relationship Id="rId97" Type="http://schemas.openxmlformats.org/officeDocument/2006/relationships/hyperlink" Target="http://pbs.twimg.com/profile_images/1061770578556829702/SeCLT-E2_normal.jpg" TargetMode="External" /><Relationship Id="rId98" Type="http://schemas.openxmlformats.org/officeDocument/2006/relationships/hyperlink" Target="http://pbs.twimg.com/profile_images/1061770578556829702/SeCLT-E2_normal.jpg" TargetMode="External" /><Relationship Id="rId99" Type="http://schemas.openxmlformats.org/officeDocument/2006/relationships/hyperlink" Target="http://pbs.twimg.com/profile_images/1061770578556829702/SeCLT-E2_normal.jpg" TargetMode="External" /><Relationship Id="rId100" Type="http://schemas.openxmlformats.org/officeDocument/2006/relationships/hyperlink" Target="http://pbs.twimg.com/profile_images/1061770578556829702/SeCLT-E2_normal.jpg" TargetMode="External" /><Relationship Id="rId101" Type="http://schemas.openxmlformats.org/officeDocument/2006/relationships/hyperlink" Target="http://pbs.twimg.com/profile_images/1061770578556829702/SeCLT-E2_normal.jpg" TargetMode="External" /><Relationship Id="rId102" Type="http://schemas.openxmlformats.org/officeDocument/2006/relationships/hyperlink" Target="http://pbs.twimg.com/profile_images/1061770578556829702/SeCLT-E2_normal.jpg" TargetMode="External" /><Relationship Id="rId103" Type="http://schemas.openxmlformats.org/officeDocument/2006/relationships/hyperlink" Target="http://pbs.twimg.com/profile_images/1061770578556829702/SeCLT-E2_normal.jpg" TargetMode="External" /><Relationship Id="rId104" Type="http://schemas.openxmlformats.org/officeDocument/2006/relationships/hyperlink" Target="http://pbs.twimg.com/profile_images/1061770578556829702/SeCLT-E2_normal.jpg" TargetMode="External" /><Relationship Id="rId105" Type="http://schemas.openxmlformats.org/officeDocument/2006/relationships/hyperlink" Target="http://pbs.twimg.com/profile_images/1061770578556829702/SeCLT-E2_normal.jpg" TargetMode="External" /><Relationship Id="rId106" Type="http://schemas.openxmlformats.org/officeDocument/2006/relationships/hyperlink" Target="http://pbs.twimg.com/profile_images/1061770578556829702/SeCLT-E2_normal.jpg" TargetMode="External" /><Relationship Id="rId107" Type="http://schemas.openxmlformats.org/officeDocument/2006/relationships/hyperlink" Target="http://pbs.twimg.com/profile_images/1061770578556829702/SeCLT-E2_normal.jpg" TargetMode="External" /><Relationship Id="rId108" Type="http://schemas.openxmlformats.org/officeDocument/2006/relationships/hyperlink" Target="http://pbs.twimg.com/profile_images/1061770578556829702/SeCLT-E2_normal.jpg" TargetMode="External" /><Relationship Id="rId109" Type="http://schemas.openxmlformats.org/officeDocument/2006/relationships/hyperlink" Target="http://pbs.twimg.com/profile_images/1061770578556829702/SeCLT-E2_normal.jpg" TargetMode="External" /><Relationship Id="rId110" Type="http://schemas.openxmlformats.org/officeDocument/2006/relationships/hyperlink" Target="http://pbs.twimg.com/profile_images/1061770578556829702/SeCLT-E2_normal.jpg" TargetMode="External" /><Relationship Id="rId111" Type="http://schemas.openxmlformats.org/officeDocument/2006/relationships/hyperlink" Target="http://pbs.twimg.com/profile_images/1061770578556829702/SeCLT-E2_normal.jpg" TargetMode="External" /><Relationship Id="rId112" Type="http://schemas.openxmlformats.org/officeDocument/2006/relationships/hyperlink" Target="http://pbs.twimg.com/profile_images/1061770578556829702/SeCLT-E2_normal.jpg" TargetMode="External" /><Relationship Id="rId113" Type="http://schemas.openxmlformats.org/officeDocument/2006/relationships/hyperlink" Target="http://pbs.twimg.com/profile_images/1061770578556829702/SeCLT-E2_normal.jpg" TargetMode="External" /><Relationship Id="rId114" Type="http://schemas.openxmlformats.org/officeDocument/2006/relationships/hyperlink" Target="http://pbs.twimg.com/profile_images/1061770578556829702/SeCLT-E2_normal.jpg" TargetMode="External" /><Relationship Id="rId115" Type="http://schemas.openxmlformats.org/officeDocument/2006/relationships/hyperlink" Target="http://pbs.twimg.com/profile_images/1061770578556829702/SeCLT-E2_normal.jpg" TargetMode="External" /><Relationship Id="rId116" Type="http://schemas.openxmlformats.org/officeDocument/2006/relationships/hyperlink" Target="http://pbs.twimg.com/profile_images/1139818022628032513/1nrK7e7v_normal.png" TargetMode="External" /><Relationship Id="rId117" Type="http://schemas.openxmlformats.org/officeDocument/2006/relationships/hyperlink" Target="http://pbs.twimg.com/profile_images/1118238827594833920/GGGHIHMs_normal.png" TargetMode="External" /><Relationship Id="rId118" Type="http://schemas.openxmlformats.org/officeDocument/2006/relationships/hyperlink" Target="http://pbs.twimg.com/profile_images/950377138087170048/AvullSRJ_normal.jpg" TargetMode="External" /><Relationship Id="rId119" Type="http://schemas.openxmlformats.org/officeDocument/2006/relationships/hyperlink" Target="http://pbs.twimg.com/profile_images/1129453095514247168/9uL-UNri_normal.jpg" TargetMode="External" /><Relationship Id="rId120" Type="http://schemas.openxmlformats.org/officeDocument/2006/relationships/hyperlink" Target="http://pbs.twimg.com/profile_images/1139818022628032513/1nrK7e7v_normal.png" TargetMode="External" /><Relationship Id="rId121" Type="http://schemas.openxmlformats.org/officeDocument/2006/relationships/hyperlink" Target="http://pbs.twimg.com/profile_images/1118238827594833920/GGGHIHMs_normal.png" TargetMode="External" /><Relationship Id="rId122" Type="http://schemas.openxmlformats.org/officeDocument/2006/relationships/hyperlink" Target="http://pbs.twimg.com/profile_images/950377138087170048/AvullSRJ_normal.jpg" TargetMode="External" /><Relationship Id="rId123" Type="http://schemas.openxmlformats.org/officeDocument/2006/relationships/hyperlink" Target="http://pbs.twimg.com/profile_images/1129453095514247168/9uL-UNri_normal.jpg" TargetMode="External" /><Relationship Id="rId124" Type="http://schemas.openxmlformats.org/officeDocument/2006/relationships/hyperlink" Target="http://pbs.twimg.com/profile_images/1139818022628032513/1nrK7e7v_normal.png" TargetMode="External" /><Relationship Id="rId125" Type="http://schemas.openxmlformats.org/officeDocument/2006/relationships/hyperlink" Target="http://pbs.twimg.com/profile_images/1118238827594833920/GGGHIHMs_normal.png" TargetMode="External" /><Relationship Id="rId126" Type="http://schemas.openxmlformats.org/officeDocument/2006/relationships/hyperlink" Target="http://pbs.twimg.com/profile_images/950377138087170048/AvullSRJ_normal.jpg" TargetMode="External" /><Relationship Id="rId127" Type="http://schemas.openxmlformats.org/officeDocument/2006/relationships/hyperlink" Target="http://pbs.twimg.com/profile_images/1129453095514247168/9uL-UNri_normal.jpg" TargetMode="External" /><Relationship Id="rId128" Type="http://schemas.openxmlformats.org/officeDocument/2006/relationships/hyperlink" Target="http://pbs.twimg.com/profile_images/1139818022628032513/1nrK7e7v_normal.png" TargetMode="External" /><Relationship Id="rId129" Type="http://schemas.openxmlformats.org/officeDocument/2006/relationships/hyperlink" Target="http://pbs.twimg.com/profile_images/1118238827594833920/GGGHIHMs_normal.png" TargetMode="External" /><Relationship Id="rId130" Type="http://schemas.openxmlformats.org/officeDocument/2006/relationships/hyperlink" Target="http://pbs.twimg.com/profile_images/950377138087170048/AvullSRJ_normal.jpg" TargetMode="External" /><Relationship Id="rId131" Type="http://schemas.openxmlformats.org/officeDocument/2006/relationships/hyperlink" Target="http://pbs.twimg.com/profile_images/1129453095514247168/9uL-UNri_normal.jpg" TargetMode="External" /><Relationship Id="rId132" Type="http://schemas.openxmlformats.org/officeDocument/2006/relationships/hyperlink" Target="http://pbs.twimg.com/profile_images/1139818022628032513/1nrK7e7v_normal.png" TargetMode="External" /><Relationship Id="rId133" Type="http://schemas.openxmlformats.org/officeDocument/2006/relationships/hyperlink" Target="http://pbs.twimg.com/profile_images/1118238827594833920/GGGHIHMs_normal.png" TargetMode="External" /><Relationship Id="rId134" Type="http://schemas.openxmlformats.org/officeDocument/2006/relationships/hyperlink" Target="http://pbs.twimg.com/profile_images/950377138087170048/AvullSRJ_normal.jpg" TargetMode="External" /><Relationship Id="rId135" Type="http://schemas.openxmlformats.org/officeDocument/2006/relationships/hyperlink" Target="http://pbs.twimg.com/profile_images/1129453095514247168/9uL-UNri_normal.jpg" TargetMode="External" /><Relationship Id="rId136" Type="http://schemas.openxmlformats.org/officeDocument/2006/relationships/hyperlink" Target="http://pbs.twimg.com/profile_images/1139818022628032513/1nrK7e7v_normal.png" TargetMode="External" /><Relationship Id="rId137" Type="http://schemas.openxmlformats.org/officeDocument/2006/relationships/hyperlink" Target="http://pbs.twimg.com/profile_images/1118238827594833920/GGGHIHMs_normal.png" TargetMode="External" /><Relationship Id="rId138" Type="http://schemas.openxmlformats.org/officeDocument/2006/relationships/hyperlink" Target="http://pbs.twimg.com/profile_images/1118238827594833920/GGGHIHMs_normal.png" TargetMode="External" /><Relationship Id="rId139" Type="http://schemas.openxmlformats.org/officeDocument/2006/relationships/hyperlink" Target="http://pbs.twimg.com/profile_images/1118238827594833920/GGGHIHMs_normal.png" TargetMode="External" /><Relationship Id="rId140" Type="http://schemas.openxmlformats.org/officeDocument/2006/relationships/hyperlink" Target="http://pbs.twimg.com/profile_images/1118238827594833920/GGGHIHMs_normal.png" TargetMode="External" /><Relationship Id="rId141" Type="http://schemas.openxmlformats.org/officeDocument/2006/relationships/hyperlink" Target="http://pbs.twimg.com/profile_images/1118238827594833920/GGGHIHMs_normal.png" TargetMode="External" /><Relationship Id="rId142" Type="http://schemas.openxmlformats.org/officeDocument/2006/relationships/hyperlink" Target="http://pbs.twimg.com/profile_images/1118238827594833920/GGGHIHMs_normal.png" TargetMode="External" /><Relationship Id="rId143" Type="http://schemas.openxmlformats.org/officeDocument/2006/relationships/hyperlink" Target="http://pbs.twimg.com/profile_images/1118238827594833920/GGGHIHMs_normal.png" TargetMode="External" /><Relationship Id="rId144" Type="http://schemas.openxmlformats.org/officeDocument/2006/relationships/hyperlink" Target="http://pbs.twimg.com/profile_images/1118238827594833920/GGGHIHMs_normal.png" TargetMode="External" /><Relationship Id="rId145" Type="http://schemas.openxmlformats.org/officeDocument/2006/relationships/hyperlink" Target="http://pbs.twimg.com/profile_images/1118238827594833920/GGGHIHMs_normal.png" TargetMode="External" /><Relationship Id="rId146" Type="http://schemas.openxmlformats.org/officeDocument/2006/relationships/hyperlink" Target="http://pbs.twimg.com/profile_images/1118238827594833920/GGGHIHMs_normal.png" TargetMode="External" /><Relationship Id="rId147" Type="http://schemas.openxmlformats.org/officeDocument/2006/relationships/hyperlink" Target="http://pbs.twimg.com/profile_images/1118238827594833920/GGGHIHMs_normal.png" TargetMode="External" /><Relationship Id="rId148" Type="http://schemas.openxmlformats.org/officeDocument/2006/relationships/hyperlink" Target="http://pbs.twimg.com/profile_images/1118238827594833920/GGGHIHMs_normal.png" TargetMode="External" /><Relationship Id="rId149" Type="http://schemas.openxmlformats.org/officeDocument/2006/relationships/hyperlink" Target="http://pbs.twimg.com/profile_images/1118238827594833920/GGGHIHMs_normal.png" TargetMode="External" /><Relationship Id="rId150" Type="http://schemas.openxmlformats.org/officeDocument/2006/relationships/hyperlink" Target="http://pbs.twimg.com/profile_images/1118238827594833920/GGGHIHMs_normal.png" TargetMode="External" /><Relationship Id="rId151" Type="http://schemas.openxmlformats.org/officeDocument/2006/relationships/hyperlink" Target="http://pbs.twimg.com/profile_images/1118238827594833920/GGGHIHMs_normal.png" TargetMode="External" /><Relationship Id="rId152" Type="http://schemas.openxmlformats.org/officeDocument/2006/relationships/hyperlink" Target="http://pbs.twimg.com/profile_images/1118238827594833920/GGGHIHMs_normal.png" TargetMode="External" /><Relationship Id="rId153" Type="http://schemas.openxmlformats.org/officeDocument/2006/relationships/hyperlink" Target="http://pbs.twimg.com/profile_images/1118238827594833920/GGGHIHMs_normal.png" TargetMode="External" /><Relationship Id="rId154" Type="http://schemas.openxmlformats.org/officeDocument/2006/relationships/hyperlink" Target="http://pbs.twimg.com/profile_images/1118238827594833920/GGGHIHMs_normal.png" TargetMode="External" /><Relationship Id="rId155" Type="http://schemas.openxmlformats.org/officeDocument/2006/relationships/hyperlink" Target="http://pbs.twimg.com/profile_images/1118238827594833920/GGGHIHMs_normal.png" TargetMode="External" /><Relationship Id="rId156" Type="http://schemas.openxmlformats.org/officeDocument/2006/relationships/hyperlink" Target="http://pbs.twimg.com/profile_images/950377138087170048/AvullSRJ_normal.jpg" TargetMode="External" /><Relationship Id="rId157" Type="http://schemas.openxmlformats.org/officeDocument/2006/relationships/hyperlink" Target="http://pbs.twimg.com/profile_images/1129453095514247168/9uL-UNri_normal.jpg" TargetMode="External" /><Relationship Id="rId158" Type="http://schemas.openxmlformats.org/officeDocument/2006/relationships/hyperlink" Target="http://pbs.twimg.com/profile_images/1139818022628032513/1nrK7e7v_normal.png" TargetMode="External" /><Relationship Id="rId159" Type="http://schemas.openxmlformats.org/officeDocument/2006/relationships/hyperlink" Target="http://pbs.twimg.com/profile_images/950377138087170048/AvullSRJ_normal.jpg" TargetMode="External" /><Relationship Id="rId160" Type="http://schemas.openxmlformats.org/officeDocument/2006/relationships/hyperlink" Target="http://pbs.twimg.com/profile_images/1129453095514247168/9uL-UNri_normal.jpg" TargetMode="External" /><Relationship Id="rId161" Type="http://schemas.openxmlformats.org/officeDocument/2006/relationships/hyperlink" Target="http://pbs.twimg.com/profile_images/1139818022628032513/1nrK7e7v_normal.png" TargetMode="External" /><Relationship Id="rId162" Type="http://schemas.openxmlformats.org/officeDocument/2006/relationships/hyperlink" Target="http://pbs.twimg.com/profile_images/950377138087170048/AvullSRJ_normal.jpg" TargetMode="External" /><Relationship Id="rId163" Type="http://schemas.openxmlformats.org/officeDocument/2006/relationships/hyperlink" Target="http://pbs.twimg.com/profile_images/1129453095514247168/9uL-UNri_normal.jpg" TargetMode="External" /><Relationship Id="rId164" Type="http://schemas.openxmlformats.org/officeDocument/2006/relationships/hyperlink" Target="http://pbs.twimg.com/profile_images/1139818022628032513/1nrK7e7v_normal.png" TargetMode="External" /><Relationship Id="rId165" Type="http://schemas.openxmlformats.org/officeDocument/2006/relationships/hyperlink" Target="http://pbs.twimg.com/profile_images/950377138087170048/AvullSRJ_normal.jpg" TargetMode="External" /><Relationship Id="rId166" Type="http://schemas.openxmlformats.org/officeDocument/2006/relationships/hyperlink" Target="http://pbs.twimg.com/profile_images/1129453095514247168/9uL-UNri_normal.jpg" TargetMode="External" /><Relationship Id="rId167" Type="http://schemas.openxmlformats.org/officeDocument/2006/relationships/hyperlink" Target="http://pbs.twimg.com/profile_images/1139818022628032513/1nrK7e7v_normal.png" TargetMode="External" /><Relationship Id="rId168" Type="http://schemas.openxmlformats.org/officeDocument/2006/relationships/hyperlink" Target="http://pbs.twimg.com/profile_images/950377138087170048/AvullSRJ_normal.jpg" TargetMode="External" /><Relationship Id="rId169" Type="http://schemas.openxmlformats.org/officeDocument/2006/relationships/hyperlink" Target="http://pbs.twimg.com/profile_images/1129453095514247168/9uL-UNri_normal.jpg" TargetMode="External" /><Relationship Id="rId170" Type="http://schemas.openxmlformats.org/officeDocument/2006/relationships/hyperlink" Target="http://pbs.twimg.com/profile_images/1139818022628032513/1nrK7e7v_normal.png" TargetMode="External" /><Relationship Id="rId171" Type="http://schemas.openxmlformats.org/officeDocument/2006/relationships/hyperlink" Target="http://pbs.twimg.com/profile_images/950377138087170048/AvullSRJ_normal.jpg" TargetMode="External" /><Relationship Id="rId172" Type="http://schemas.openxmlformats.org/officeDocument/2006/relationships/hyperlink" Target="http://pbs.twimg.com/profile_images/1129453095514247168/9uL-UNri_normal.jpg" TargetMode="External" /><Relationship Id="rId173" Type="http://schemas.openxmlformats.org/officeDocument/2006/relationships/hyperlink" Target="http://pbs.twimg.com/profile_images/1139818022628032513/1nrK7e7v_normal.png" TargetMode="External" /><Relationship Id="rId174" Type="http://schemas.openxmlformats.org/officeDocument/2006/relationships/hyperlink" Target="http://pbs.twimg.com/profile_images/950377138087170048/AvullSRJ_normal.jpg" TargetMode="External" /><Relationship Id="rId175" Type="http://schemas.openxmlformats.org/officeDocument/2006/relationships/hyperlink" Target="http://pbs.twimg.com/profile_images/1129453095514247168/9uL-UNri_normal.jpg" TargetMode="External" /><Relationship Id="rId176" Type="http://schemas.openxmlformats.org/officeDocument/2006/relationships/hyperlink" Target="http://pbs.twimg.com/profile_images/1139818022628032513/1nrK7e7v_normal.png" TargetMode="External" /><Relationship Id="rId177" Type="http://schemas.openxmlformats.org/officeDocument/2006/relationships/hyperlink" Target="http://pbs.twimg.com/profile_images/950377138087170048/AvullSRJ_normal.jpg" TargetMode="External" /><Relationship Id="rId178" Type="http://schemas.openxmlformats.org/officeDocument/2006/relationships/hyperlink" Target="http://pbs.twimg.com/profile_images/1129453095514247168/9uL-UNri_normal.jpg" TargetMode="External" /><Relationship Id="rId179" Type="http://schemas.openxmlformats.org/officeDocument/2006/relationships/hyperlink" Target="http://pbs.twimg.com/profile_images/1139818022628032513/1nrK7e7v_normal.png" TargetMode="External" /><Relationship Id="rId180" Type="http://schemas.openxmlformats.org/officeDocument/2006/relationships/hyperlink" Target="http://pbs.twimg.com/profile_images/950377138087170048/AvullSRJ_normal.jpg" TargetMode="External" /><Relationship Id="rId181" Type="http://schemas.openxmlformats.org/officeDocument/2006/relationships/hyperlink" Target="http://pbs.twimg.com/profile_images/1129453095514247168/9uL-UNri_normal.jpg" TargetMode="External" /><Relationship Id="rId182" Type="http://schemas.openxmlformats.org/officeDocument/2006/relationships/hyperlink" Target="http://pbs.twimg.com/profile_images/1139818022628032513/1nrK7e7v_normal.png" TargetMode="External" /><Relationship Id="rId183" Type="http://schemas.openxmlformats.org/officeDocument/2006/relationships/hyperlink" Target="http://pbs.twimg.com/profile_images/950377138087170048/AvullSRJ_normal.jpg" TargetMode="External" /><Relationship Id="rId184" Type="http://schemas.openxmlformats.org/officeDocument/2006/relationships/hyperlink" Target="http://pbs.twimg.com/profile_images/1129453095514247168/9uL-UNri_normal.jpg" TargetMode="External" /><Relationship Id="rId185" Type="http://schemas.openxmlformats.org/officeDocument/2006/relationships/hyperlink" Target="http://pbs.twimg.com/profile_images/1139818022628032513/1nrK7e7v_normal.png" TargetMode="External" /><Relationship Id="rId186" Type="http://schemas.openxmlformats.org/officeDocument/2006/relationships/hyperlink" Target="http://pbs.twimg.com/profile_images/950377138087170048/AvullSRJ_normal.jpg" TargetMode="External" /><Relationship Id="rId187" Type="http://schemas.openxmlformats.org/officeDocument/2006/relationships/hyperlink" Target="http://pbs.twimg.com/profile_images/1129453095514247168/9uL-UNri_normal.jpg" TargetMode="External" /><Relationship Id="rId188" Type="http://schemas.openxmlformats.org/officeDocument/2006/relationships/hyperlink" Target="http://pbs.twimg.com/profile_images/1139818022628032513/1nrK7e7v_normal.png" TargetMode="External" /><Relationship Id="rId189" Type="http://schemas.openxmlformats.org/officeDocument/2006/relationships/hyperlink" Target="http://pbs.twimg.com/profile_images/950377138087170048/AvullSRJ_normal.jpg" TargetMode="External" /><Relationship Id="rId190" Type="http://schemas.openxmlformats.org/officeDocument/2006/relationships/hyperlink" Target="http://pbs.twimg.com/profile_images/1129453095514247168/9uL-UNri_normal.jpg" TargetMode="External" /><Relationship Id="rId191" Type="http://schemas.openxmlformats.org/officeDocument/2006/relationships/hyperlink" Target="http://pbs.twimg.com/profile_images/1129453095514247168/9uL-UNri_normal.jpg" TargetMode="External" /><Relationship Id="rId192" Type="http://schemas.openxmlformats.org/officeDocument/2006/relationships/hyperlink" Target="http://pbs.twimg.com/profile_images/1129453095514247168/9uL-UNri_normal.jpg" TargetMode="External" /><Relationship Id="rId193" Type="http://schemas.openxmlformats.org/officeDocument/2006/relationships/hyperlink" Target="http://pbs.twimg.com/profile_images/1129453095514247168/9uL-UNri_normal.jpg" TargetMode="External" /><Relationship Id="rId194" Type="http://schemas.openxmlformats.org/officeDocument/2006/relationships/hyperlink" Target="http://pbs.twimg.com/profile_images/1129453095514247168/9uL-UNri_normal.jpg" TargetMode="External" /><Relationship Id="rId195" Type="http://schemas.openxmlformats.org/officeDocument/2006/relationships/hyperlink" Target="http://pbs.twimg.com/profile_images/1129453095514247168/9uL-UNri_normal.jpg" TargetMode="External" /><Relationship Id="rId196" Type="http://schemas.openxmlformats.org/officeDocument/2006/relationships/hyperlink" Target="http://pbs.twimg.com/profile_images/1129453095514247168/9uL-UNri_normal.jpg" TargetMode="External" /><Relationship Id="rId197" Type="http://schemas.openxmlformats.org/officeDocument/2006/relationships/hyperlink" Target="http://pbs.twimg.com/profile_images/1129453095514247168/9uL-UNri_normal.jpg" TargetMode="External" /><Relationship Id="rId198" Type="http://schemas.openxmlformats.org/officeDocument/2006/relationships/hyperlink" Target="http://pbs.twimg.com/profile_images/1139818022628032513/1nrK7e7v_normal.png" TargetMode="External" /><Relationship Id="rId199" Type="http://schemas.openxmlformats.org/officeDocument/2006/relationships/hyperlink" Target="http://pbs.twimg.com/profile_images/950377138087170048/AvullSRJ_normal.jpg" TargetMode="External" /><Relationship Id="rId200" Type="http://schemas.openxmlformats.org/officeDocument/2006/relationships/hyperlink" Target="http://pbs.twimg.com/profile_images/1139818022628032513/1nrK7e7v_normal.png" TargetMode="External" /><Relationship Id="rId201" Type="http://schemas.openxmlformats.org/officeDocument/2006/relationships/hyperlink" Target="http://pbs.twimg.com/profile_images/950377138087170048/AvullSRJ_normal.jpg" TargetMode="External" /><Relationship Id="rId202" Type="http://schemas.openxmlformats.org/officeDocument/2006/relationships/hyperlink" Target="http://pbs.twimg.com/profile_images/1139818022628032513/1nrK7e7v_normal.png" TargetMode="External" /><Relationship Id="rId203" Type="http://schemas.openxmlformats.org/officeDocument/2006/relationships/hyperlink" Target="http://pbs.twimg.com/profile_images/950377138087170048/AvullSRJ_normal.jpg" TargetMode="External" /><Relationship Id="rId204" Type="http://schemas.openxmlformats.org/officeDocument/2006/relationships/hyperlink" Target="http://pbs.twimg.com/profile_images/1139818022628032513/1nrK7e7v_normal.png" TargetMode="External" /><Relationship Id="rId205" Type="http://schemas.openxmlformats.org/officeDocument/2006/relationships/hyperlink" Target="http://pbs.twimg.com/profile_images/950377138087170048/AvullSRJ_normal.jpg" TargetMode="External" /><Relationship Id="rId206" Type="http://schemas.openxmlformats.org/officeDocument/2006/relationships/hyperlink" Target="http://pbs.twimg.com/profile_images/1139818022628032513/1nrK7e7v_normal.png" TargetMode="External" /><Relationship Id="rId207" Type="http://schemas.openxmlformats.org/officeDocument/2006/relationships/hyperlink" Target="http://pbs.twimg.com/profile_images/950377138087170048/AvullSRJ_normal.jpg" TargetMode="External" /><Relationship Id="rId208" Type="http://schemas.openxmlformats.org/officeDocument/2006/relationships/hyperlink" Target="http://pbs.twimg.com/profile_images/1139818022628032513/1nrK7e7v_normal.png" TargetMode="External" /><Relationship Id="rId209" Type="http://schemas.openxmlformats.org/officeDocument/2006/relationships/hyperlink" Target="http://pbs.twimg.com/profile_images/950377138087170048/AvullSRJ_normal.jpg" TargetMode="External" /><Relationship Id="rId210" Type="http://schemas.openxmlformats.org/officeDocument/2006/relationships/hyperlink" Target="http://pbs.twimg.com/profile_images/1139818022628032513/1nrK7e7v_normal.png" TargetMode="External" /><Relationship Id="rId211" Type="http://schemas.openxmlformats.org/officeDocument/2006/relationships/hyperlink" Target="http://pbs.twimg.com/profile_images/950377138087170048/AvullSRJ_normal.jpg" TargetMode="External" /><Relationship Id="rId212" Type="http://schemas.openxmlformats.org/officeDocument/2006/relationships/hyperlink" Target="http://pbs.twimg.com/profile_images/1139818022628032513/1nrK7e7v_normal.png" TargetMode="External" /><Relationship Id="rId213" Type="http://schemas.openxmlformats.org/officeDocument/2006/relationships/hyperlink" Target="http://pbs.twimg.com/profile_images/1139818022628032513/1nrK7e7v_normal.png" TargetMode="External" /><Relationship Id="rId214" Type="http://schemas.openxmlformats.org/officeDocument/2006/relationships/hyperlink" Target="http://pbs.twimg.com/profile_images/635558011499450368/FkWI8zlP_normal.jpg" TargetMode="External" /><Relationship Id="rId215" Type="http://schemas.openxmlformats.org/officeDocument/2006/relationships/hyperlink" Target="http://pbs.twimg.com/profile_images/1171028410791006208/_gXkh_dd_normal.jpg" TargetMode="External" /><Relationship Id="rId216" Type="http://schemas.openxmlformats.org/officeDocument/2006/relationships/hyperlink" Target="https://pbs.twimg.com/tweet_video_thumb/EEC4IKQWwAE34gm.jpg" TargetMode="External" /><Relationship Id="rId217" Type="http://schemas.openxmlformats.org/officeDocument/2006/relationships/hyperlink" Target="http://pbs.twimg.com/profile_images/1062473414626045952/XzxEhihS_normal.jpg" TargetMode="External" /><Relationship Id="rId218" Type="http://schemas.openxmlformats.org/officeDocument/2006/relationships/hyperlink" Target="https://pbs.twimg.com/media/EEHJhsWU8AApS5w.jpg" TargetMode="External" /><Relationship Id="rId219" Type="http://schemas.openxmlformats.org/officeDocument/2006/relationships/hyperlink" Target="http://pbs.twimg.com/profile_images/1159040687503003649/j-_y7aiG_normal.jpg" TargetMode="External" /><Relationship Id="rId220" Type="http://schemas.openxmlformats.org/officeDocument/2006/relationships/hyperlink" Target="https://pbs.twimg.com/media/EEIsmz-U4AA0-BT.jpg" TargetMode="External" /><Relationship Id="rId221" Type="http://schemas.openxmlformats.org/officeDocument/2006/relationships/hyperlink" Target="https://pbs.twimg.com/media/EEK6EQpXYAAlyMW.jpg" TargetMode="External" /><Relationship Id="rId222" Type="http://schemas.openxmlformats.org/officeDocument/2006/relationships/hyperlink" Target="https://pbs.twimg.com/media/EEMZSvdXsAAUU7f.jpg" TargetMode="External" /><Relationship Id="rId223" Type="http://schemas.openxmlformats.org/officeDocument/2006/relationships/hyperlink" Target="https://pbs.twimg.com/media/EENeCKOW4AA34oc.jpg" TargetMode="External" /><Relationship Id="rId224" Type="http://schemas.openxmlformats.org/officeDocument/2006/relationships/hyperlink" Target="https://pbs.twimg.com/media/EEN5OAnU0AA3kiM.jpg" TargetMode="External" /><Relationship Id="rId225" Type="http://schemas.openxmlformats.org/officeDocument/2006/relationships/hyperlink" Target="http://pbs.twimg.com/profile_images/1070428210230374411/85Po9WU9_normal.jpg" TargetMode="External" /><Relationship Id="rId226" Type="http://schemas.openxmlformats.org/officeDocument/2006/relationships/hyperlink" Target="https://pbs.twimg.com/media/EERqE0xW4AAX7-a.jpg" TargetMode="External" /><Relationship Id="rId227" Type="http://schemas.openxmlformats.org/officeDocument/2006/relationships/hyperlink" Target="http://pbs.twimg.com/profile_images/984426309454581760/166xDMKu_normal.jpg" TargetMode="External" /><Relationship Id="rId228" Type="http://schemas.openxmlformats.org/officeDocument/2006/relationships/hyperlink" Target="http://pbs.twimg.com/profile_images/984426309454581760/166xDMKu_normal.jpg" TargetMode="External" /><Relationship Id="rId229" Type="http://schemas.openxmlformats.org/officeDocument/2006/relationships/hyperlink" Target="http://pbs.twimg.com/profile_images/642337243030405120/bMnf8BOH_normal.png" TargetMode="External" /><Relationship Id="rId230" Type="http://schemas.openxmlformats.org/officeDocument/2006/relationships/hyperlink" Target="http://pbs.twimg.com/profile_images/642337243030405120/bMnf8BOH_normal.png" TargetMode="External" /><Relationship Id="rId231" Type="http://schemas.openxmlformats.org/officeDocument/2006/relationships/hyperlink" Target="http://pbs.twimg.com/profile_images/598273133334892546/doBAu_VQ_normal.jpg" TargetMode="External" /><Relationship Id="rId232" Type="http://schemas.openxmlformats.org/officeDocument/2006/relationships/hyperlink" Target="http://pbs.twimg.com/profile_images/598273133334892546/doBAu_VQ_normal.jpg" TargetMode="External" /><Relationship Id="rId233" Type="http://schemas.openxmlformats.org/officeDocument/2006/relationships/hyperlink" Target="https://pbs.twimg.com/media/EETbtrgU4AEwsRj.jpg" TargetMode="External" /><Relationship Id="rId234" Type="http://schemas.openxmlformats.org/officeDocument/2006/relationships/hyperlink" Target="http://pbs.twimg.com/profile_images/1158158748399165442/yG59vIHO_normal.jpg" TargetMode="External" /><Relationship Id="rId235" Type="http://schemas.openxmlformats.org/officeDocument/2006/relationships/hyperlink" Target="http://pbs.twimg.com/profile_images/1158158748399165442/yG59vIHO_normal.jpg" TargetMode="External" /><Relationship Id="rId236" Type="http://schemas.openxmlformats.org/officeDocument/2006/relationships/hyperlink" Target="https://pbs.twimg.com/tweet_video_thumb/EET-9CnVUAAqqqH.jpg" TargetMode="External" /><Relationship Id="rId237" Type="http://schemas.openxmlformats.org/officeDocument/2006/relationships/hyperlink" Target="https://pbs.twimg.com/media/EDtMNO6WwAAzryy.png" TargetMode="External" /><Relationship Id="rId238" Type="http://schemas.openxmlformats.org/officeDocument/2006/relationships/hyperlink" Target="https://pbs.twimg.com/media/EEEZvkqWsAECPxy.png" TargetMode="External" /><Relationship Id="rId239" Type="http://schemas.openxmlformats.org/officeDocument/2006/relationships/hyperlink" Target="https://pbs.twimg.com/media/EEHHiv7VUAAS7nM.jpg" TargetMode="External" /><Relationship Id="rId240" Type="http://schemas.openxmlformats.org/officeDocument/2006/relationships/hyperlink" Target="https://pbs.twimg.com/media/EEUMPtiWsAE3Avz.png" TargetMode="External" /><Relationship Id="rId241" Type="http://schemas.openxmlformats.org/officeDocument/2006/relationships/hyperlink" Target="http://pbs.twimg.com/profile_images/1032148623914496000/E69YD5nA_normal.jpg" TargetMode="External" /><Relationship Id="rId242" Type="http://schemas.openxmlformats.org/officeDocument/2006/relationships/hyperlink" Target="http://pbs.twimg.com/profile_images/801357554639077376/jjhNLo6Q_normal.jpg" TargetMode="External" /><Relationship Id="rId243" Type="http://schemas.openxmlformats.org/officeDocument/2006/relationships/hyperlink" Target="https://pbs.twimg.com/media/EEVOqvjVUAU017P.jpg" TargetMode="External" /><Relationship Id="rId244" Type="http://schemas.openxmlformats.org/officeDocument/2006/relationships/hyperlink" Target="http://pbs.twimg.com/profile_images/1023004254649364481/uCZ4fBvL_normal.jpg" TargetMode="External" /><Relationship Id="rId245" Type="http://schemas.openxmlformats.org/officeDocument/2006/relationships/hyperlink" Target="http://pbs.twimg.com/profile_images/1159588361889288192/SL9nmXps_normal.jpg" TargetMode="External" /><Relationship Id="rId246" Type="http://schemas.openxmlformats.org/officeDocument/2006/relationships/hyperlink" Target="http://pbs.twimg.com/profile_images/1131246581229981698/wyBzObXe_normal.jpg" TargetMode="External" /><Relationship Id="rId247" Type="http://schemas.openxmlformats.org/officeDocument/2006/relationships/hyperlink" Target="http://pbs.twimg.com/profile_images/1131246581229981698/wyBzObXe_normal.jpg" TargetMode="External" /><Relationship Id="rId248" Type="http://schemas.openxmlformats.org/officeDocument/2006/relationships/hyperlink" Target="http://pbs.twimg.com/profile_images/1131246581229981698/wyBzObXe_normal.jpg" TargetMode="External" /><Relationship Id="rId249" Type="http://schemas.openxmlformats.org/officeDocument/2006/relationships/hyperlink" Target="http://pbs.twimg.com/profile_images/1131246581229981698/wyBzObXe_normal.jpg" TargetMode="External" /><Relationship Id="rId250" Type="http://schemas.openxmlformats.org/officeDocument/2006/relationships/hyperlink" Target="http://pbs.twimg.com/profile_images/1131246581229981698/wyBzObXe_normal.jpg" TargetMode="External" /><Relationship Id="rId251" Type="http://schemas.openxmlformats.org/officeDocument/2006/relationships/hyperlink" Target="http://pbs.twimg.com/profile_images/1131246581229981698/wyBzObXe_normal.jpg" TargetMode="External" /><Relationship Id="rId252" Type="http://schemas.openxmlformats.org/officeDocument/2006/relationships/hyperlink" Target="http://pbs.twimg.com/profile_images/1164635815324135424/YZM23dzH_normal.jpg" TargetMode="External" /><Relationship Id="rId253" Type="http://schemas.openxmlformats.org/officeDocument/2006/relationships/hyperlink" Target="http://pbs.twimg.com/profile_images/1164635815324135424/YZM23dzH_normal.jpg" TargetMode="External" /><Relationship Id="rId254" Type="http://schemas.openxmlformats.org/officeDocument/2006/relationships/hyperlink" Target="http://pbs.twimg.com/profile_images/1164635815324135424/YZM23dzH_normal.jpg" TargetMode="External" /><Relationship Id="rId255" Type="http://schemas.openxmlformats.org/officeDocument/2006/relationships/hyperlink" Target="http://pbs.twimg.com/profile_images/1164635815324135424/YZM23dzH_normal.jpg" TargetMode="External" /><Relationship Id="rId256" Type="http://schemas.openxmlformats.org/officeDocument/2006/relationships/hyperlink" Target="http://pbs.twimg.com/profile_images/1164635815324135424/YZM23dzH_normal.jpg" TargetMode="External" /><Relationship Id="rId257" Type="http://schemas.openxmlformats.org/officeDocument/2006/relationships/hyperlink" Target="http://pbs.twimg.com/profile_images/1164635815324135424/YZM23dzH_normal.jpg" TargetMode="External" /><Relationship Id="rId258" Type="http://schemas.openxmlformats.org/officeDocument/2006/relationships/hyperlink" Target="http://pbs.twimg.com/profile_images/1164635815324135424/YZM23dzH_normal.jpg" TargetMode="External" /><Relationship Id="rId259" Type="http://schemas.openxmlformats.org/officeDocument/2006/relationships/hyperlink" Target="http://pbs.twimg.com/profile_images/1164635815324135424/YZM23dzH_normal.jpg" TargetMode="External" /><Relationship Id="rId260" Type="http://schemas.openxmlformats.org/officeDocument/2006/relationships/hyperlink" Target="http://pbs.twimg.com/profile_images/3407302568/f579159a34d922021668c425a6151727_normal.jpeg" TargetMode="External" /><Relationship Id="rId261" Type="http://schemas.openxmlformats.org/officeDocument/2006/relationships/hyperlink" Target="http://pbs.twimg.com/profile_images/3407302568/f579159a34d922021668c425a6151727_normal.jpeg" TargetMode="External" /><Relationship Id="rId262" Type="http://schemas.openxmlformats.org/officeDocument/2006/relationships/hyperlink" Target="http://pbs.twimg.com/profile_images/1027246967229833216/fgJ-Z98t_normal.jpg" TargetMode="External" /><Relationship Id="rId263" Type="http://schemas.openxmlformats.org/officeDocument/2006/relationships/hyperlink" Target="http://pbs.twimg.com/profile_images/1027246967229833216/fgJ-Z98t_normal.jpg" TargetMode="External" /><Relationship Id="rId264" Type="http://schemas.openxmlformats.org/officeDocument/2006/relationships/hyperlink" Target="http://pbs.twimg.com/profile_images/1027246967229833216/fgJ-Z98t_normal.jpg" TargetMode="External" /><Relationship Id="rId265" Type="http://schemas.openxmlformats.org/officeDocument/2006/relationships/hyperlink" Target="http://pbs.twimg.com/profile_images/1027246967229833216/fgJ-Z98t_normal.jpg" TargetMode="External" /><Relationship Id="rId266" Type="http://schemas.openxmlformats.org/officeDocument/2006/relationships/hyperlink" Target="http://pbs.twimg.com/profile_images/1027246967229833216/fgJ-Z98t_normal.jpg" TargetMode="External" /><Relationship Id="rId267" Type="http://schemas.openxmlformats.org/officeDocument/2006/relationships/hyperlink" Target="http://pbs.twimg.com/profile_images/1027246967229833216/fgJ-Z98t_normal.jpg" TargetMode="External" /><Relationship Id="rId268" Type="http://schemas.openxmlformats.org/officeDocument/2006/relationships/hyperlink" Target="http://pbs.twimg.com/profile_images/773152649688514565/6slE44e1_normal.jpg" TargetMode="External" /><Relationship Id="rId269" Type="http://schemas.openxmlformats.org/officeDocument/2006/relationships/hyperlink" Target="http://pbs.twimg.com/profile_images/773152649688514565/6slE44e1_normal.jpg" TargetMode="External" /><Relationship Id="rId270" Type="http://schemas.openxmlformats.org/officeDocument/2006/relationships/hyperlink" Target="http://pbs.twimg.com/profile_images/773152649688514565/6slE44e1_normal.jpg" TargetMode="External" /><Relationship Id="rId271" Type="http://schemas.openxmlformats.org/officeDocument/2006/relationships/hyperlink" Target="http://pbs.twimg.com/profile_images/773152649688514565/6slE44e1_normal.jpg" TargetMode="External" /><Relationship Id="rId272" Type="http://schemas.openxmlformats.org/officeDocument/2006/relationships/hyperlink" Target="http://pbs.twimg.com/profile_images/773152649688514565/6slE44e1_normal.jpg" TargetMode="External" /><Relationship Id="rId273" Type="http://schemas.openxmlformats.org/officeDocument/2006/relationships/hyperlink" Target="http://pbs.twimg.com/profile_images/773152649688514565/6slE44e1_normal.jpg" TargetMode="External" /><Relationship Id="rId274" Type="http://schemas.openxmlformats.org/officeDocument/2006/relationships/hyperlink" Target="https://pbs.twimg.com/media/EEWjUO2WwAU_6NT.jpg" TargetMode="External" /><Relationship Id="rId275" Type="http://schemas.openxmlformats.org/officeDocument/2006/relationships/hyperlink" Target="https://pbs.twimg.com/media/EEWXMNSXkAMTkt_.jpg" TargetMode="External" /><Relationship Id="rId276" Type="http://schemas.openxmlformats.org/officeDocument/2006/relationships/hyperlink" Target="https://pbs.twimg.com/media/EEWXMNSXkAMTkt_.jpg" TargetMode="External" /><Relationship Id="rId277" Type="http://schemas.openxmlformats.org/officeDocument/2006/relationships/hyperlink" Target="https://pbs.twimg.com/media/EEWXMNSXkAMTkt_.jpg" TargetMode="External" /><Relationship Id="rId278" Type="http://schemas.openxmlformats.org/officeDocument/2006/relationships/hyperlink" Target="https://pbs.twimg.com/media/EEWXMNSXkAMTkt_.jpg" TargetMode="External" /><Relationship Id="rId279" Type="http://schemas.openxmlformats.org/officeDocument/2006/relationships/hyperlink" Target="https://pbs.twimg.com/media/EEWXMNSXkAMTkt_.jpg" TargetMode="External" /><Relationship Id="rId280" Type="http://schemas.openxmlformats.org/officeDocument/2006/relationships/hyperlink" Target="http://pbs.twimg.com/profile_images/1089970578184957953/IpX8YhGo_normal.jpg" TargetMode="External" /><Relationship Id="rId281" Type="http://schemas.openxmlformats.org/officeDocument/2006/relationships/hyperlink" Target="http://pbs.twimg.com/profile_images/1089970578184957953/IpX8YhGo_normal.jpg" TargetMode="External" /><Relationship Id="rId282" Type="http://schemas.openxmlformats.org/officeDocument/2006/relationships/hyperlink" Target="http://pbs.twimg.com/profile_images/1089970578184957953/IpX8YhGo_normal.jpg" TargetMode="External" /><Relationship Id="rId283" Type="http://schemas.openxmlformats.org/officeDocument/2006/relationships/hyperlink" Target="http://pbs.twimg.com/profile_images/1089970578184957953/IpX8YhGo_normal.jpg" TargetMode="External" /><Relationship Id="rId284" Type="http://schemas.openxmlformats.org/officeDocument/2006/relationships/hyperlink" Target="http://pbs.twimg.com/profile_images/1089970578184957953/IpX8YhGo_normal.jpg" TargetMode="External" /><Relationship Id="rId285" Type="http://schemas.openxmlformats.org/officeDocument/2006/relationships/hyperlink" Target="http://pbs.twimg.com/profile_images/1089970578184957953/IpX8YhGo_normal.jpg" TargetMode="External" /><Relationship Id="rId286" Type="http://schemas.openxmlformats.org/officeDocument/2006/relationships/hyperlink" Target="http://pbs.twimg.com/profile_images/1129924163106496513/DsEADBIY_normal.jpg" TargetMode="External" /><Relationship Id="rId287" Type="http://schemas.openxmlformats.org/officeDocument/2006/relationships/hyperlink" Target="https://pbs.twimg.com/media/EEODVg2WkAsJfV3.jpg" TargetMode="External" /><Relationship Id="rId288" Type="http://schemas.openxmlformats.org/officeDocument/2006/relationships/hyperlink" Target="https://pbs.twimg.com/media/EEODVg2WkAsJfV3.jpg" TargetMode="External" /><Relationship Id="rId289" Type="http://schemas.openxmlformats.org/officeDocument/2006/relationships/hyperlink" Target="https://pbs.twimg.com/media/EEODVg2WkAsJfV3.jpg" TargetMode="External" /><Relationship Id="rId290" Type="http://schemas.openxmlformats.org/officeDocument/2006/relationships/hyperlink" Target="https://pbs.twimg.com/media/EEWwEQbXsAA94Ce.jpg" TargetMode="External" /><Relationship Id="rId291" Type="http://schemas.openxmlformats.org/officeDocument/2006/relationships/hyperlink" Target="http://pbs.twimg.com/profile_images/1009497200903249920/Wephhx-l_normal.jpg" TargetMode="External" /><Relationship Id="rId292" Type="http://schemas.openxmlformats.org/officeDocument/2006/relationships/hyperlink" Target="http://pbs.twimg.com/profile_images/707258628764536833/DeUb67cr_normal.jpg" TargetMode="External" /><Relationship Id="rId293" Type="http://schemas.openxmlformats.org/officeDocument/2006/relationships/hyperlink" Target="http://pbs.twimg.com/profile_images/707258628764536833/DeUb67cr_normal.jpg" TargetMode="External" /><Relationship Id="rId294" Type="http://schemas.openxmlformats.org/officeDocument/2006/relationships/hyperlink" Target="https://pbs.twimg.com/media/EER8TRnWsAANVSA.jpg" TargetMode="External" /><Relationship Id="rId295" Type="http://schemas.openxmlformats.org/officeDocument/2006/relationships/hyperlink" Target="https://pbs.twimg.com/media/EER8TRnWsAANVSA.jpg" TargetMode="External" /><Relationship Id="rId296" Type="http://schemas.openxmlformats.org/officeDocument/2006/relationships/hyperlink" Target="http://pbs.twimg.com/profile_images/468430220110753792/d_PuXQSb_normal.jpeg" TargetMode="External" /><Relationship Id="rId297" Type="http://schemas.openxmlformats.org/officeDocument/2006/relationships/hyperlink" Target="http://pbs.twimg.com/profile_images/1159095486873317377/equ1HhQg_normal.jpg" TargetMode="External" /><Relationship Id="rId298" Type="http://schemas.openxmlformats.org/officeDocument/2006/relationships/hyperlink" Target="http://pbs.twimg.com/profile_images/468430220110753792/d_PuXQSb_normal.jpeg" TargetMode="External" /><Relationship Id="rId299" Type="http://schemas.openxmlformats.org/officeDocument/2006/relationships/hyperlink" Target="http://pbs.twimg.com/profile_images/1159095486873317377/equ1HhQg_normal.jpg" TargetMode="External" /><Relationship Id="rId300" Type="http://schemas.openxmlformats.org/officeDocument/2006/relationships/hyperlink" Target="http://pbs.twimg.com/profile_images/1159095486873317377/equ1HhQg_normal.jpg" TargetMode="External" /><Relationship Id="rId301" Type="http://schemas.openxmlformats.org/officeDocument/2006/relationships/hyperlink" Target="https://pbs.twimg.com/media/EEX1rV8X4AASgws.jpg" TargetMode="External" /><Relationship Id="rId302" Type="http://schemas.openxmlformats.org/officeDocument/2006/relationships/hyperlink" Target="https://twitter.com/rtsafe/status/1169545395585933312" TargetMode="External" /><Relationship Id="rId303" Type="http://schemas.openxmlformats.org/officeDocument/2006/relationships/hyperlink" Target="https://twitter.com/cdrsystems/status/1162218157827690497" TargetMode="External" /><Relationship Id="rId304" Type="http://schemas.openxmlformats.org/officeDocument/2006/relationships/hyperlink" Target="https://twitter.com/ajredmond8/status/1169582482334896129" TargetMode="External" /><Relationship Id="rId305" Type="http://schemas.openxmlformats.org/officeDocument/2006/relationships/hyperlink" Target="https://twitter.com/adaptiivco/status/1169648334526734339" TargetMode="External" /><Relationship Id="rId306" Type="http://schemas.openxmlformats.org/officeDocument/2006/relationships/hyperlink" Target="https://twitter.com/soji_jibowu/status/1169968053104369665" TargetMode="External" /><Relationship Id="rId307" Type="http://schemas.openxmlformats.org/officeDocument/2006/relationships/hyperlink" Target="https://twitter.com/dr_raymak/status/1170360953382350848" TargetMode="External" /><Relationship Id="rId308" Type="http://schemas.openxmlformats.org/officeDocument/2006/relationships/hyperlink" Target="https://twitter.com/dr_raymak/status/1170360953382350848" TargetMode="External" /><Relationship Id="rId309" Type="http://schemas.openxmlformats.org/officeDocument/2006/relationships/hyperlink" Target="https://twitter.com/henningwillers/status/1170110251858911232" TargetMode="External" /><Relationship Id="rId310" Type="http://schemas.openxmlformats.org/officeDocument/2006/relationships/hyperlink" Target="https://twitter.com/sbrt_cr/status/1170113525664092166" TargetMode="External" /><Relationship Id="rId311" Type="http://schemas.openxmlformats.org/officeDocument/2006/relationships/hyperlink" Target="https://twitter.com/finn_corinne/status/1170285733678108672" TargetMode="External" /><Relationship Id="rId312" Type="http://schemas.openxmlformats.org/officeDocument/2006/relationships/hyperlink" Target="https://twitter.com/dr_raymak/status/1170109773791891457" TargetMode="External" /><Relationship Id="rId313" Type="http://schemas.openxmlformats.org/officeDocument/2006/relationships/hyperlink" Target="https://twitter.com/dr_raymak/status/1170109773791891457" TargetMode="External" /><Relationship Id="rId314" Type="http://schemas.openxmlformats.org/officeDocument/2006/relationships/hyperlink" Target="https://twitter.com/dr_raymak/status/1170109773791891457" TargetMode="External" /><Relationship Id="rId315" Type="http://schemas.openxmlformats.org/officeDocument/2006/relationships/hyperlink" Target="https://twitter.com/dr_raymak/status/1170109773791891457" TargetMode="External" /><Relationship Id="rId316" Type="http://schemas.openxmlformats.org/officeDocument/2006/relationships/hyperlink" Target="https://twitter.com/dr_raymak/status/1170109773791891457" TargetMode="External" /><Relationship Id="rId317" Type="http://schemas.openxmlformats.org/officeDocument/2006/relationships/hyperlink" Target="https://twitter.com/dr_raymak/status/1170109773791891457" TargetMode="External" /><Relationship Id="rId318" Type="http://schemas.openxmlformats.org/officeDocument/2006/relationships/hyperlink" Target="https://twitter.com/dr_raymak/status/1170109773791891457" TargetMode="External" /><Relationship Id="rId319" Type="http://schemas.openxmlformats.org/officeDocument/2006/relationships/hyperlink" Target="https://twitter.com/dr_raymak/status/1170109773791891457" TargetMode="External" /><Relationship Id="rId320" Type="http://schemas.openxmlformats.org/officeDocument/2006/relationships/hyperlink" Target="https://twitter.com/dr_raymak/status/1170109773791891457" TargetMode="External" /><Relationship Id="rId321" Type="http://schemas.openxmlformats.org/officeDocument/2006/relationships/hyperlink" Target="https://twitter.com/dr_raymak/status/1170109773791891457" TargetMode="External" /><Relationship Id="rId322" Type="http://schemas.openxmlformats.org/officeDocument/2006/relationships/hyperlink" Target="https://twitter.com/dr_raymak/status/1170109773791891457" TargetMode="External" /><Relationship Id="rId323" Type="http://schemas.openxmlformats.org/officeDocument/2006/relationships/hyperlink" Target="https://twitter.com/dr_raymak/status/1170109773791891457" TargetMode="External" /><Relationship Id="rId324" Type="http://schemas.openxmlformats.org/officeDocument/2006/relationships/hyperlink" Target="https://twitter.com/dr_raymak/status/1170109773791891457" TargetMode="External" /><Relationship Id="rId325" Type="http://schemas.openxmlformats.org/officeDocument/2006/relationships/hyperlink" Target="https://twitter.com/dr_raymak/status/1170109773791891457" TargetMode="External" /><Relationship Id="rId326" Type="http://schemas.openxmlformats.org/officeDocument/2006/relationships/hyperlink" Target="https://twitter.com/dr_raymak/status/1170109773791891457" TargetMode="External" /><Relationship Id="rId327" Type="http://schemas.openxmlformats.org/officeDocument/2006/relationships/hyperlink" Target="https://twitter.com/dr_raymak/status/1170109773791891457" TargetMode="External" /><Relationship Id="rId328" Type="http://schemas.openxmlformats.org/officeDocument/2006/relationships/hyperlink" Target="https://twitter.com/dr_raymak/status/1170109773791891457" TargetMode="External" /><Relationship Id="rId329" Type="http://schemas.openxmlformats.org/officeDocument/2006/relationships/hyperlink" Target="https://twitter.com/dr_raymak/status/1170109773791891457" TargetMode="External" /><Relationship Id="rId330" Type="http://schemas.openxmlformats.org/officeDocument/2006/relationships/hyperlink" Target="https://twitter.com/dr_raymak/status/1170109773791891457" TargetMode="External" /><Relationship Id="rId331" Type="http://schemas.openxmlformats.org/officeDocument/2006/relationships/hyperlink" Target="https://twitter.com/dr_raymak/status/1170109773791891457" TargetMode="External" /><Relationship Id="rId332" Type="http://schemas.openxmlformats.org/officeDocument/2006/relationships/hyperlink" Target="https://twitter.com/dr_raymak/status/1170109773791891457" TargetMode="External" /><Relationship Id="rId333" Type="http://schemas.openxmlformats.org/officeDocument/2006/relationships/hyperlink" Target="https://twitter.com/dr_raymak/status/1170109773791891457" TargetMode="External" /><Relationship Id="rId334" Type="http://schemas.openxmlformats.org/officeDocument/2006/relationships/hyperlink" Target="https://twitter.com/dr_raymak/status/1170109773791891457" TargetMode="External" /><Relationship Id="rId335" Type="http://schemas.openxmlformats.org/officeDocument/2006/relationships/hyperlink" Target="https://twitter.com/dr_raymak/status/1170109773791891457" TargetMode="External" /><Relationship Id="rId336" Type="http://schemas.openxmlformats.org/officeDocument/2006/relationships/hyperlink" Target="https://twitter.com/dr_raymak/status/1170109773791891457" TargetMode="External" /><Relationship Id="rId337" Type="http://schemas.openxmlformats.org/officeDocument/2006/relationships/hyperlink" Target="https://twitter.com/goecp1/status/1170593654160920576" TargetMode="External" /><Relationship Id="rId338" Type="http://schemas.openxmlformats.org/officeDocument/2006/relationships/hyperlink" Target="https://twitter.com/henningwillers/status/1170110251858911232" TargetMode="External" /><Relationship Id="rId339" Type="http://schemas.openxmlformats.org/officeDocument/2006/relationships/hyperlink" Target="https://twitter.com/sbrt_cr/status/1170113525664092166" TargetMode="External" /><Relationship Id="rId340" Type="http://schemas.openxmlformats.org/officeDocument/2006/relationships/hyperlink" Target="https://twitter.com/finn_corinne/status/1170285733678108672" TargetMode="External" /><Relationship Id="rId341" Type="http://schemas.openxmlformats.org/officeDocument/2006/relationships/hyperlink" Target="https://twitter.com/goecp1/status/1170593654160920576" TargetMode="External" /><Relationship Id="rId342" Type="http://schemas.openxmlformats.org/officeDocument/2006/relationships/hyperlink" Target="https://twitter.com/henningwillers/status/1170110251858911232" TargetMode="External" /><Relationship Id="rId343" Type="http://schemas.openxmlformats.org/officeDocument/2006/relationships/hyperlink" Target="https://twitter.com/sbrt_cr/status/1170113525664092166" TargetMode="External" /><Relationship Id="rId344" Type="http://schemas.openxmlformats.org/officeDocument/2006/relationships/hyperlink" Target="https://twitter.com/finn_corinne/status/1170285733678108672" TargetMode="External" /><Relationship Id="rId345" Type="http://schemas.openxmlformats.org/officeDocument/2006/relationships/hyperlink" Target="https://twitter.com/goecp1/status/1170593654160920576" TargetMode="External" /><Relationship Id="rId346" Type="http://schemas.openxmlformats.org/officeDocument/2006/relationships/hyperlink" Target="https://twitter.com/henningwillers/status/1170110251858911232" TargetMode="External" /><Relationship Id="rId347" Type="http://schemas.openxmlformats.org/officeDocument/2006/relationships/hyperlink" Target="https://twitter.com/sbrt_cr/status/1170113525664092166" TargetMode="External" /><Relationship Id="rId348" Type="http://schemas.openxmlformats.org/officeDocument/2006/relationships/hyperlink" Target="https://twitter.com/finn_corinne/status/1170285733678108672" TargetMode="External" /><Relationship Id="rId349" Type="http://schemas.openxmlformats.org/officeDocument/2006/relationships/hyperlink" Target="https://twitter.com/goecp1/status/1170593654160920576" TargetMode="External" /><Relationship Id="rId350" Type="http://schemas.openxmlformats.org/officeDocument/2006/relationships/hyperlink" Target="https://twitter.com/henningwillers/status/1170110251858911232" TargetMode="External" /><Relationship Id="rId351" Type="http://schemas.openxmlformats.org/officeDocument/2006/relationships/hyperlink" Target="https://twitter.com/sbrt_cr/status/1170113525664092166" TargetMode="External" /><Relationship Id="rId352" Type="http://schemas.openxmlformats.org/officeDocument/2006/relationships/hyperlink" Target="https://twitter.com/finn_corinne/status/1170285733678108672" TargetMode="External" /><Relationship Id="rId353" Type="http://schemas.openxmlformats.org/officeDocument/2006/relationships/hyperlink" Target="https://twitter.com/goecp1/status/1170593654160920576" TargetMode="External" /><Relationship Id="rId354" Type="http://schemas.openxmlformats.org/officeDocument/2006/relationships/hyperlink" Target="https://twitter.com/henningwillers/status/1170110251858911232" TargetMode="External" /><Relationship Id="rId355" Type="http://schemas.openxmlformats.org/officeDocument/2006/relationships/hyperlink" Target="https://twitter.com/sbrt_cr/status/1170113525664092166" TargetMode="External" /><Relationship Id="rId356" Type="http://schemas.openxmlformats.org/officeDocument/2006/relationships/hyperlink" Target="https://twitter.com/finn_corinne/status/1170285733678108672" TargetMode="External" /><Relationship Id="rId357" Type="http://schemas.openxmlformats.org/officeDocument/2006/relationships/hyperlink" Target="https://twitter.com/goecp1/status/1170593654160920576" TargetMode="External" /><Relationship Id="rId358" Type="http://schemas.openxmlformats.org/officeDocument/2006/relationships/hyperlink" Target="https://twitter.com/henningwillers/status/1170110251858911232" TargetMode="External" /><Relationship Id="rId359" Type="http://schemas.openxmlformats.org/officeDocument/2006/relationships/hyperlink" Target="https://twitter.com/henningwillers/status/1170110251858911232" TargetMode="External" /><Relationship Id="rId360" Type="http://schemas.openxmlformats.org/officeDocument/2006/relationships/hyperlink" Target="https://twitter.com/henningwillers/status/1170110251858911232" TargetMode="External" /><Relationship Id="rId361" Type="http://schemas.openxmlformats.org/officeDocument/2006/relationships/hyperlink" Target="https://twitter.com/henningwillers/status/1170110251858911232" TargetMode="External" /><Relationship Id="rId362" Type="http://schemas.openxmlformats.org/officeDocument/2006/relationships/hyperlink" Target="https://twitter.com/henningwillers/status/1170110251858911232" TargetMode="External" /><Relationship Id="rId363" Type="http://schemas.openxmlformats.org/officeDocument/2006/relationships/hyperlink" Target="https://twitter.com/henningwillers/status/1170110251858911232" TargetMode="External" /><Relationship Id="rId364" Type="http://schemas.openxmlformats.org/officeDocument/2006/relationships/hyperlink" Target="https://twitter.com/henningwillers/status/1170110251858911232" TargetMode="External" /><Relationship Id="rId365" Type="http://schemas.openxmlformats.org/officeDocument/2006/relationships/hyperlink" Target="https://twitter.com/henningwillers/status/1170110251858911232" TargetMode="External" /><Relationship Id="rId366" Type="http://schemas.openxmlformats.org/officeDocument/2006/relationships/hyperlink" Target="https://twitter.com/henningwillers/status/1170110251858911232" TargetMode="External" /><Relationship Id="rId367" Type="http://schemas.openxmlformats.org/officeDocument/2006/relationships/hyperlink" Target="https://twitter.com/henningwillers/status/1170110251858911232" TargetMode="External" /><Relationship Id="rId368" Type="http://schemas.openxmlformats.org/officeDocument/2006/relationships/hyperlink" Target="https://twitter.com/henningwillers/status/1170110251858911232" TargetMode="External" /><Relationship Id="rId369" Type="http://schemas.openxmlformats.org/officeDocument/2006/relationships/hyperlink" Target="https://twitter.com/henningwillers/status/1170110251858911232" TargetMode="External" /><Relationship Id="rId370" Type="http://schemas.openxmlformats.org/officeDocument/2006/relationships/hyperlink" Target="https://twitter.com/henningwillers/status/1170110251858911232" TargetMode="External" /><Relationship Id="rId371" Type="http://schemas.openxmlformats.org/officeDocument/2006/relationships/hyperlink" Target="https://twitter.com/henningwillers/status/1170110251858911232" TargetMode="External" /><Relationship Id="rId372" Type="http://schemas.openxmlformats.org/officeDocument/2006/relationships/hyperlink" Target="https://twitter.com/henningwillers/status/1170110251858911232" TargetMode="External" /><Relationship Id="rId373" Type="http://schemas.openxmlformats.org/officeDocument/2006/relationships/hyperlink" Target="https://twitter.com/henningwillers/status/1170110251858911232" TargetMode="External" /><Relationship Id="rId374" Type="http://schemas.openxmlformats.org/officeDocument/2006/relationships/hyperlink" Target="https://twitter.com/henningwillers/status/1170110251858911232" TargetMode="External" /><Relationship Id="rId375" Type="http://schemas.openxmlformats.org/officeDocument/2006/relationships/hyperlink" Target="https://twitter.com/henningwillers/status/1170110251858911232" TargetMode="External" /><Relationship Id="rId376" Type="http://schemas.openxmlformats.org/officeDocument/2006/relationships/hyperlink" Target="https://twitter.com/henningwillers/status/1170110251858911232" TargetMode="External" /><Relationship Id="rId377" Type="http://schemas.openxmlformats.org/officeDocument/2006/relationships/hyperlink" Target="https://twitter.com/sbrt_cr/status/1170113525664092166" TargetMode="External" /><Relationship Id="rId378" Type="http://schemas.openxmlformats.org/officeDocument/2006/relationships/hyperlink" Target="https://twitter.com/finn_corinne/status/1170285733678108672" TargetMode="External" /><Relationship Id="rId379" Type="http://schemas.openxmlformats.org/officeDocument/2006/relationships/hyperlink" Target="https://twitter.com/goecp1/status/1170593654160920576" TargetMode="External" /><Relationship Id="rId380" Type="http://schemas.openxmlformats.org/officeDocument/2006/relationships/hyperlink" Target="https://twitter.com/sbrt_cr/status/1170113525664092166" TargetMode="External" /><Relationship Id="rId381" Type="http://schemas.openxmlformats.org/officeDocument/2006/relationships/hyperlink" Target="https://twitter.com/finn_corinne/status/1170285733678108672" TargetMode="External" /><Relationship Id="rId382" Type="http://schemas.openxmlformats.org/officeDocument/2006/relationships/hyperlink" Target="https://twitter.com/goecp1/status/1170593654160920576" TargetMode="External" /><Relationship Id="rId383" Type="http://schemas.openxmlformats.org/officeDocument/2006/relationships/hyperlink" Target="https://twitter.com/sbrt_cr/status/1170113525664092166" TargetMode="External" /><Relationship Id="rId384" Type="http://schemas.openxmlformats.org/officeDocument/2006/relationships/hyperlink" Target="https://twitter.com/finn_corinne/status/1170285733678108672" TargetMode="External" /><Relationship Id="rId385" Type="http://schemas.openxmlformats.org/officeDocument/2006/relationships/hyperlink" Target="https://twitter.com/goecp1/status/1170593654160920576" TargetMode="External" /><Relationship Id="rId386" Type="http://schemas.openxmlformats.org/officeDocument/2006/relationships/hyperlink" Target="https://twitter.com/sbrt_cr/status/1170113525664092166" TargetMode="External" /><Relationship Id="rId387" Type="http://schemas.openxmlformats.org/officeDocument/2006/relationships/hyperlink" Target="https://twitter.com/finn_corinne/status/1170285733678108672" TargetMode="External" /><Relationship Id="rId388" Type="http://schemas.openxmlformats.org/officeDocument/2006/relationships/hyperlink" Target="https://twitter.com/goecp1/status/1170593654160920576" TargetMode="External" /><Relationship Id="rId389" Type="http://schemas.openxmlformats.org/officeDocument/2006/relationships/hyperlink" Target="https://twitter.com/sbrt_cr/status/1170113525664092166" TargetMode="External" /><Relationship Id="rId390" Type="http://schemas.openxmlformats.org/officeDocument/2006/relationships/hyperlink" Target="https://twitter.com/finn_corinne/status/1170285733678108672" TargetMode="External" /><Relationship Id="rId391" Type="http://schemas.openxmlformats.org/officeDocument/2006/relationships/hyperlink" Target="https://twitter.com/goecp1/status/1170593654160920576" TargetMode="External" /><Relationship Id="rId392" Type="http://schemas.openxmlformats.org/officeDocument/2006/relationships/hyperlink" Target="https://twitter.com/sbrt_cr/status/1170113525664092166" TargetMode="External" /><Relationship Id="rId393" Type="http://schemas.openxmlformats.org/officeDocument/2006/relationships/hyperlink" Target="https://twitter.com/finn_corinne/status/1170285733678108672" TargetMode="External" /><Relationship Id="rId394" Type="http://schemas.openxmlformats.org/officeDocument/2006/relationships/hyperlink" Target="https://twitter.com/goecp1/status/1170593654160920576" TargetMode="External" /><Relationship Id="rId395" Type="http://schemas.openxmlformats.org/officeDocument/2006/relationships/hyperlink" Target="https://twitter.com/sbrt_cr/status/1170113525664092166" TargetMode="External" /><Relationship Id="rId396" Type="http://schemas.openxmlformats.org/officeDocument/2006/relationships/hyperlink" Target="https://twitter.com/finn_corinne/status/1170285733678108672" TargetMode="External" /><Relationship Id="rId397" Type="http://schemas.openxmlformats.org/officeDocument/2006/relationships/hyperlink" Target="https://twitter.com/goecp1/status/1170593654160920576" TargetMode="External" /><Relationship Id="rId398" Type="http://schemas.openxmlformats.org/officeDocument/2006/relationships/hyperlink" Target="https://twitter.com/sbrt_cr/status/1170113525664092166" TargetMode="External" /><Relationship Id="rId399" Type="http://schemas.openxmlformats.org/officeDocument/2006/relationships/hyperlink" Target="https://twitter.com/finn_corinne/status/1170285733678108672" TargetMode="External" /><Relationship Id="rId400" Type="http://schemas.openxmlformats.org/officeDocument/2006/relationships/hyperlink" Target="https://twitter.com/goecp1/status/1170593654160920576" TargetMode="External" /><Relationship Id="rId401" Type="http://schemas.openxmlformats.org/officeDocument/2006/relationships/hyperlink" Target="https://twitter.com/sbrt_cr/status/1170113525664092166" TargetMode="External" /><Relationship Id="rId402" Type="http://schemas.openxmlformats.org/officeDocument/2006/relationships/hyperlink" Target="https://twitter.com/finn_corinne/status/1170285733678108672" TargetMode="External" /><Relationship Id="rId403" Type="http://schemas.openxmlformats.org/officeDocument/2006/relationships/hyperlink" Target="https://twitter.com/goecp1/status/1170593654160920576" TargetMode="External" /><Relationship Id="rId404" Type="http://schemas.openxmlformats.org/officeDocument/2006/relationships/hyperlink" Target="https://twitter.com/sbrt_cr/status/1170113525664092166" TargetMode="External" /><Relationship Id="rId405" Type="http://schemas.openxmlformats.org/officeDocument/2006/relationships/hyperlink" Target="https://twitter.com/finn_corinne/status/1170285733678108672" TargetMode="External" /><Relationship Id="rId406" Type="http://schemas.openxmlformats.org/officeDocument/2006/relationships/hyperlink" Target="https://twitter.com/goecp1/status/1170593654160920576" TargetMode="External" /><Relationship Id="rId407" Type="http://schemas.openxmlformats.org/officeDocument/2006/relationships/hyperlink" Target="https://twitter.com/sbrt_cr/status/1170113525664092166" TargetMode="External" /><Relationship Id="rId408" Type="http://schemas.openxmlformats.org/officeDocument/2006/relationships/hyperlink" Target="https://twitter.com/finn_corinne/status/1170285733678108672" TargetMode="External" /><Relationship Id="rId409" Type="http://schemas.openxmlformats.org/officeDocument/2006/relationships/hyperlink" Target="https://twitter.com/goecp1/status/1170593654160920576" TargetMode="External" /><Relationship Id="rId410" Type="http://schemas.openxmlformats.org/officeDocument/2006/relationships/hyperlink" Target="https://twitter.com/sbrt_cr/status/1170113525664092166" TargetMode="External" /><Relationship Id="rId411" Type="http://schemas.openxmlformats.org/officeDocument/2006/relationships/hyperlink" Target="https://twitter.com/finn_corinne/status/1170285733678108672" TargetMode="External" /><Relationship Id="rId412" Type="http://schemas.openxmlformats.org/officeDocument/2006/relationships/hyperlink" Target="https://twitter.com/finn_corinne/status/1170285733678108672" TargetMode="External" /><Relationship Id="rId413" Type="http://schemas.openxmlformats.org/officeDocument/2006/relationships/hyperlink" Target="https://twitter.com/finn_corinne/status/1170285733678108672" TargetMode="External" /><Relationship Id="rId414" Type="http://schemas.openxmlformats.org/officeDocument/2006/relationships/hyperlink" Target="https://twitter.com/finn_corinne/status/1170285733678108672" TargetMode="External" /><Relationship Id="rId415" Type="http://schemas.openxmlformats.org/officeDocument/2006/relationships/hyperlink" Target="https://twitter.com/finn_corinne/status/1170285733678108672" TargetMode="External" /><Relationship Id="rId416" Type="http://schemas.openxmlformats.org/officeDocument/2006/relationships/hyperlink" Target="https://twitter.com/finn_corinne/status/1170285733678108672" TargetMode="External" /><Relationship Id="rId417" Type="http://schemas.openxmlformats.org/officeDocument/2006/relationships/hyperlink" Target="https://twitter.com/finn_corinne/status/1170285733678108672" TargetMode="External" /><Relationship Id="rId418" Type="http://schemas.openxmlformats.org/officeDocument/2006/relationships/hyperlink" Target="https://twitter.com/finn_corinne/status/1170285733678108672" TargetMode="External" /><Relationship Id="rId419" Type="http://schemas.openxmlformats.org/officeDocument/2006/relationships/hyperlink" Target="https://twitter.com/goecp1/status/1170593654160920576" TargetMode="External" /><Relationship Id="rId420" Type="http://schemas.openxmlformats.org/officeDocument/2006/relationships/hyperlink" Target="https://twitter.com/sbrt_cr/status/1170113525664092166" TargetMode="External" /><Relationship Id="rId421" Type="http://schemas.openxmlformats.org/officeDocument/2006/relationships/hyperlink" Target="https://twitter.com/goecp1/status/1170593654160920576" TargetMode="External" /><Relationship Id="rId422" Type="http://schemas.openxmlformats.org/officeDocument/2006/relationships/hyperlink" Target="https://twitter.com/sbrt_cr/status/1170113525664092166" TargetMode="External" /><Relationship Id="rId423" Type="http://schemas.openxmlformats.org/officeDocument/2006/relationships/hyperlink" Target="https://twitter.com/goecp1/status/1170593654160920576" TargetMode="External" /><Relationship Id="rId424" Type="http://schemas.openxmlformats.org/officeDocument/2006/relationships/hyperlink" Target="https://twitter.com/sbrt_cr/status/1170113525664092166" TargetMode="External" /><Relationship Id="rId425" Type="http://schemas.openxmlformats.org/officeDocument/2006/relationships/hyperlink" Target="https://twitter.com/goecp1/status/1170593654160920576" TargetMode="External" /><Relationship Id="rId426" Type="http://schemas.openxmlformats.org/officeDocument/2006/relationships/hyperlink" Target="https://twitter.com/sbrt_cr/status/1170113525664092166" TargetMode="External" /><Relationship Id="rId427" Type="http://schemas.openxmlformats.org/officeDocument/2006/relationships/hyperlink" Target="https://twitter.com/goecp1/status/1170593654160920576" TargetMode="External" /><Relationship Id="rId428" Type="http://schemas.openxmlformats.org/officeDocument/2006/relationships/hyperlink" Target="https://twitter.com/sbrt_cr/status/1170113525664092166" TargetMode="External" /><Relationship Id="rId429" Type="http://schemas.openxmlformats.org/officeDocument/2006/relationships/hyperlink" Target="https://twitter.com/goecp1/status/1170593654160920576" TargetMode="External" /><Relationship Id="rId430" Type="http://schemas.openxmlformats.org/officeDocument/2006/relationships/hyperlink" Target="https://twitter.com/sbrt_cr/status/1170113525664092166" TargetMode="External" /><Relationship Id="rId431" Type="http://schemas.openxmlformats.org/officeDocument/2006/relationships/hyperlink" Target="https://twitter.com/goecp1/status/1170593654160920576" TargetMode="External" /><Relationship Id="rId432" Type="http://schemas.openxmlformats.org/officeDocument/2006/relationships/hyperlink" Target="https://twitter.com/sbrt_cr/status/1170113525664092166" TargetMode="External" /><Relationship Id="rId433" Type="http://schemas.openxmlformats.org/officeDocument/2006/relationships/hyperlink" Target="https://twitter.com/goecp1/status/1170593654160920576" TargetMode="External" /><Relationship Id="rId434" Type="http://schemas.openxmlformats.org/officeDocument/2006/relationships/hyperlink" Target="https://twitter.com/goecp1/status/1170593654160920576" TargetMode="External" /><Relationship Id="rId435" Type="http://schemas.openxmlformats.org/officeDocument/2006/relationships/hyperlink" Target="https://twitter.com/sho_link/status/1171070224587796480" TargetMode="External" /><Relationship Id="rId436" Type="http://schemas.openxmlformats.org/officeDocument/2006/relationships/hyperlink" Target="https://twitter.com/tamara_pozzo/status/1171082835802894337" TargetMode="External" /><Relationship Id="rId437" Type="http://schemas.openxmlformats.org/officeDocument/2006/relationships/hyperlink" Target="https://twitter.com/pre_rad/status/1171138360360001537" TargetMode="External" /><Relationship Id="rId438" Type="http://schemas.openxmlformats.org/officeDocument/2006/relationships/hyperlink" Target="https://twitter.com/sitcancer/status/1171423589054210049" TargetMode="External" /><Relationship Id="rId439" Type="http://schemas.openxmlformats.org/officeDocument/2006/relationships/hyperlink" Target="https://twitter.com/irt_systems/status/1171438967536799750" TargetMode="External" /><Relationship Id="rId440" Type="http://schemas.openxmlformats.org/officeDocument/2006/relationships/hyperlink" Target="https://twitter.com/juergenoellig/status/1171439131613790208" TargetMode="External" /><Relationship Id="rId441" Type="http://schemas.openxmlformats.org/officeDocument/2006/relationships/hyperlink" Target="https://twitter.com/radoncsystems/status/1171547900872024064" TargetMode="External" /><Relationship Id="rId442" Type="http://schemas.openxmlformats.org/officeDocument/2006/relationships/hyperlink" Target="https://twitter.com/ebiss_uk/status/1171703456324890624" TargetMode="External" /><Relationship Id="rId443" Type="http://schemas.openxmlformats.org/officeDocument/2006/relationships/hyperlink" Target="https://twitter.com/varianmedsys/status/1171808140586885120" TargetMode="External" /><Relationship Id="rId444" Type="http://schemas.openxmlformats.org/officeDocument/2006/relationships/hyperlink" Target="https://twitter.com/aktinamedical/status/1171883721403895814" TargetMode="External" /><Relationship Id="rId445" Type="http://schemas.openxmlformats.org/officeDocument/2006/relationships/hyperlink" Target="https://twitter.com/radiimedical/status/1171913614216720384" TargetMode="External" /><Relationship Id="rId446" Type="http://schemas.openxmlformats.org/officeDocument/2006/relationships/hyperlink" Target="https://twitter.com/thomasj_bennett/status/1172178119282831360" TargetMode="External" /><Relationship Id="rId447" Type="http://schemas.openxmlformats.org/officeDocument/2006/relationships/hyperlink" Target="https://twitter.com/missionsearch/status/1172178435755651074" TargetMode="External" /><Relationship Id="rId448" Type="http://schemas.openxmlformats.org/officeDocument/2006/relationships/hyperlink" Target="https://twitter.com/veritasmedical/status/1172170990354337793" TargetMode="External" /><Relationship Id="rId449" Type="http://schemas.openxmlformats.org/officeDocument/2006/relationships/hyperlink" Target="https://twitter.com/veritasmedical/status/1172255998918168593" TargetMode="External" /><Relationship Id="rId450" Type="http://schemas.openxmlformats.org/officeDocument/2006/relationships/hyperlink" Target="https://twitter.com/cshahmd/status/1172258229860077587" TargetMode="External" /><Relationship Id="rId451" Type="http://schemas.openxmlformats.org/officeDocument/2006/relationships/hyperlink" Target="https://twitter.com/cshahmd/status/1172258229860077587" TargetMode="External" /><Relationship Id="rId452" Type="http://schemas.openxmlformats.org/officeDocument/2006/relationships/hyperlink" Target="https://twitter.com/emily_monte/status/1172266355426549760" TargetMode="External" /><Relationship Id="rId453" Type="http://schemas.openxmlformats.org/officeDocument/2006/relationships/hyperlink" Target="https://twitter.com/emily_monte/status/1172266355426549760" TargetMode="External" /><Relationship Id="rId454" Type="http://schemas.openxmlformats.org/officeDocument/2006/relationships/hyperlink" Target="https://twitter.com/reneehanna08/status/1172303387959783426" TargetMode="External" /><Relationship Id="rId455" Type="http://schemas.openxmlformats.org/officeDocument/2006/relationships/hyperlink" Target="https://twitter.com/spark_radio_chi/status/1172303573557755904" TargetMode="External" /><Relationship Id="rId456" Type="http://schemas.openxmlformats.org/officeDocument/2006/relationships/hyperlink" Target="https://twitter.com/spark_radio_chi/status/1172303573557755904" TargetMode="External" /><Relationship Id="rId457" Type="http://schemas.openxmlformats.org/officeDocument/2006/relationships/hyperlink" Target="https://twitter.com/raymailhotvega/status/1172342134663344134" TargetMode="External" /><Relationship Id="rId458" Type="http://schemas.openxmlformats.org/officeDocument/2006/relationships/hyperlink" Target="https://twitter.com/accuboost/status/1169612324610686976" TargetMode="External" /><Relationship Id="rId459" Type="http://schemas.openxmlformats.org/officeDocument/2006/relationships/hyperlink" Target="https://twitter.com/accuboost/status/1171245685401739264" TargetMode="External" /><Relationship Id="rId460" Type="http://schemas.openxmlformats.org/officeDocument/2006/relationships/hyperlink" Target="https://twitter.com/accuboost/status/1171436810464980992" TargetMode="External" /><Relationship Id="rId461" Type="http://schemas.openxmlformats.org/officeDocument/2006/relationships/hyperlink" Target="https://twitter.com/accuboost/status/1172356744397369344" TargetMode="External" /><Relationship Id="rId462" Type="http://schemas.openxmlformats.org/officeDocument/2006/relationships/hyperlink" Target="https://twitter.com/toptamilnews/status/1172359718028730368" TargetMode="External" /><Relationship Id="rId463" Type="http://schemas.openxmlformats.org/officeDocument/2006/relationships/hyperlink" Target="https://twitter.com/antheasaif/status/1172420818845880320" TargetMode="External" /><Relationship Id="rId464" Type="http://schemas.openxmlformats.org/officeDocument/2006/relationships/hyperlink" Target="https://twitter.com/yuejinbo/status/1172429786632704002" TargetMode="External" /><Relationship Id="rId465" Type="http://schemas.openxmlformats.org/officeDocument/2006/relationships/hyperlink" Target="https://twitter.com/drzeman/status/1172510752751702019" TargetMode="External" /><Relationship Id="rId466" Type="http://schemas.openxmlformats.org/officeDocument/2006/relationships/hyperlink" Target="https://twitter.com/dr_tvt/status/1172370411247423488" TargetMode="External" /><Relationship Id="rId467" Type="http://schemas.openxmlformats.org/officeDocument/2006/relationships/hyperlink" Target="https://twitter.com/mknoll_md/status/1172514126700187648" TargetMode="External" /><Relationship Id="rId468" Type="http://schemas.openxmlformats.org/officeDocument/2006/relationships/hyperlink" Target="https://twitter.com/mknoll_md/status/1172514126700187648" TargetMode="External" /><Relationship Id="rId469" Type="http://schemas.openxmlformats.org/officeDocument/2006/relationships/hyperlink" Target="https://twitter.com/mknoll_md/status/1172514126700187648" TargetMode="External" /><Relationship Id="rId470" Type="http://schemas.openxmlformats.org/officeDocument/2006/relationships/hyperlink" Target="https://twitter.com/mknoll_md/status/1172514126700187648" TargetMode="External" /><Relationship Id="rId471" Type="http://schemas.openxmlformats.org/officeDocument/2006/relationships/hyperlink" Target="https://twitter.com/mknoll_md/status/1172514126700187648" TargetMode="External" /><Relationship Id="rId472" Type="http://schemas.openxmlformats.org/officeDocument/2006/relationships/hyperlink" Target="https://twitter.com/mknoll_md/status/1172514126700187648" TargetMode="External" /><Relationship Id="rId473" Type="http://schemas.openxmlformats.org/officeDocument/2006/relationships/hyperlink" Target="https://twitter.com/sushilberiwal/status/1169729940138418176" TargetMode="External" /><Relationship Id="rId474" Type="http://schemas.openxmlformats.org/officeDocument/2006/relationships/hyperlink" Target="https://twitter.com/sushilberiwal/status/1170093079434584069" TargetMode="External" /><Relationship Id="rId475" Type="http://schemas.openxmlformats.org/officeDocument/2006/relationships/hyperlink" Target="https://twitter.com/sushilberiwal/status/1172514639831339013" TargetMode="External" /><Relationship Id="rId476" Type="http://schemas.openxmlformats.org/officeDocument/2006/relationships/hyperlink" Target="https://twitter.com/sushilberiwal/status/1172514639831339013" TargetMode="External" /><Relationship Id="rId477" Type="http://schemas.openxmlformats.org/officeDocument/2006/relationships/hyperlink" Target="https://twitter.com/sushilberiwal/status/1172514639831339013" TargetMode="External" /><Relationship Id="rId478" Type="http://schemas.openxmlformats.org/officeDocument/2006/relationships/hyperlink" Target="https://twitter.com/sushilberiwal/status/1172514639831339013" TargetMode="External" /><Relationship Id="rId479" Type="http://schemas.openxmlformats.org/officeDocument/2006/relationships/hyperlink" Target="https://twitter.com/sushilberiwal/status/1172514639831339013" TargetMode="External" /><Relationship Id="rId480" Type="http://schemas.openxmlformats.org/officeDocument/2006/relationships/hyperlink" Target="https://twitter.com/sushilberiwal/status/1172514639831339013" TargetMode="External" /><Relationship Id="rId481" Type="http://schemas.openxmlformats.org/officeDocument/2006/relationships/hyperlink" Target="https://twitter.com/mindy0403/status/1172518499769622528" TargetMode="External" /><Relationship Id="rId482" Type="http://schemas.openxmlformats.org/officeDocument/2006/relationships/hyperlink" Target="https://twitter.com/mindy0403/status/1172518499769622528" TargetMode="External" /><Relationship Id="rId483" Type="http://schemas.openxmlformats.org/officeDocument/2006/relationships/hyperlink" Target="https://twitter.com/ktranda8/status/1172518984786292737" TargetMode="External" /><Relationship Id="rId484" Type="http://schemas.openxmlformats.org/officeDocument/2006/relationships/hyperlink" Target="https://twitter.com/ktranda8/status/1172518984786292737" TargetMode="External" /><Relationship Id="rId485" Type="http://schemas.openxmlformats.org/officeDocument/2006/relationships/hyperlink" Target="https://twitter.com/ktranda8/status/1172518984786292737" TargetMode="External" /><Relationship Id="rId486" Type="http://schemas.openxmlformats.org/officeDocument/2006/relationships/hyperlink" Target="https://twitter.com/ktranda8/status/1172518984786292737" TargetMode="External" /><Relationship Id="rId487" Type="http://schemas.openxmlformats.org/officeDocument/2006/relationships/hyperlink" Target="https://twitter.com/ktranda8/status/1172518984786292737" TargetMode="External" /><Relationship Id="rId488" Type="http://schemas.openxmlformats.org/officeDocument/2006/relationships/hyperlink" Target="https://twitter.com/ktranda8/status/1172518984786292737" TargetMode="External" /><Relationship Id="rId489" Type="http://schemas.openxmlformats.org/officeDocument/2006/relationships/hyperlink" Target="https://twitter.com/arghavan_salles/status/1172519910888464384" TargetMode="External" /><Relationship Id="rId490" Type="http://schemas.openxmlformats.org/officeDocument/2006/relationships/hyperlink" Target="https://twitter.com/arghavan_salles/status/1172519910888464384" TargetMode="External" /><Relationship Id="rId491" Type="http://schemas.openxmlformats.org/officeDocument/2006/relationships/hyperlink" Target="https://twitter.com/arghavan_salles/status/1172519910888464384" TargetMode="External" /><Relationship Id="rId492" Type="http://schemas.openxmlformats.org/officeDocument/2006/relationships/hyperlink" Target="https://twitter.com/arghavan_salles/status/1172519910888464384" TargetMode="External" /><Relationship Id="rId493" Type="http://schemas.openxmlformats.org/officeDocument/2006/relationships/hyperlink" Target="https://twitter.com/arghavan_salles/status/1172519910888464384" TargetMode="External" /><Relationship Id="rId494" Type="http://schemas.openxmlformats.org/officeDocument/2006/relationships/hyperlink" Target="https://twitter.com/arghavan_salles/status/1172519910888464384" TargetMode="External" /><Relationship Id="rId495" Type="http://schemas.openxmlformats.org/officeDocument/2006/relationships/hyperlink" Target="https://twitter.com/ptwnorthamerica/status/1172522847840980992" TargetMode="External" /><Relationship Id="rId496" Type="http://schemas.openxmlformats.org/officeDocument/2006/relationships/hyperlink" Target="https://twitter.com/dr_tvt/status/1172509532104351744" TargetMode="External" /><Relationship Id="rId497" Type="http://schemas.openxmlformats.org/officeDocument/2006/relationships/hyperlink" Target="https://twitter.com/dr_tvt/status/1172509532104351744" TargetMode="External" /><Relationship Id="rId498" Type="http://schemas.openxmlformats.org/officeDocument/2006/relationships/hyperlink" Target="https://twitter.com/dr_tvt/status/1172509532104351744" TargetMode="External" /><Relationship Id="rId499" Type="http://schemas.openxmlformats.org/officeDocument/2006/relationships/hyperlink" Target="https://twitter.com/dr_tvt/status/1172509532104351744" TargetMode="External" /><Relationship Id="rId500" Type="http://schemas.openxmlformats.org/officeDocument/2006/relationships/hyperlink" Target="https://twitter.com/dr_tvt/status/1172509532104351744" TargetMode="External" /><Relationship Id="rId501" Type="http://schemas.openxmlformats.org/officeDocument/2006/relationships/hyperlink" Target="https://twitter.com/jennybencardino/status/1172525670649540609" TargetMode="External" /><Relationship Id="rId502" Type="http://schemas.openxmlformats.org/officeDocument/2006/relationships/hyperlink" Target="https://twitter.com/jennybencardino/status/1172525670649540609" TargetMode="External" /><Relationship Id="rId503" Type="http://schemas.openxmlformats.org/officeDocument/2006/relationships/hyperlink" Target="https://twitter.com/jennybencardino/status/1172525670649540609" TargetMode="External" /><Relationship Id="rId504" Type="http://schemas.openxmlformats.org/officeDocument/2006/relationships/hyperlink" Target="https://twitter.com/jennybencardino/status/1172525670649540609" TargetMode="External" /><Relationship Id="rId505" Type="http://schemas.openxmlformats.org/officeDocument/2006/relationships/hyperlink" Target="https://twitter.com/jennybencardino/status/1172525670649540609" TargetMode="External" /><Relationship Id="rId506" Type="http://schemas.openxmlformats.org/officeDocument/2006/relationships/hyperlink" Target="https://twitter.com/jennybencardino/status/1172525670649540609" TargetMode="External" /><Relationship Id="rId507" Type="http://schemas.openxmlformats.org/officeDocument/2006/relationships/hyperlink" Target="https://twitter.com/radoncresidency/status/1172527413529632768" TargetMode="External" /><Relationship Id="rId508" Type="http://schemas.openxmlformats.org/officeDocument/2006/relationships/hyperlink" Target="https://twitter.com/evanthomas84/status/1171924736701534209" TargetMode="External" /><Relationship Id="rId509" Type="http://schemas.openxmlformats.org/officeDocument/2006/relationships/hyperlink" Target="https://twitter.com/evanthomas84/status/1171924736701534209" TargetMode="External" /><Relationship Id="rId510" Type="http://schemas.openxmlformats.org/officeDocument/2006/relationships/hyperlink" Target="https://twitter.com/evanthomas84/status/1171924736701534209" TargetMode="External" /><Relationship Id="rId511" Type="http://schemas.openxmlformats.org/officeDocument/2006/relationships/hyperlink" Target="https://twitter.com/evanthomas84/status/1172536872280702976" TargetMode="External" /><Relationship Id="rId512" Type="http://schemas.openxmlformats.org/officeDocument/2006/relationships/hyperlink" Target="https://twitter.com/radoncadmin/status/1172220526485540865" TargetMode="External" /><Relationship Id="rId513" Type="http://schemas.openxmlformats.org/officeDocument/2006/relationships/hyperlink" Target="https://twitter.com/caseccc/status/1172545681543712770" TargetMode="External" /><Relationship Id="rId514" Type="http://schemas.openxmlformats.org/officeDocument/2006/relationships/hyperlink" Target="https://twitter.com/caseccc/status/1172545681543712770" TargetMode="External" /><Relationship Id="rId515" Type="http://schemas.openxmlformats.org/officeDocument/2006/relationships/hyperlink" Target="https://twitter.com/montefiorenyc/status/1172198478782631936" TargetMode="External" /><Relationship Id="rId516" Type="http://schemas.openxmlformats.org/officeDocument/2006/relationships/hyperlink" Target="https://twitter.com/montefiorenyc/status/1172198478782631936" TargetMode="External" /><Relationship Id="rId517" Type="http://schemas.openxmlformats.org/officeDocument/2006/relationships/hyperlink" Target="https://twitter.com/einsteinmed/status/1172222255427936256" TargetMode="External" /><Relationship Id="rId518" Type="http://schemas.openxmlformats.org/officeDocument/2006/relationships/hyperlink" Target="https://twitter.com/aberkowitzmd/status/1172562402526867461" TargetMode="External" /><Relationship Id="rId519" Type="http://schemas.openxmlformats.org/officeDocument/2006/relationships/hyperlink" Target="https://twitter.com/einsteinmed/status/1172222255427936256" TargetMode="External" /><Relationship Id="rId520" Type="http://schemas.openxmlformats.org/officeDocument/2006/relationships/hyperlink" Target="https://twitter.com/aberkowitzmd/status/1172562402526867461" TargetMode="External" /><Relationship Id="rId521" Type="http://schemas.openxmlformats.org/officeDocument/2006/relationships/hyperlink" Target="https://twitter.com/aberkowitzmd/status/1172562402526867461" TargetMode="External" /><Relationship Id="rId522" Type="http://schemas.openxmlformats.org/officeDocument/2006/relationships/hyperlink" Target="https://twitter.com/rejuvaskin_us/status/1172613405062127617" TargetMode="External" /><Relationship Id="rId523" Type="http://schemas.openxmlformats.org/officeDocument/2006/relationships/hyperlink" Target="https://api.twitter.com/1.1/geo/id/0102c1a341a7b334.json" TargetMode="External" /><Relationship Id="rId524" Type="http://schemas.openxmlformats.org/officeDocument/2006/relationships/hyperlink" Target="https://api.twitter.com/1.1/geo/id/0102c1a341a7b334.json" TargetMode="External" /><Relationship Id="rId525" Type="http://schemas.openxmlformats.org/officeDocument/2006/relationships/hyperlink" Target="https://api.twitter.com/1.1/geo/id/0102c1a341a7b334.json" TargetMode="External" /><Relationship Id="rId526" Type="http://schemas.openxmlformats.org/officeDocument/2006/relationships/hyperlink" Target="https://api.twitter.com/1.1/geo/id/0102c1a341a7b334.json" TargetMode="External" /><Relationship Id="rId527" Type="http://schemas.openxmlformats.org/officeDocument/2006/relationships/hyperlink" Target="https://api.twitter.com/1.1/geo/id/0102c1a341a7b334.json" TargetMode="External" /><Relationship Id="rId528" Type="http://schemas.openxmlformats.org/officeDocument/2006/relationships/hyperlink" Target="https://api.twitter.com/1.1/geo/id/0102c1a341a7b334.json" TargetMode="External" /><Relationship Id="rId529" Type="http://schemas.openxmlformats.org/officeDocument/2006/relationships/hyperlink" Target="https://api.twitter.com/1.1/geo/id/92220986b9dfd67d.json" TargetMode="External" /><Relationship Id="rId530" Type="http://schemas.openxmlformats.org/officeDocument/2006/relationships/comments" Target="../comments1.xml" /><Relationship Id="rId531" Type="http://schemas.openxmlformats.org/officeDocument/2006/relationships/vmlDrawing" Target="../drawings/vmlDrawing1.vml" /><Relationship Id="rId532" Type="http://schemas.openxmlformats.org/officeDocument/2006/relationships/table" Target="../tables/table1.xml" /><Relationship Id="rId53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rt-safe.com/news/article/53/rtsafe-exhibit-astro-2019-chicago/" TargetMode="External" /><Relationship Id="rId2" Type="http://schemas.openxmlformats.org/officeDocument/2006/relationships/hyperlink" Target="http://www.adaptiiv.com/astro-2019/" TargetMode="External" /><Relationship Id="rId3" Type="http://schemas.openxmlformats.org/officeDocument/2006/relationships/hyperlink" Target="https://twitter.com/viewray/status/1169250064985968641" TargetMode="External" /><Relationship Id="rId4" Type="http://schemas.openxmlformats.org/officeDocument/2006/relationships/hyperlink" Target="http://www.onlinejacc.org/content/73/23/2976" TargetMode="External" /><Relationship Id="rId5" Type="http://schemas.openxmlformats.org/officeDocument/2006/relationships/hyperlink" Target="https://www.varian.com/oncology/products/adaptive-intelligence" TargetMode="External" /><Relationship Id="rId6" Type="http://schemas.openxmlformats.org/officeDocument/2006/relationships/hyperlink" Target="https://www.sitcancer.org/events/event-description?CalendarEventKey=dd657a9b-4fa0-41b0-8456-0e5b067bf312&amp;Home=%2fevents%2fcalendar" TargetMode="External" /><Relationship Id="rId7" Type="http://schemas.openxmlformats.org/officeDocument/2006/relationships/hyperlink" Target="https://varian.com/adapt" TargetMode="External" /><Relationship Id="rId8" Type="http://schemas.openxmlformats.org/officeDocument/2006/relationships/hyperlink" Target="https://www.astro.org/Meetings-and-Education/Live-Meetings/2019/2019-ASTRO-Annual-Meeting?utm_campaign=ASTRO&amp;utm_medium=social&amp;utm_source=Twitter&amp;utm_content=post5" TargetMode="External" /><Relationship Id="rId9" Type="http://schemas.openxmlformats.org/officeDocument/2006/relationships/hyperlink" Target="https://www.linkedin.com/slink?code=e4mGx8f" TargetMode="External" /><Relationship Id="rId10" Type="http://schemas.openxmlformats.org/officeDocument/2006/relationships/hyperlink" Target="https://consultqd.clevelandclinic.org/catch-these-cleveland-clinic-cancer-center-presentations-at-astro-2019/" TargetMode="External" /><Relationship Id="rId11" Type="http://schemas.openxmlformats.org/officeDocument/2006/relationships/hyperlink" Target="https://consultqd.clevelandclinic.org/catch-these-cleveland-clinic-cancer-center-presentations-at-astro-2019/" TargetMode="External" /><Relationship Id="rId12" Type="http://schemas.openxmlformats.org/officeDocument/2006/relationships/hyperlink" Target="https://www.accuboost.com/astro-2019-in-chicago/" TargetMode="External" /><Relationship Id="rId13" Type="http://schemas.openxmlformats.org/officeDocument/2006/relationships/hyperlink" Target="https://www.accuboost.com/astro-2019-in-chicago/" TargetMode="External" /><Relationship Id="rId14" Type="http://schemas.openxmlformats.org/officeDocument/2006/relationships/hyperlink" Target="https://www.accuboost.com/astro-2019-in-chicago/" TargetMode="External" /><Relationship Id="rId15" Type="http://schemas.openxmlformats.org/officeDocument/2006/relationships/hyperlink" Target="https://www.toptamilnews.com/today-astrology-tamil-58" TargetMode="External" /><Relationship Id="rId16" Type="http://schemas.openxmlformats.org/officeDocument/2006/relationships/hyperlink" Target="https://www.astro.org/News-and-Publications/ASTROnews/2019/2019-Annual-Meeting-Guide/2019-Annual-Meeting" TargetMode="External" /><Relationship Id="rId17" Type="http://schemas.openxmlformats.org/officeDocument/2006/relationships/hyperlink" Target="https://twitter.com/ASTRO_org/status/1170071750845112323" TargetMode="External" /><Relationship Id="rId18" Type="http://schemas.openxmlformats.org/officeDocument/2006/relationships/hyperlink" Target="https://consultqd.clevelandclinic.org/catch-these-cleveland-clinic-cancer-center-presentations-at-astro-2019/" TargetMode="External" /><Relationship Id="rId19" Type="http://schemas.openxmlformats.org/officeDocument/2006/relationships/hyperlink" Target="http://ptwlandingpage.kinsta.cloud/" TargetMode="External" /><Relationship Id="rId20" Type="http://schemas.openxmlformats.org/officeDocument/2006/relationships/hyperlink" Target="https://twitter.com/sushilberiwal/status/1172179740691705856" TargetMode="External" /><Relationship Id="rId21" Type="http://schemas.openxmlformats.org/officeDocument/2006/relationships/hyperlink" Target="https://consultqd.clevelandclinic.org/catch-these-cleveland-clinic-cancer-center-presentations-at-astro-2019/" TargetMode="External" /><Relationship Id="rId22" Type="http://schemas.openxmlformats.org/officeDocument/2006/relationships/hyperlink" Target="https://consultqd.clevelandclinic.org/catch-these-cleveland-clinic-cancer-center-presentations-at-astro-2019/" TargetMode="External" /><Relationship Id="rId23" Type="http://schemas.openxmlformats.org/officeDocument/2006/relationships/hyperlink" Target="https://pbs.twimg.com/media/ECEHN8RU0AAS663.jpg" TargetMode="External" /><Relationship Id="rId24" Type="http://schemas.openxmlformats.org/officeDocument/2006/relationships/hyperlink" Target="https://pbs.twimg.com/media/EDts9XkXkAI6Hox.jpg" TargetMode="External" /><Relationship Id="rId25" Type="http://schemas.openxmlformats.org/officeDocument/2006/relationships/hyperlink" Target="https://pbs.twimg.com/tweet_video_thumb/EEC4IKQWwAE34gm.jpg" TargetMode="External" /><Relationship Id="rId26" Type="http://schemas.openxmlformats.org/officeDocument/2006/relationships/hyperlink" Target="https://pbs.twimg.com/media/EEHJhsWU8AApS5w.jpg" TargetMode="External" /><Relationship Id="rId27" Type="http://schemas.openxmlformats.org/officeDocument/2006/relationships/hyperlink" Target="https://pbs.twimg.com/media/EEIsmz-U4AA0-BT.jpg" TargetMode="External" /><Relationship Id="rId28" Type="http://schemas.openxmlformats.org/officeDocument/2006/relationships/hyperlink" Target="https://pbs.twimg.com/media/EEK6EQpXYAAlyMW.jpg" TargetMode="External" /><Relationship Id="rId29" Type="http://schemas.openxmlformats.org/officeDocument/2006/relationships/hyperlink" Target="https://pbs.twimg.com/media/EEMZSvdXsAAUU7f.jpg" TargetMode="External" /><Relationship Id="rId30" Type="http://schemas.openxmlformats.org/officeDocument/2006/relationships/hyperlink" Target="https://pbs.twimg.com/media/EENeCKOW4AA34oc.jpg" TargetMode="External" /><Relationship Id="rId31" Type="http://schemas.openxmlformats.org/officeDocument/2006/relationships/hyperlink" Target="https://pbs.twimg.com/media/EEN5OAnU0AA3kiM.jpg" TargetMode="External" /><Relationship Id="rId32" Type="http://schemas.openxmlformats.org/officeDocument/2006/relationships/hyperlink" Target="https://pbs.twimg.com/media/EERqE0xW4AAX7-a.jpg" TargetMode="External" /><Relationship Id="rId33" Type="http://schemas.openxmlformats.org/officeDocument/2006/relationships/hyperlink" Target="https://pbs.twimg.com/media/EETbtrgU4AEwsRj.jpg" TargetMode="External" /><Relationship Id="rId34" Type="http://schemas.openxmlformats.org/officeDocument/2006/relationships/hyperlink" Target="https://pbs.twimg.com/tweet_video_thumb/EET-9CnVUAAqqqH.jpg" TargetMode="External" /><Relationship Id="rId35" Type="http://schemas.openxmlformats.org/officeDocument/2006/relationships/hyperlink" Target="https://pbs.twimg.com/media/EDtMNO6WwAAzryy.png" TargetMode="External" /><Relationship Id="rId36" Type="http://schemas.openxmlformats.org/officeDocument/2006/relationships/hyperlink" Target="https://pbs.twimg.com/media/EEEZvkqWsAECPxy.png" TargetMode="External" /><Relationship Id="rId37" Type="http://schemas.openxmlformats.org/officeDocument/2006/relationships/hyperlink" Target="https://pbs.twimg.com/media/EEHHiv7VUAAS7nM.jpg" TargetMode="External" /><Relationship Id="rId38" Type="http://schemas.openxmlformats.org/officeDocument/2006/relationships/hyperlink" Target="https://pbs.twimg.com/media/EEUMPtiWsAE3Avz.png" TargetMode="External" /><Relationship Id="rId39" Type="http://schemas.openxmlformats.org/officeDocument/2006/relationships/hyperlink" Target="https://pbs.twimg.com/media/EEVOqvjVUAU017P.jpg" TargetMode="External" /><Relationship Id="rId40" Type="http://schemas.openxmlformats.org/officeDocument/2006/relationships/hyperlink" Target="https://pbs.twimg.com/media/EEWjUO2WwAU_6NT.jpg" TargetMode="External" /><Relationship Id="rId41" Type="http://schemas.openxmlformats.org/officeDocument/2006/relationships/hyperlink" Target="https://pbs.twimg.com/media/EEWXMNSXkAMTkt_.jpg" TargetMode="External" /><Relationship Id="rId42" Type="http://schemas.openxmlformats.org/officeDocument/2006/relationships/hyperlink" Target="https://pbs.twimg.com/media/EEODVg2WkAsJfV3.jpg" TargetMode="External" /><Relationship Id="rId43" Type="http://schemas.openxmlformats.org/officeDocument/2006/relationships/hyperlink" Target="https://pbs.twimg.com/media/EEWwEQbXsAA94Ce.jpg" TargetMode="External" /><Relationship Id="rId44" Type="http://schemas.openxmlformats.org/officeDocument/2006/relationships/hyperlink" Target="https://pbs.twimg.com/media/EER8TRnWsAANVSA.jpg" TargetMode="External" /><Relationship Id="rId45" Type="http://schemas.openxmlformats.org/officeDocument/2006/relationships/hyperlink" Target="https://pbs.twimg.com/media/EEX1rV8X4AASgws.jpg" TargetMode="External" /><Relationship Id="rId46" Type="http://schemas.openxmlformats.org/officeDocument/2006/relationships/hyperlink" Target="http://pbs.twimg.com/profile_images/951398905677303808/fqOsVezl_normal.jpg" TargetMode="External" /><Relationship Id="rId47" Type="http://schemas.openxmlformats.org/officeDocument/2006/relationships/hyperlink" Target="https://pbs.twimg.com/media/ECEHN8RU0AAS663.jpg" TargetMode="External" /><Relationship Id="rId48" Type="http://schemas.openxmlformats.org/officeDocument/2006/relationships/hyperlink" Target="http://pbs.twimg.com/profile_images/1048036602134581248/tNLxA-k-_normal.jpg" TargetMode="External" /><Relationship Id="rId49" Type="http://schemas.openxmlformats.org/officeDocument/2006/relationships/hyperlink" Target="https://pbs.twimg.com/media/EDts9XkXkAI6Hox.jpg" TargetMode="External" /><Relationship Id="rId50" Type="http://schemas.openxmlformats.org/officeDocument/2006/relationships/hyperlink" Target="http://pbs.twimg.com/profile_images/1107677816714416129/HyJoNh9f_normal.jpg" TargetMode="External" /><Relationship Id="rId51" Type="http://schemas.openxmlformats.org/officeDocument/2006/relationships/hyperlink" Target="http://pbs.twimg.com/profile_images/1061770578556829702/SeCLT-E2_normal.jpg" TargetMode="External" /><Relationship Id="rId52" Type="http://schemas.openxmlformats.org/officeDocument/2006/relationships/hyperlink" Target="http://pbs.twimg.com/profile_images/1118238827594833920/GGGHIHMs_normal.png" TargetMode="External" /><Relationship Id="rId53" Type="http://schemas.openxmlformats.org/officeDocument/2006/relationships/hyperlink" Target="http://pbs.twimg.com/profile_images/950377138087170048/AvullSRJ_normal.jpg" TargetMode="External" /><Relationship Id="rId54" Type="http://schemas.openxmlformats.org/officeDocument/2006/relationships/hyperlink" Target="http://pbs.twimg.com/profile_images/1129453095514247168/9uL-UNri_normal.jpg" TargetMode="External" /><Relationship Id="rId55" Type="http://schemas.openxmlformats.org/officeDocument/2006/relationships/hyperlink" Target="http://pbs.twimg.com/profile_images/1061770578556829702/SeCLT-E2_normal.jpg" TargetMode="External" /><Relationship Id="rId56" Type="http://schemas.openxmlformats.org/officeDocument/2006/relationships/hyperlink" Target="http://pbs.twimg.com/profile_images/1139818022628032513/1nrK7e7v_normal.png" TargetMode="External" /><Relationship Id="rId57" Type="http://schemas.openxmlformats.org/officeDocument/2006/relationships/hyperlink" Target="http://pbs.twimg.com/profile_images/635558011499450368/FkWI8zlP_normal.jpg" TargetMode="External" /><Relationship Id="rId58" Type="http://schemas.openxmlformats.org/officeDocument/2006/relationships/hyperlink" Target="http://pbs.twimg.com/profile_images/1171028410791006208/_gXkh_dd_normal.jpg" TargetMode="External" /><Relationship Id="rId59" Type="http://schemas.openxmlformats.org/officeDocument/2006/relationships/hyperlink" Target="https://pbs.twimg.com/tweet_video_thumb/EEC4IKQWwAE34gm.jpg" TargetMode="External" /><Relationship Id="rId60" Type="http://schemas.openxmlformats.org/officeDocument/2006/relationships/hyperlink" Target="http://pbs.twimg.com/profile_images/1062473414626045952/XzxEhihS_normal.jpg" TargetMode="External" /><Relationship Id="rId61" Type="http://schemas.openxmlformats.org/officeDocument/2006/relationships/hyperlink" Target="https://pbs.twimg.com/media/EEHJhsWU8AApS5w.jpg" TargetMode="External" /><Relationship Id="rId62" Type="http://schemas.openxmlformats.org/officeDocument/2006/relationships/hyperlink" Target="http://pbs.twimg.com/profile_images/1159040687503003649/j-_y7aiG_normal.jpg" TargetMode="External" /><Relationship Id="rId63" Type="http://schemas.openxmlformats.org/officeDocument/2006/relationships/hyperlink" Target="https://pbs.twimg.com/media/EEIsmz-U4AA0-BT.jpg" TargetMode="External" /><Relationship Id="rId64" Type="http://schemas.openxmlformats.org/officeDocument/2006/relationships/hyperlink" Target="https://pbs.twimg.com/media/EEK6EQpXYAAlyMW.jpg" TargetMode="External" /><Relationship Id="rId65" Type="http://schemas.openxmlformats.org/officeDocument/2006/relationships/hyperlink" Target="https://pbs.twimg.com/media/EEMZSvdXsAAUU7f.jpg" TargetMode="External" /><Relationship Id="rId66" Type="http://schemas.openxmlformats.org/officeDocument/2006/relationships/hyperlink" Target="https://pbs.twimg.com/media/EENeCKOW4AA34oc.jpg" TargetMode="External" /><Relationship Id="rId67" Type="http://schemas.openxmlformats.org/officeDocument/2006/relationships/hyperlink" Target="https://pbs.twimg.com/media/EEN5OAnU0AA3kiM.jpg" TargetMode="External" /><Relationship Id="rId68" Type="http://schemas.openxmlformats.org/officeDocument/2006/relationships/hyperlink" Target="http://pbs.twimg.com/profile_images/1070428210230374411/85Po9WU9_normal.jpg" TargetMode="External" /><Relationship Id="rId69" Type="http://schemas.openxmlformats.org/officeDocument/2006/relationships/hyperlink" Target="https://pbs.twimg.com/media/EERqE0xW4AAX7-a.jpg" TargetMode="External" /><Relationship Id="rId70" Type="http://schemas.openxmlformats.org/officeDocument/2006/relationships/hyperlink" Target="http://pbs.twimg.com/profile_images/984426309454581760/166xDMKu_normal.jpg" TargetMode="External" /><Relationship Id="rId71" Type="http://schemas.openxmlformats.org/officeDocument/2006/relationships/hyperlink" Target="http://pbs.twimg.com/profile_images/984426309454581760/166xDMKu_normal.jpg" TargetMode="External" /><Relationship Id="rId72" Type="http://schemas.openxmlformats.org/officeDocument/2006/relationships/hyperlink" Target="http://pbs.twimg.com/profile_images/642337243030405120/bMnf8BOH_normal.png" TargetMode="External" /><Relationship Id="rId73" Type="http://schemas.openxmlformats.org/officeDocument/2006/relationships/hyperlink" Target="http://pbs.twimg.com/profile_images/598273133334892546/doBAu_VQ_normal.jpg" TargetMode="External" /><Relationship Id="rId74" Type="http://schemas.openxmlformats.org/officeDocument/2006/relationships/hyperlink" Target="https://pbs.twimg.com/media/EETbtrgU4AEwsRj.jpg" TargetMode="External" /><Relationship Id="rId75" Type="http://schemas.openxmlformats.org/officeDocument/2006/relationships/hyperlink" Target="http://pbs.twimg.com/profile_images/1158158748399165442/yG59vIHO_normal.jpg" TargetMode="External" /><Relationship Id="rId76" Type="http://schemas.openxmlformats.org/officeDocument/2006/relationships/hyperlink" Target="https://pbs.twimg.com/tweet_video_thumb/EET-9CnVUAAqqqH.jpg" TargetMode="External" /><Relationship Id="rId77" Type="http://schemas.openxmlformats.org/officeDocument/2006/relationships/hyperlink" Target="https://pbs.twimg.com/media/EDtMNO6WwAAzryy.png" TargetMode="External" /><Relationship Id="rId78" Type="http://schemas.openxmlformats.org/officeDocument/2006/relationships/hyperlink" Target="https://pbs.twimg.com/media/EEEZvkqWsAECPxy.png" TargetMode="External" /><Relationship Id="rId79" Type="http://schemas.openxmlformats.org/officeDocument/2006/relationships/hyperlink" Target="https://pbs.twimg.com/media/EEHHiv7VUAAS7nM.jpg" TargetMode="External" /><Relationship Id="rId80" Type="http://schemas.openxmlformats.org/officeDocument/2006/relationships/hyperlink" Target="https://pbs.twimg.com/media/EEUMPtiWsAE3Avz.png" TargetMode="External" /><Relationship Id="rId81" Type="http://schemas.openxmlformats.org/officeDocument/2006/relationships/hyperlink" Target="http://pbs.twimg.com/profile_images/1032148623914496000/E69YD5nA_normal.jpg" TargetMode="External" /><Relationship Id="rId82" Type="http://schemas.openxmlformats.org/officeDocument/2006/relationships/hyperlink" Target="http://pbs.twimg.com/profile_images/801357554639077376/jjhNLo6Q_normal.jpg" TargetMode="External" /><Relationship Id="rId83" Type="http://schemas.openxmlformats.org/officeDocument/2006/relationships/hyperlink" Target="https://pbs.twimg.com/media/EEVOqvjVUAU017P.jpg" TargetMode="External" /><Relationship Id="rId84" Type="http://schemas.openxmlformats.org/officeDocument/2006/relationships/hyperlink" Target="http://pbs.twimg.com/profile_images/1023004254649364481/uCZ4fBvL_normal.jpg" TargetMode="External" /><Relationship Id="rId85" Type="http://schemas.openxmlformats.org/officeDocument/2006/relationships/hyperlink" Target="http://pbs.twimg.com/profile_images/1159588361889288192/SL9nmXps_normal.jpg" TargetMode="External" /><Relationship Id="rId86" Type="http://schemas.openxmlformats.org/officeDocument/2006/relationships/hyperlink" Target="http://pbs.twimg.com/profile_images/1131246581229981698/wyBzObXe_normal.jpg" TargetMode="External" /><Relationship Id="rId87" Type="http://schemas.openxmlformats.org/officeDocument/2006/relationships/hyperlink" Target="http://pbs.twimg.com/profile_images/1164635815324135424/YZM23dzH_normal.jpg" TargetMode="External" /><Relationship Id="rId88" Type="http://schemas.openxmlformats.org/officeDocument/2006/relationships/hyperlink" Target="http://pbs.twimg.com/profile_images/1164635815324135424/YZM23dzH_normal.jpg" TargetMode="External" /><Relationship Id="rId89" Type="http://schemas.openxmlformats.org/officeDocument/2006/relationships/hyperlink" Target="http://pbs.twimg.com/profile_images/1164635815324135424/YZM23dzH_normal.jpg" TargetMode="External" /><Relationship Id="rId90" Type="http://schemas.openxmlformats.org/officeDocument/2006/relationships/hyperlink" Target="http://pbs.twimg.com/profile_images/3407302568/f579159a34d922021668c425a6151727_normal.jpeg" TargetMode="External" /><Relationship Id="rId91" Type="http://schemas.openxmlformats.org/officeDocument/2006/relationships/hyperlink" Target="http://pbs.twimg.com/profile_images/1027246967229833216/fgJ-Z98t_normal.jpg" TargetMode="External" /><Relationship Id="rId92" Type="http://schemas.openxmlformats.org/officeDocument/2006/relationships/hyperlink" Target="http://pbs.twimg.com/profile_images/773152649688514565/6slE44e1_normal.jpg" TargetMode="External" /><Relationship Id="rId93" Type="http://schemas.openxmlformats.org/officeDocument/2006/relationships/hyperlink" Target="https://pbs.twimg.com/media/EEWjUO2WwAU_6NT.jpg" TargetMode="External" /><Relationship Id="rId94" Type="http://schemas.openxmlformats.org/officeDocument/2006/relationships/hyperlink" Target="https://pbs.twimg.com/media/EEWXMNSXkAMTkt_.jpg" TargetMode="External" /><Relationship Id="rId95" Type="http://schemas.openxmlformats.org/officeDocument/2006/relationships/hyperlink" Target="http://pbs.twimg.com/profile_images/1089970578184957953/IpX8YhGo_normal.jpg" TargetMode="External" /><Relationship Id="rId96" Type="http://schemas.openxmlformats.org/officeDocument/2006/relationships/hyperlink" Target="http://pbs.twimg.com/profile_images/1129924163106496513/DsEADBIY_normal.jpg" TargetMode="External" /><Relationship Id="rId97" Type="http://schemas.openxmlformats.org/officeDocument/2006/relationships/hyperlink" Target="https://pbs.twimg.com/media/EEODVg2WkAsJfV3.jpg" TargetMode="External" /><Relationship Id="rId98" Type="http://schemas.openxmlformats.org/officeDocument/2006/relationships/hyperlink" Target="https://pbs.twimg.com/media/EEWwEQbXsAA94Ce.jpg" TargetMode="External" /><Relationship Id="rId99" Type="http://schemas.openxmlformats.org/officeDocument/2006/relationships/hyperlink" Target="http://pbs.twimg.com/profile_images/1009497200903249920/Wephhx-l_normal.jpg" TargetMode="External" /><Relationship Id="rId100" Type="http://schemas.openxmlformats.org/officeDocument/2006/relationships/hyperlink" Target="http://pbs.twimg.com/profile_images/707258628764536833/DeUb67cr_normal.jpg" TargetMode="External" /><Relationship Id="rId101" Type="http://schemas.openxmlformats.org/officeDocument/2006/relationships/hyperlink" Target="https://pbs.twimg.com/media/EER8TRnWsAANVSA.jpg" TargetMode="External" /><Relationship Id="rId102" Type="http://schemas.openxmlformats.org/officeDocument/2006/relationships/hyperlink" Target="http://pbs.twimg.com/profile_images/468430220110753792/d_PuXQSb_normal.jpeg" TargetMode="External" /><Relationship Id="rId103" Type="http://schemas.openxmlformats.org/officeDocument/2006/relationships/hyperlink" Target="http://pbs.twimg.com/profile_images/1159095486873317377/equ1HhQg_normal.jpg" TargetMode="External" /><Relationship Id="rId104" Type="http://schemas.openxmlformats.org/officeDocument/2006/relationships/hyperlink" Target="https://pbs.twimg.com/media/EEX1rV8X4AASgws.jpg" TargetMode="External" /><Relationship Id="rId105" Type="http://schemas.openxmlformats.org/officeDocument/2006/relationships/hyperlink" Target="https://twitter.com/rtsafe/status/1169545395585933312" TargetMode="External" /><Relationship Id="rId106" Type="http://schemas.openxmlformats.org/officeDocument/2006/relationships/hyperlink" Target="https://twitter.com/cdrsystems/status/1162218157827690497" TargetMode="External" /><Relationship Id="rId107" Type="http://schemas.openxmlformats.org/officeDocument/2006/relationships/hyperlink" Target="https://twitter.com/ajredmond8/status/1169582482334896129" TargetMode="External" /><Relationship Id="rId108" Type="http://schemas.openxmlformats.org/officeDocument/2006/relationships/hyperlink" Target="https://twitter.com/adaptiivco/status/1169648334526734339" TargetMode="External" /><Relationship Id="rId109" Type="http://schemas.openxmlformats.org/officeDocument/2006/relationships/hyperlink" Target="https://twitter.com/soji_jibowu/status/1169968053104369665" TargetMode="External" /><Relationship Id="rId110" Type="http://schemas.openxmlformats.org/officeDocument/2006/relationships/hyperlink" Target="https://twitter.com/dr_raymak/status/1170360953382350848" TargetMode="External" /><Relationship Id="rId111" Type="http://schemas.openxmlformats.org/officeDocument/2006/relationships/hyperlink" Target="https://twitter.com/henningwillers/status/1170110251858911232" TargetMode="External" /><Relationship Id="rId112" Type="http://schemas.openxmlformats.org/officeDocument/2006/relationships/hyperlink" Target="https://twitter.com/sbrt_cr/status/1170113525664092166" TargetMode="External" /><Relationship Id="rId113" Type="http://schemas.openxmlformats.org/officeDocument/2006/relationships/hyperlink" Target="https://twitter.com/finn_corinne/status/1170285733678108672" TargetMode="External" /><Relationship Id="rId114" Type="http://schemas.openxmlformats.org/officeDocument/2006/relationships/hyperlink" Target="https://twitter.com/dr_raymak/status/1170109773791891457" TargetMode="External" /><Relationship Id="rId115" Type="http://schemas.openxmlformats.org/officeDocument/2006/relationships/hyperlink" Target="https://twitter.com/goecp1/status/1170593654160920576" TargetMode="External" /><Relationship Id="rId116" Type="http://schemas.openxmlformats.org/officeDocument/2006/relationships/hyperlink" Target="https://twitter.com/sho_link/status/1171070224587796480" TargetMode="External" /><Relationship Id="rId117" Type="http://schemas.openxmlformats.org/officeDocument/2006/relationships/hyperlink" Target="https://twitter.com/tamara_pozzo/status/1171082835802894337" TargetMode="External" /><Relationship Id="rId118" Type="http://schemas.openxmlformats.org/officeDocument/2006/relationships/hyperlink" Target="https://twitter.com/pre_rad/status/1171138360360001537" TargetMode="External" /><Relationship Id="rId119" Type="http://schemas.openxmlformats.org/officeDocument/2006/relationships/hyperlink" Target="https://twitter.com/sitcancer/status/1171423589054210049" TargetMode="External" /><Relationship Id="rId120" Type="http://schemas.openxmlformats.org/officeDocument/2006/relationships/hyperlink" Target="https://twitter.com/irt_systems/status/1171438967536799750" TargetMode="External" /><Relationship Id="rId121" Type="http://schemas.openxmlformats.org/officeDocument/2006/relationships/hyperlink" Target="https://twitter.com/juergenoellig/status/1171439131613790208" TargetMode="External" /><Relationship Id="rId122" Type="http://schemas.openxmlformats.org/officeDocument/2006/relationships/hyperlink" Target="https://twitter.com/radoncsystems/status/1171547900872024064" TargetMode="External" /><Relationship Id="rId123" Type="http://schemas.openxmlformats.org/officeDocument/2006/relationships/hyperlink" Target="https://twitter.com/ebiss_uk/status/1171703456324890624" TargetMode="External" /><Relationship Id="rId124" Type="http://schemas.openxmlformats.org/officeDocument/2006/relationships/hyperlink" Target="https://twitter.com/varianmedsys/status/1171808140586885120" TargetMode="External" /><Relationship Id="rId125" Type="http://schemas.openxmlformats.org/officeDocument/2006/relationships/hyperlink" Target="https://twitter.com/aktinamedical/status/1171883721403895814" TargetMode="External" /><Relationship Id="rId126" Type="http://schemas.openxmlformats.org/officeDocument/2006/relationships/hyperlink" Target="https://twitter.com/radiimedical/status/1171913614216720384" TargetMode="External" /><Relationship Id="rId127" Type="http://schemas.openxmlformats.org/officeDocument/2006/relationships/hyperlink" Target="https://twitter.com/thomasj_bennett/status/1172178119282831360" TargetMode="External" /><Relationship Id="rId128" Type="http://schemas.openxmlformats.org/officeDocument/2006/relationships/hyperlink" Target="https://twitter.com/missionsearch/status/1172178435755651074" TargetMode="External" /><Relationship Id="rId129" Type="http://schemas.openxmlformats.org/officeDocument/2006/relationships/hyperlink" Target="https://twitter.com/veritasmedical/status/1172170990354337793" TargetMode="External" /><Relationship Id="rId130" Type="http://schemas.openxmlformats.org/officeDocument/2006/relationships/hyperlink" Target="https://twitter.com/veritasmedical/status/1172255998918168593" TargetMode="External" /><Relationship Id="rId131" Type="http://schemas.openxmlformats.org/officeDocument/2006/relationships/hyperlink" Target="https://twitter.com/cshahmd/status/1172258229860077587" TargetMode="External" /><Relationship Id="rId132" Type="http://schemas.openxmlformats.org/officeDocument/2006/relationships/hyperlink" Target="https://twitter.com/emily_monte/status/1172266355426549760" TargetMode="External" /><Relationship Id="rId133" Type="http://schemas.openxmlformats.org/officeDocument/2006/relationships/hyperlink" Target="https://twitter.com/reneehanna08/status/1172303387959783426" TargetMode="External" /><Relationship Id="rId134" Type="http://schemas.openxmlformats.org/officeDocument/2006/relationships/hyperlink" Target="https://twitter.com/spark_radio_chi/status/1172303573557755904" TargetMode="External" /><Relationship Id="rId135" Type="http://schemas.openxmlformats.org/officeDocument/2006/relationships/hyperlink" Target="https://twitter.com/raymailhotvega/status/1172342134663344134" TargetMode="External" /><Relationship Id="rId136" Type="http://schemas.openxmlformats.org/officeDocument/2006/relationships/hyperlink" Target="https://twitter.com/accuboost/status/1169612324610686976" TargetMode="External" /><Relationship Id="rId137" Type="http://schemas.openxmlformats.org/officeDocument/2006/relationships/hyperlink" Target="https://twitter.com/accuboost/status/1171245685401739264" TargetMode="External" /><Relationship Id="rId138" Type="http://schemas.openxmlformats.org/officeDocument/2006/relationships/hyperlink" Target="https://twitter.com/accuboost/status/1171436810464980992" TargetMode="External" /><Relationship Id="rId139" Type="http://schemas.openxmlformats.org/officeDocument/2006/relationships/hyperlink" Target="https://twitter.com/accuboost/status/1172356744397369344" TargetMode="External" /><Relationship Id="rId140" Type="http://schemas.openxmlformats.org/officeDocument/2006/relationships/hyperlink" Target="https://twitter.com/toptamilnews/status/1172359718028730368" TargetMode="External" /><Relationship Id="rId141" Type="http://schemas.openxmlformats.org/officeDocument/2006/relationships/hyperlink" Target="https://twitter.com/antheasaif/status/1172420818845880320" TargetMode="External" /><Relationship Id="rId142" Type="http://schemas.openxmlformats.org/officeDocument/2006/relationships/hyperlink" Target="https://twitter.com/yuejinbo/status/1172429786632704002" TargetMode="External" /><Relationship Id="rId143" Type="http://schemas.openxmlformats.org/officeDocument/2006/relationships/hyperlink" Target="https://twitter.com/drzeman/status/1172510752751702019" TargetMode="External" /><Relationship Id="rId144" Type="http://schemas.openxmlformats.org/officeDocument/2006/relationships/hyperlink" Target="https://twitter.com/dr_tvt/status/1172370411247423488" TargetMode="External" /><Relationship Id="rId145" Type="http://schemas.openxmlformats.org/officeDocument/2006/relationships/hyperlink" Target="https://twitter.com/mknoll_md/status/1172514126700187648" TargetMode="External" /><Relationship Id="rId146" Type="http://schemas.openxmlformats.org/officeDocument/2006/relationships/hyperlink" Target="https://twitter.com/sushilberiwal/status/1169729940138418176" TargetMode="External" /><Relationship Id="rId147" Type="http://schemas.openxmlformats.org/officeDocument/2006/relationships/hyperlink" Target="https://twitter.com/sushilberiwal/status/1170093079434584069" TargetMode="External" /><Relationship Id="rId148" Type="http://schemas.openxmlformats.org/officeDocument/2006/relationships/hyperlink" Target="https://twitter.com/sushilberiwal/status/1172514639831339013" TargetMode="External" /><Relationship Id="rId149" Type="http://schemas.openxmlformats.org/officeDocument/2006/relationships/hyperlink" Target="https://twitter.com/mindy0403/status/1172518499769622528" TargetMode="External" /><Relationship Id="rId150" Type="http://schemas.openxmlformats.org/officeDocument/2006/relationships/hyperlink" Target="https://twitter.com/ktranda8/status/1172518984786292737" TargetMode="External" /><Relationship Id="rId151" Type="http://schemas.openxmlformats.org/officeDocument/2006/relationships/hyperlink" Target="https://twitter.com/arghavan_salles/status/1172519910888464384" TargetMode="External" /><Relationship Id="rId152" Type="http://schemas.openxmlformats.org/officeDocument/2006/relationships/hyperlink" Target="https://twitter.com/ptwnorthamerica/status/1172522847840980992" TargetMode="External" /><Relationship Id="rId153" Type="http://schemas.openxmlformats.org/officeDocument/2006/relationships/hyperlink" Target="https://twitter.com/dr_tvt/status/1172509532104351744" TargetMode="External" /><Relationship Id="rId154" Type="http://schemas.openxmlformats.org/officeDocument/2006/relationships/hyperlink" Target="https://twitter.com/jennybencardino/status/1172525670649540609" TargetMode="External" /><Relationship Id="rId155" Type="http://schemas.openxmlformats.org/officeDocument/2006/relationships/hyperlink" Target="https://twitter.com/radoncresidency/status/1172527413529632768" TargetMode="External" /><Relationship Id="rId156" Type="http://schemas.openxmlformats.org/officeDocument/2006/relationships/hyperlink" Target="https://twitter.com/evanthomas84/status/1171924736701534209" TargetMode="External" /><Relationship Id="rId157" Type="http://schemas.openxmlformats.org/officeDocument/2006/relationships/hyperlink" Target="https://twitter.com/evanthomas84/status/1172536872280702976" TargetMode="External" /><Relationship Id="rId158" Type="http://schemas.openxmlformats.org/officeDocument/2006/relationships/hyperlink" Target="https://twitter.com/radoncadmin/status/1172220526485540865" TargetMode="External" /><Relationship Id="rId159" Type="http://schemas.openxmlformats.org/officeDocument/2006/relationships/hyperlink" Target="https://twitter.com/caseccc/status/1172545681543712770" TargetMode="External" /><Relationship Id="rId160" Type="http://schemas.openxmlformats.org/officeDocument/2006/relationships/hyperlink" Target="https://twitter.com/montefiorenyc/status/1172198478782631936" TargetMode="External" /><Relationship Id="rId161" Type="http://schemas.openxmlformats.org/officeDocument/2006/relationships/hyperlink" Target="https://twitter.com/einsteinmed/status/1172222255427936256" TargetMode="External" /><Relationship Id="rId162" Type="http://schemas.openxmlformats.org/officeDocument/2006/relationships/hyperlink" Target="https://twitter.com/aberkowitzmd/status/1172562402526867461" TargetMode="External" /><Relationship Id="rId163" Type="http://schemas.openxmlformats.org/officeDocument/2006/relationships/hyperlink" Target="https://twitter.com/rejuvaskin_us/status/1172613405062127617" TargetMode="External" /><Relationship Id="rId164" Type="http://schemas.openxmlformats.org/officeDocument/2006/relationships/hyperlink" Target="https://api.twitter.com/1.1/geo/id/0102c1a341a7b334.json" TargetMode="External" /><Relationship Id="rId165" Type="http://schemas.openxmlformats.org/officeDocument/2006/relationships/hyperlink" Target="https://api.twitter.com/1.1/geo/id/0102c1a341a7b334.json" TargetMode="External" /><Relationship Id="rId166" Type="http://schemas.openxmlformats.org/officeDocument/2006/relationships/hyperlink" Target="https://api.twitter.com/1.1/geo/id/92220986b9dfd67d.json" TargetMode="External" /><Relationship Id="rId167" Type="http://schemas.openxmlformats.org/officeDocument/2006/relationships/comments" Target="../comments13.xml" /><Relationship Id="rId168" Type="http://schemas.openxmlformats.org/officeDocument/2006/relationships/vmlDrawing" Target="../drawings/vmlDrawing6.vml" /><Relationship Id="rId169" Type="http://schemas.openxmlformats.org/officeDocument/2006/relationships/table" Target="../tables/table23.xml" /><Relationship Id="rId17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4m0MuvJX4" TargetMode="External" /><Relationship Id="rId2" Type="http://schemas.openxmlformats.org/officeDocument/2006/relationships/hyperlink" Target="https://t.co/APyK4jGldw" TargetMode="External" /><Relationship Id="rId3" Type="http://schemas.openxmlformats.org/officeDocument/2006/relationships/hyperlink" Target="https://t.co/jgr1K9pWhw" TargetMode="External" /><Relationship Id="rId4" Type="http://schemas.openxmlformats.org/officeDocument/2006/relationships/hyperlink" Target="https://t.co/9sBf6E0GIt" TargetMode="External" /><Relationship Id="rId5" Type="http://schemas.openxmlformats.org/officeDocument/2006/relationships/hyperlink" Target="https://t.co/C8mcN25Zbc" TargetMode="External" /><Relationship Id="rId6" Type="http://schemas.openxmlformats.org/officeDocument/2006/relationships/hyperlink" Target="https://t.co/f3aFQzDcui" TargetMode="External" /><Relationship Id="rId7" Type="http://schemas.openxmlformats.org/officeDocument/2006/relationships/hyperlink" Target="https://t.co/ar79HWhUl6" TargetMode="External" /><Relationship Id="rId8" Type="http://schemas.openxmlformats.org/officeDocument/2006/relationships/hyperlink" Target="https://t.co/3LDlgwWNut" TargetMode="External" /><Relationship Id="rId9" Type="http://schemas.openxmlformats.org/officeDocument/2006/relationships/hyperlink" Target="https://t.co/uQKmqQsgJe" TargetMode="External" /><Relationship Id="rId10" Type="http://schemas.openxmlformats.org/officeDocument/2006/relationships/hyperlink" Target="https://t.co/oBxEPPHHdp" TargetMode="External" /><Relationship Id="rId11" Type="http://schemas.openxmlformats.org/officeDocument/2006/relationships/hyperlink" Target="https://t.co/jlfjfz33CJ" TargetMode="External" /><Relationship Id="rId12" Type="http://schemas.openxmlformats.org/officeDocument/2006/relationships/hyperlink" Target="https://t.co/WM5uCaui2W" TargetMode="External" /><Relationship Id="rId13" Type="http://schemas.openxmlformats.org/officeDocument/2006/relationships/hyperlink" Target="https://t.co/pofz6ceHB1" TargetMode="External" /><Relationship Id="rId14" Type="http://schemas.openxmlformats.org/officeDocument/2006/relationships/hyperlink" Target="https://t.co/mmjHSTOgMt" TargetMode="External" /><Relationship Id="rId15" Type="http://schemas.openxmlformats.org/officeDocument/2006/relationships/hyperlink" Target="https://t.co/ZWpRUutr2D" TargetMode="External" /><Relationship Id="rId16" Type="http://schemas.openxmlformats.org/officeDocument/2006/relationships/hyperlink" Target="http://t.co/oUzsphxcXf" TargetMode="External" /><Relationship Id="rId17" Type="http://schemas.openxmlformats.org/officeDocument/2006/relationships/hyperlink" Target="https://t.co/Oi84dzVi1B" TargetMode="External" /><Relationship Id="rId18" Type="http://schemas.openxmlformats.org/officeDocument/2006/relationships/hyperlink" Target="https://t.co/aNYtw3TbcD" TargetMode="External" /><Relationship Id="rId19" Type="http://schemas.openxmlformats.org/officeDocument/2006/relationships/hyperlink" Target="https://t.co/UGdYJQzy6V" TargetMode="External" /><Relationship Id="rId20" Type="http://schemas.openxmlformats.org/officeDocument/2006/relationships/hyperlink" Target="https://t.co/N1XxVS7RiO" TargetMode="External" /><Relationship Id="rId21" Type="http://schemas.openxmlformats.org/officeDocument/2006/relationships/hyperlink" Target="https://t.co/jbLbLPQLWv" TargetMode="External" /><Relationship Id="rId22" Type="http://schemas.openxmlformats.org/officeDocument/2006/relationships/hyperlink" Target="https://t.co/OGdb46ihzC" TargetMode="External" /><Relationship Id="rId23" Type="http://schemas.openxmlformats.org/officeDocument/2006/relationships/hyperlink" Target="http://t.co/eYpaDQqmLh" TargetMode="External" /><Relationship Id="rId24" Type="http://schemas.openxmlformats.org/officeDocument/2006/relationships/hyperlink" Target="https://t.co/u0FmhSJ3hv" TargetMode="External" /><Relationship Id="rId25" Type="http://schemas.openxmlformats.org/officeDocument/2006/relationships/hyperlink" Target="https://t.co/9KVv5naIzu" TargetMode="External" /><Relationship Id="rId26" Type="http://schemas.openxmlformats.org/officeDocument/2006/relationships/hyperlink" Target="https://t.co/HLPY3KXKGd" TargetMode="External" /><Relationship Id="rId27" Type="http://schemas.openxmlformats.org/officeDocument/2006/relationships/hyperlink" Target="https://t.co/AXrORwRos4" TargetMode="External" /><Relationship Id="rId28" Type="http://schemas.openxmlformats.org/officeDocument/2006/relationships/hyperlink" Target="https://t.co/X6cdE3aeQa" TargetMode="External" /><Relationship Id="rId29" Type="http://schemas.openxmlformats.org/officeDocument/2006/relationships/hyperlink" Target="http://t.co/eWpJzm8GwV" TargetMode="External" /><Relationship Id="rId30" Type="http://schemas.openxmlformats.org/officeDocument/2006/relationships/hyperlink" Target="https://t.co/IxMra2OEey" TargetMode="External" /><Relationship Id="rId31" Type="http://schemas.openxmlformats.org/officeDocument/2006/relationships/hyperlink" Target="https://t.co/LhEOpy327z" TargetMode="External" /><Relationship Id="rId32" Type="http://schemas.openxmlformats.org/officeDocument/2006/relationships/hyperlink" Target="https://t.co/sb6x0VxoAC" TargetMode="External" /><Relationship Id="rId33" Type="http://schemas.openxmlformats.org/officeDocument/2006/relationships/hyperlink" Target="https://t.co/rgGGo7Bl4b" TargetMode="External" /><Relationship Id="rId34" Type="http://schemas.openxmlformats.org/officeDocument/2006/relationships/hyperlink" Target="https://t.co/VEYbCPjE6z" TargetMode="External" /><Relationship Id="rId35" Type="http://schemas.openxmlformats.org/officeDocument/2006/relationships/hyperlink" Target="https://t.co/sIbukdGgrB" TargetMode="External" /><Relationship Id="rId36" Type="http://schemas.openxmlformats.org/officeDocument/2006/relationships/hyperlink" Target="https://t.co/5nYgqq6iOj" TargetMode="External" /><Relationship Id="rId37" Type="http://schemas.openxmlformats.org/officeDocument/2006/relationships/hyperlink" Target="https://t.co/wzTgewN90X" TargetMode="External" /><Relationship Id="rId38" Type="http://schemas.openxmlformats.org/officeDocument/2006/relationships/hyperlink" Target="https://t.co/9iVu7pVj10" TargetMode="External" /><Relationship Id="rId39" Type="http://schemas.openxmlformats.org/officeDocument/2006/relationships/hyperlink" Target="https://t.co/CG5rInqinP" TargetMode="External" /><Relationship Id="rId40" Type="http://schemas.openxmlformats.org/officeDocument/2006/relationships/hyperlink" Target="https://t.co/M1QPmwJlew" TargetMode="External" /><Relationship Id="rId41" Type="http://schemas.openxmlformats.org/officeDocument/2006/relationships/hyperlink" Target="https://t.co/G8hOTV9EIe" TargetMode="External" /><Relationship Id="rId42" Type="http://schemas.openxmlformats.org/officeDocument/2006/relationships/hyperlink" Target="https://t.co/74Nw3yUdPr" TargetMode="External" /><Relationship Id="rId43" Type="http://schemas.openxmlformats.org/officeDocument/2006/relationships/hyperlink" Target="https://t.co/HNElluFMoC" TargetMode="External" /><Relationship Id="rId44" Type="http://schemas.openxmlformats.org/officeDocument/2006/relationships/hyperlink" Target="https://t.co/CuaMYRZod4" TargetMode="External" /><Relationship Id="rId45" Type="http://schemas.openxmlformats.org/officeDocument/2006/relationships/hyperlink" Target="http://t.co/Kv3C0N3oIm" TargetMode="External" /><Relationship Id="rId46" Type="http://schemas.openxmlformats.org/officeDocument/2006/relationships/hyperlink" Target="https://t.co/oCA7uqh5QD" TargetMode="External" /><Relationship Id="rId47" Type="http://schemas.openxmlformats.org/officeDocument/2006/relationships/hyperlink" Target="https://pbs.twimg.com/profile_banners/2515327465/1515666018" TargetMode="External" /><Relationship Id="rId48" Type="http://schemas.openxmlformats.org/officeDocument/2006/relationships/hyperlink" Target="https://pbs.twimg.com/profile_banners/33898299/1549487689" TargetMode="External" /><Relationship Id="rId49" Type="http://schemas.openxmlformats.org/officeDocument/2006/relationships/hyperlink" Target="https://pbs.twimg.com/profile_banners/26826409/1536960799" TargetMode="External" /><Relationship Id="rId50" Type="http://schemas.openxmlformats.org/officeDocument/2006/relationships/hyperlink" Target="https://pbs.twimg.com/profile_banners/266066794/1538706373" TargetMode="External" /><Relationship Id="rId51" Type="http://schemas.openxmlformats.org/officeDocument/2006/relationships/hyperlink" Target="https://pbs.twimg.com/profile_banners/725638758658375680/1554299339" TargetMode="External" /><Relationship Id="rId52" Type="http://schemas.openxmlformats.org/officeDocument/2006/relationships/hyperlink" Target="https://pbs.twimg.com/profile_banners/1053697820/1552925946" TargetMode="External" /><Relationship Id="rId53" Type="http://schemas.openxmlformats.org/officeDocument/2006/relationships/hyperlink" Target="https://pbs.twimg.com/profile_banners/1731559946/1509137573" TargetMode="External" /><Relationship Id="rId54" Type="http://schemas.openxmlformats.org/officeDocument/2006/relationships/hyperlink" Target="https://pbs.twimg.com/profile_banners/36828583/1567876300" TargetMode="External" /><Relationship Id="rId55" Type="http://schemas.openxmlformats.org/officeDocument/2006/relationships/hyperlink" Target="https://pbs.twimg.com/profile_banners/999479822840684544/1567883175" TargetMode="External" /><Relationship Id="rId56" Type="http://schemas.openxmlformats.org/officeDocument/2006/relationships/hyperlink" Target="https://pbs.twimg.com/profile_banners/250377021/1513459406" TargetMode="External" /><Relationship Id="rId57" Type="http://schemas.openxmlformats.org/officeDocument/2006/relationships/hyperlink" Target="https://pbs.twimg.com/profile_banners/2582454033/1464595094" TargetMode="External" /><Relationship Id="rId58" Type="http://schemas.openxmlformats.org/officeDocument/2006/relationships/hyperlink" Target="https://pbs.twimg.com/profile_banners/978042319621500928/1527171340" TargetMode="External" /><Relationship Id="rId59" Type="http://schemas.openxmlformats.org/officeDocument/2006/relationships/hyperlink" Target="https://pbs.twimg.com/profile_banners/843931662669021185/1507908752" TargetMode="External" /><Relationship Id="rId60" Type="http://schemas.openxmlformats.org/officeDocument/2006/relationships/hyperlink" Target="https://pbs.twimg.com/profile_banners/915687363753512960/1521340141" TargetMode="External" /><Relationship Id="rId61" Type="http://schemas.openxmlformats.org/officeDocument/2006/relationships/hyperlink" Target="https://pbs.twimg.com/profile_banners/970225312985382912/1524592381" TargetMode="External" /><Relationship Id="rId62" Type="http://schemas.openxmlformats.org/officeDocument/2006/relationships/hyperlink" Target="https://pbs.twimg.com/profile_banners/125625357/1557906454" TargetMode="External" /><Relationship Id="rId63" Type="http://schemas.openxmlformats.org/officeDocument/2006/relationships/hyperlink" Target="https://pbs.twimg.com/profile_banners/728645616843247616/1531466266" TargetMode="External" /><Relationship Id="rId64" Type="http://schemas.openxmlformats.org/officeDocument/2006/relationships/hyperlink" Target="https://pbs.twimg.com/profile_banners/964889518850695168/1539019041" TargetMode="External" /><Relationship Id="rId65" Type="http://schemas.openxmlformats.org/officeDocument/2006/relationships/hyperlink" Target="https://pbs.twimg.com/profile_banners/1265887243/1545862991" TargetMode="External" /><Relationship Id="rId66" Type="http://schemas.openxmlformats.org/officeDocument/2006/relationships/hyperlink" Target="https://pbs.twimg.com/profile_banners/4116434567/1479401464" TargetMode="External" /><Relationship Id="rId67" Type="http://schemas.openxmlformats.org/officeDocument/2006/relationships/hyperlink" Target="https://pbs.twimg.com/profile_banners/1322269645/1519097401" TargetMode="External" /><Relationship Id="rId68" Type="http://schemas.openxmlformats.org/officeDocument/2006/relationships/hyperlink" Target="https://pbs.twimg.com/profile_banners/261294282/1477557444" TargetMode="External" /><Relationship Id="rId69" Type="http://schemas.openxmlformats.org/officeDocument/2006/relationships/hyperlink" Target="https://pbs.twimg.com/profile_banners/1047205383188754433/1546032111" TargetMode="External" /><Relationship Id="rId70" Type="http://schemas.openxmlformats.org/officeDocument/2006/relationships/hyperlink" Target="https://pbs.twimg.com/profile_banners/93795620/1546794210" TargetMode="External" /><Relationship Id="rId71" Type="http://schemas.openxmlformats.org/officeDocument/2006/relationships/hyperlink" Target="https://pbs.twimg.com/profile_banners/4669345442/1564329776" TargetMode="External" /><Relationship Id="rId72" Type="http://schemas.openxmlformats.org/officeDocument/2006/relationships/hyperlink" Target="https://pbs.twimg.com/profile_banners/18726720/1558360338" TargetMode="External" /><Relationship Id="rId73" Type="http://schemas.openxmlformats.org/officeDocument/2006/relationships/hyperlink" Target="https://pbs.twimg.com/profile_banners/1139801871764381696/1560587088" TargetMode="External" /><Relationship Id="rId74" Type="http://schemas.openxmlformats.org/officeDocument/2006/relationships/hyperlink" Target="https://pbs.twimg.com/profile_banners/259801046/1440364223" TargetMode="External" /><Relationship Id="rId75" Type="http://schemas.openxmlformats.org/officeDocument/2006/relationships/hyperlink" Target="https://pbs.twimg.com/profile_banners/254675139/1568030449" TargetMode="External" /><Relationship Id="rId76" Type="http://schemas.openxmlformats.org/officeDocument/2006/relationships/hyperlink" Target="https://pbs.twimg.com/profile_banners/20811033/1551986182" TargetMode="External" /><Relationship Id="rId77" Type="http://schemas.openxmlformats.org/officeDocument/2006/relationships/hyperlink" Target="https://pbs.twimg.com/profile_banners/582208181/1548789979" TargetMode="External" /><Relationship Id="rId78" Type="http://schemas.openxmlformats.org/officeDocument/2006/relationships/hyperlink" Target="https://pbs.twimg.com/profile_banners/1159025436837535744/1565170769" TargetMode="External" /><Relationship Id="rId79" Type="http://schemas.openxmlformats.org/officeDocument/2006/relationships/hyperlink" Target="https://pbs.twimg.com/profile_banners/2355230484/1548708535" TargetMode="External" /><Relationship Id="rId80" Type="http://schemas.openxmlformats.org/officeDocument/2006/relationships/hyperlink" Target="https://pbs.twimg.com/profile_banners/2684650832/1556879784" TargetMode="External" /><Relationship Id="rId81" Type="http://schemas.openxmlformats.org/officeDocument/2006/relationships/hyperlink" Target="https://pbs.twimg.com/profile_banners/19551886/1564419409" TargetMode="External" /><Relationship Id="rId82" Type="http://schemas.openxmlformats.org/officeDocument/2006/relationships/hyperlink" Target="https://pbs.twimg.com/profile_banners/360730864/1568062797" TargetMode="External" /><Relationship Id="rId83" Type="http://schemas.openxmlformats.org/officeDocument/2006/relationships/hyperlink" Target="https://pbs.twimg.com/profile_banners/887025110565220352/1500319647" TargetMode="External" /><Relationship Id="rId84" Type="http://schemas.openxmlformats.org/officeDocument/2006/relationships/hyperlink" Target="https://pbs.twimg.com/profile_banners/1162182199006781440/1565928679" TargetMode="External" /><Relationship Id="rId85" Type="http://schemas.openxmlformats.org/officeDocument/2006/relationships/hyperlink" Target="https://pbs.twimg.com/profile_banners/50372010/1557855573" TargetMode="External" /><Relationship Id="rId86" Type="http://schemas.openxmlformats.org/officeDocument/2006/relationships/hyperlink" Target="https://pbs.twimg.com/profile_banners/133715015/1537038603" TargetMode="External" /><Relationship Id="rId87" Type="http://schemas.openxmlformats.org/officeDocument/2006/relationships/hyperlink" Target="https://pbs.twimg.com/profile_banners/2822847318/1532957589" TargetMode="External" /><Relationship Id="rId88" Type="http://schemas.openxmlformats.org/officeDocument/2006/relationships/hyperlink" Target="https://pbs.twimg.com/profile_banners/1007441654486323200/1529663580" TargetMode="External" /><Relationship Id="rId89" Type="http://schemas.openxmlformats.org/officeDocument/2006/relationships/hyperlink" Target="https://pbs.twimg.com/profile_banners/17442457/1564507458" TargetMode="External" /><Relationship Id="rId90" Type="http://schemas.openxmlformats.org/officeDocument/2006/relationships/hyperlink" Target="https://pbs.twimg.com/profile_banners/19076163/1560261206" TargetMode="External" /><Relationship Id="rId91" Type="http://schemas.openxmlformats.org/officeDocument/2006/relationships/hyperlink" Target="https://pbs.twimg.com/profile_banners/1021198246998421504/1564961539" TargetMode="External" /><Relationship Id="rId92" Type="http://schemas.openxmlformats.org/officeDocument/2006/relationships/hyperlink" Target="https://pbs.twimg.com/profile_banners/360012314/1478117466" TargetMode="External" /><Relationship Id="rId93" Type="http://schemas.openxmlformats.org/officeDocument/2006/relationships/hyperlink" Target="https://pbs.twimg.com/profile_banners/823376817407008770/1550893142" TargetMode="External" /><Relationship Id="rId94" Type="http://schemas.openxmlformats.org/officeDocument/2006/relationships/hyperlink" Target="https://pbs.twimg.com/profile_banners/1022955756524642304/1541602771" TargetMode="External" /><Relationship Id="rId95" Type="http://schemas.openxmlformats.org/officeDocument/2006/relationships/hyperlink" Target="https://pbs.twimg.com/profile_banners/180056312/1558211517" TargetMode="External" /><Relationship Id="rId96" Type="http://schemas.openxmlformats.org/officeDocument/2006/relationships/hyperlink" Target="https://pbs.twimg.com/profile_banners/2264393190/1471981982" TargetMode="External" /><Relationship Id="rId97" Type="http://schemas.openxmlformats.org/officeDocument/2006/relationships/hyperlink" Target="https://pbs.twimg.com/profile_banners/1009801950244802561/1530732881" TargetMode="External" /><Relationship Id="rId98" Type="http://schemas.openxmlformats.org/officeDocument/2006/relationships/hyperlink" Target="https://pbs.twimg.com/profile_banners/925838546174431232/1515641911" TargetMode="External" /><Relationship Id="rId99" Type="http://schemas.openxmlformats.org/officeDocument/2006/relationships/hyperlink" Target="https://pbs.twimg.com/profile_banners/1665013812/1529976654" TargetMode="External" /><Relationship Id="rId100" Type="http://schemas.openxmlformats.org/officeDocument/2006/relationships/hyperlink" Target="https://pbs.twimg.com/profile_banners/566778253/1415547818" TargetMode="External" /><Relationship Id="rId101" Type="http://schemas.openxmlformats.org/officeDocument/2006/relationships/hyperlink" Target="https://pbs.twimg.com/profile_banners/393542175/1566561623" TargetMode="External" /><Relationship Id="rId102" Type="http://schemas.openxmlformats.org/officeDocument/2006/relationships/hyperlink" Target="https://pbs.twimg.com/profile_banners/769276958542737408/1473175804" TargetMode="External" /><Relationship Id="rId103" Type="http://schemas.openxmlformats.org/officeDocument/2006/relationships/hyperlink" Target="https://pbs.twimg.com/profile_banners/765905681153138688/1478636474" TargetMode="External" /><Relationship Id="rId104" Type="http://schemas.openxmlformats.org/officeDocument/2006/relationships/hyperlink" Target="https://pbs.twimg.com/profile_banners/407111444/1568366995" TargetMode="External" /><Relationship Id="rId105" Type="http://schemas.openxmlformats.org/officeDocument/2006/relationships/hyperlink" Target="https://pbs.twimg.com/profile_banners/991341509797646337/1525368756" TargetMode="External" /><Relationship Id="rId106" Type="http://schemas.openxmlformats.org/officeDocument/2006/relationships/hyperlink" Target="https://pbs.twimg.com/profile_banners/1054486722405416961/1568210731" TargetMode="External" /><Relationship Id="rId107" Type="http://schemas.openxmlformats.org/officeDocument/2006/relationships/hyperlink" Target="https://pbs.twimg.com/profile_banners/234786406/1457457824" TargetMode="External" /><Relationship Id="rId108" Type="http://schemas.openxmlformats.org/officeDocument/2006/relationships/hyperlink" Target="https://pbs.twimg.com/profile_banners/340356226/1564515571" TargetMode="External" /><Relationship Id="rId109" Type="http://schemas.openxmlformats.org/officeDocument/2006/relationships/hyperlink" Target="https://pbs.twimg.com/profile_banners/74732805/1400517377" TargetMode="External" /><Relationship Id="rId110" Type="http://schemas.openxmlformats.org/officeDocument/2006/relationships/hyperlink" Target="https://pbs.twimg.com/profile_banners/111006256/1554908514"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5/bg.gif" TargetMode="External" /><Relationship Id="rId113" Type="http://schemas.openxmlformats.org/officeDocument/2006/relationships/hyperlink" Target="http://abs.twimg.com/images/themes/theme15/bg.png" TargetMode="External" /><Relationship Id="rId114" Type="http://schemas.openxmlformats.org/officeDocument/2006/relationships/hyperlink" Target="http://abs.twimg.com/images/themes/theme14/bg.gif"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4/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8/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5/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6/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5/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8/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6/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4/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pbs.twimg.com/profile_images/951398905677303808/fqOsVezl_normal.jpg" TargetMode="External" /><Relationship Id="rId171" Type="http://schemas.openxmlformats.org/officeDocument/2006/relationships/hyperlink" Target="http://pbs.twimg.com/profile_images/2179434139/a_logo_green_normal.png" TargetMode="External" /><Relationship Id="rId172" Type="http://schemas.openxmlformats.org/officeDocument/2006/relationships/hyperlink" Target="http://pbs.twimg.com/profile_images/1040715066822148096/qGmonmyd_normal.jpg" TargetMode="External" /><Relationship Id="rId173" Type="http://schemas.openxmlformats.org/officeDocument/2006/relationships/hyperlink" Target="http://pbs.twimg.com/profile_images/1048036602134581248/tNLxA-k-_normal.jpg" TargetMode="External" /><Relationship Id="rId174" Type="http://schemas.openxmlformats.org/officeDocument/2006/relationships/hyperlink" Target="http://pbs.twimg.com/profile_images/1113438469957791745/lEsazJi0_normal.png" TargetMode="External" /><Relationship Id="rId175" Type="http://schemas.openxmlformats.org/officeDocument/2006/relationships/hyperlink" Target="http://pbs.twimg.com/profile_images/1107677816714416129/HyJoNh9f_normal.jpg" TargetMode="External" /><Relationship Id="rId176" Type="http://schemas.openxmlformats.org/officeDocument/2006/relationships/hyperlink" Target="http://pbs.twimg.com/profile_images/1061770578556829702/SeCLT-E2_normal.jpg" TargetMode="External" /><Relationship Id="rId177" Type="http://schemas.openxmlformats.org/officeDocument/2006/relationships/hyperlink" Target="http://pbs.twimg.com/profile_images/1139289346685771776/h3c0sXIT_normal.jpg" TargetMode="External" /><Relationship Id="rId178" Type="http://schemas.openxmlformats.org/officeDocument/2006/relationships/hyperlink" Target="http://pbs.twimg.com/profile_images/1002697991818502144/SVNlxcO5_normal.jpg" TargetMode="External" /><Relationship Id="rId179" Type="http://schemas.openxmlformats.org/officeDocument/2006/relationships/hyperlink" Target="http://pbs.twimg.com/profile_images/1118238827594833920/GGGHIHMs_normal.png" TargetMode="External" /><Relationship Id="rId180" Type="http://schemas.openxmlformats.org/officeDocument/2006/relationships/hyperlink" Target="http://pbs.twimg.com/profile_images/950377138087170048/AvullSRJ_normal.jpg" TargetMode="External" /><Relationship Id="rId181" Type="http://schemas.openxmlformats.org/officeDocument/2006/relationships/hyperlink" Target="http://pbs.twimg.com/profile_images/1129453095514247168/9uL-UNri_normal.jpg" TargetMode="External" /><Relationship Id="rId182" Type="http://schemas.openxmlformats.org/officeDocument/2006/relationships/hyperlink" Target="http://pbs.twimg.com/profile_images/1111317625676664832/p6HcDq2A_normal.png" TargetMode="External" /><Relationship Id="rId183" Type="http://schemas.openxmlformats.org/officeDocument/2006/relationships/hyperlink" Target="http://pbs.twimg.com/profile_images/1045459959796776961/JSmIITzu_normal.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846039093607829504/9AOqFA1T_normal.jpg" TargetMode="External" /><Relationship Id="rId187" Type="http://schemas.openxmlformats.org/officeDocument/2006/relationships/hyperlink" Target="http://pbs.twimg.com/profile_images/915735845209915392/7OZLSkO-_normal.jpg" TargetMode="External" /><Relationship Id="rId188" Type="http://schemas.openxmlformats.org/officeDocument/2006/relationships/hyperlink" Target="http://pbs.twimg.com/profile_images/972137604811456515/2LxEDNtZ_normal.jpg" TargetMode="External" /><Relationship Id="rId189" Type="http://schemas.openxmlformats.org/officeDocument/2006/relationships/hyperlink" Target="http://pbs.twimg.com/profile_images/1141395224746450944/Vk0wnKiJ_normal.png" TargetMode="External" /><Relationship Id="rId190" Type="http://schemas.openxmlformats.org/officeDocument/2006/relationships/hyperlink" Target="http://pbs.twimg.com/profile_images/573457703147814912/m2OjZlC8_normal.jpeg" TargetMode="External" /><Relationship Id="rId191" Type="http://schemas.openxmlformats.org/officeDocument/2006/relationships/hyperlink" Target="http://pbs.twimg.com/profile_images/728948491918184449/Pq0uZ6t5_normal.jpg" TargetMode="External" /><Relationship Id="rId192" Type="http://schemas.openxmlformats.org/officeDocument/2006/relationships/hyperlink" Target="http://abs.twimg.com/sticky/default_profile_images/default_profile_normal.pn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964893402885222401/jdgAdf-a_normal.jpg" TargetMode="External" /><Relationship Id="rId195" Type="http://schemas.openxmlformats.org/officeDocument/2006/relationships/hyperlink" Target="http://pbs.twimg.com/profile_images/681625543775784961/rZGyXjby_normal.jpg" TargetMode="External" /><Relationship Id="rId196" Type="http://schemas.openxmlformats.org/officeDocument/2006/relationships/hyperlink" Target="http://pbs.twimg.com/profile_images/1077372180571217920/ZWLonKU5_normal.jpg" TargetMode="External" /><Relationship Id="rId197" Type="http://schemas.openxmlformats.org/officeDocument/2006/relationships/hyperlink" Target="http://pbs.twimg.com/profile_images/796529170423619584/4ddMPxo0_normal.jpg" TargetMode="External" /><Relationship Id="rId198" Type="http://schemas.openxmlformats.org/officeDocument/2006/relationships/hyperlink" Target="http://pbs.twimg.com/profile_images/921540242171203584/2hXtsGlT_normal.jpg" TargetMode="External" /><Relationship Id="rId199" Type="http://schemas.openxmlformats.org/officeDocument/2006/relationships/hyperlink" Target="http://pbs.twimg.com/profile_images/961534753823449088/F2Hkbva6_normal.jpg" TargetMode="External" /><Relationship Id="rId200" Type="http://schemas.openxmlformats.org/officeDocument/2006/relationships/hyperlink" Target="http://pbs.twimg.com/profile_images/1048140048355528704/TuNcycEm_normal.jpg" TargetMode="External" /><Relationship Id="rId201" Type="http://schemas.openxmlformats.org/officeDocument/2006/relationships/hyperlink" Target="http://pbs.twimg.com/profile_images/1081017078474104832/4zJh1rTd_normal.jpg" TargetMode="External" /><Relationship Id="rId202" Type="http://schemas.openxmlformats.org/officeDocument/2006/relationships/hyperlink" Target="http://pbs.twimg.com/profile_images/1088179982634008582/eA9ddlRv_normal.jpg" TargetMode="External" /><Relationship Id="rId203" Type="http://schemas.openxmlformats.org/officeDocument/2006/relationships/hyperlink" Target="http://pbs.twimg.com/profile_images/1034830412353290241/56nZRFYh_normal.jpg" TargetMode="External" /><Relationship Id="rId204" Type="http://schemas.openxmlformats.org/officeDocument/2006/relationships/hyperlink" Target="http://pbs.twimg.com/profile_images/1139818022628032513/1nrK7e7v_normal.png" TargetMode="External" /><Relationship Id="rId205" Type="http://schemas.openxmlformats.org/officeDocument/2006/relationships/hyperlink" Target="http://pbs.twimg.com/profile_images/635558011499450368/FkWI8zlP_normal.jpg" TargetMode="External" /><Relationship Id="rId206" Type="http://schemas.openxmlformats.org/officeDocument/2006/relationships/hyperlink" Target="http://pbs.twimg.com/profile_images/1171028410791006208/_gXkh_dd_normal.jpg" TargetMode="External" /><Relationship Id="rId207" Type="http://schemas.openxmlformats.org/officeDocument/2006/relationships/hyperlink" Target="http://pbs.twimg.com/profile_images/1103736155491745795/r4_RfI1j_normal.jpg" TargetMode="External" /><Relationship Id="rId208" Type="http://schemas.openxmlformats.org/officeDocument/2006/relationships/hyperlink" Target="http://pbs.twimg.com/profile_images/1062473414626045952/XzxEhihS_normal.jpg" TargetMode="External" /><Relationship Id="rId209" Type="http://schemas.openxmlformats.org/officeDocument/2006/relationships/hyperlink" Target="http://pbs.twimg.com/profile_images/1159036321219919873/fypYE6nv_normal.jpg" TargetMode="External" /><Relationship Id="rId210" Type="http://schemas.openxmlformats.org/officeDocument/2006/relationships/hyperlink" Target="http://pbs.twimg.com/profile_images/1159040687503003649/j-_y7aiG_normal.jpg" TargetMode="External" /><Relationship Id="rId211" Type="http://schemas.openxmlformats.org/officeDocument/2006/relationships/hyperlink" Target="http://pbs.twimg.com/profile_images/1089988139349770240/RJoYRZzL_normal.jpg" TargetMode="External" /><Relationship Id="rId212" Type="http://schemas.openxmlformats.org/officeDocument/2006/relationships/hyperlink" Target="http://pbs.twimg.com/profile_images/1064832578052677633/GUEfThlF_normal.jpg" TargetMode="External" /><Relationship Id="rId213" Type="http://schemas.openxmlformats.org/officeDocument/2006/relationships/hyperlink" Target="http://pbs.twimg.com/profile_images/875756884673929216/IE4bSJTo_normal.jpg" TargetMode="External" /><Relationship Id="rId214" Type="http://schemas.openxmlformats.org/officeDocument/2006/relationships/hyperlink" Target="http://pbs.twimg.com/profile_images/911678003909771264/G8VU1Ief_normal.jpg" TargetMode="External" /><Relationship Id="rId215" Type="http://schemas.openxmlformats.org/officeDocument/2006/relationships/hyperlink" Target="http://pbs.twimg.com/profile_images/887031535785959424/qFNH0Pal_normal.jpg" TargetMode="External" /><Relationship Id="rId216" Type="http://schemas.openxmlformats.org/officeDocument/2006/relationships/hyperlink" Target="http://pbs.twimg.com/profile_images/1162215027920609287/kEWR1Rdl_normal.jpg" TargetMode="External" /><Relationship Id="rId217" Type="http://schemas.openxmlformats.org/officeDocument/2006/relationships/hyperlink" Target="http://pbs.twimg.com/profile_images/1070428210230374411/85Po9WU9_normal.jpg" TargetMode="External" /><Relationship Id="rId218" Type="http://schemas.openxmlformats.org/officeDocument/2006/relationships/hyperlink" Target="http://pbs.twimg.com/profile_images/1085363350437912581/cAfSkcpv_normal.jpg" TargetMode="External" /><Relationship Id="rId219" Type="http://schemas.openxmlformats.org/officeDocument/2006/relationships/hyperlink" Target="http://pbs.twimg.com/profile_images/984426309454581760/166xDMKu_normal.jpg" TargetMode="External" /><Relationship Id="rId220" Type="http://schemas.openxmlformats.org/officeDocument/2006/relationships/hyperlink" Target="http://pbs.twimg.com/profile_images/642337243030405120/bMnf8BOH_normal.png" TargetMode="External" /><Relationship Id="rId221" Type="http://schemas.openxmlformats.org/officeDocument/2006/relationships/hyperlink" Target="http://pbs.twimg.com/profile_images/1009497200903249920/Wephhx-l_normal.jpg" TargetMode="External" /><Relationship Id="rId222" Type="http://schemas.openxmlformats.org/officeDocument/2006/relationships/hyperlink" Target="http://pbs.twimg.com/profile_images/925423954797498368/qmwbLcjq_normal.jpg" TargetMode="External" /><Relationship Id="rId223" Type="http://schemas.openxmlformats.org/officeDocument/2006/relationships/hyperlink" Target="http://pbs.twimg.com/profile_images/598273133334892546/doBAu_VQ_normal.jpg" TargetMode="External" /><Relationship Id="rId224" Type="http://schemas.openxmlformats.org/officeDocument/2006/relationships/hyperlink" Target="http://pbs.twimg.com/profile_images/1172163088369508352/EFbmEuRa_normal.jpg" TargetMode="External" /><Relationship Id="rId225" Type="http://schemas.openxmlformats.org/officeDocument/2006/relationships/hyperlink" Target="http://pbs.twimg.com/profile_images/1158158748399165442/yG59vIHO_normal.jpg" TargetMode="External" /><Relationship Id="rId226" Type="http://schemas.openxmlformats.org/officeDocument/2006/relationships/hyperlink" Target="http://pbs.twimg.com/profile_images/1057708278799654912/WYrrrJ15_normal.jpg" TargetMode="External" /><Relationship Id="rId227" Type="http://schemas.openxmlformats.org/officeDocument/2006/relationships/hyperlink" Target="http://pbs.twimg.com/profile_images/1070694328681594885/iuR9FucB_normal.jpg" TargetMode="External" /><Relationship Id="rId228" Type="http://schemas.openxmlformats.org/officeDocument/2006/relationships/hyperlink" Target="http://pbs.twimg.com/profile_images/1032148623914496000/E69YD5nA_normal.jpg" TargetMode="External" /><Relationship Id="rId229" Type="http://schemas.openxmlformats.org/officeDocument/2006/relationships/hyperlink" Target="http://pbs.twimg.com/profile_images/801357554639077376/jjhNLo6Q_normal.jpg" TargetMode="External" /><Relationship Id="rId230" Type="http://schemas.openxmlformats.org/officeDocument/2006/relationships/hyperlink" Target="http://pbs.twimg.com/profile_images/833050386017685504/QNSRfhrE_normal.jpg" TargetMode="External" /><Relationship Id="rId231" Type="http://schemas.openxmlformats.org/officeDocument/2006/relationships/hyperlink" Target="http://pbs.twimg.com/profile_images/1152584162974392320/jf5b-Rbp_normal.jpg" TargetMode="External" /><Relationship Id="rId232" Type="http://schemas.openxmlformats.org/officeDocument/2006/relationships/hyperlink" Target="http://pbs.twimg.com/profile_images/1023004254649364481/uCZ4fBvL_normal.jpg" TargetMode="External" /><Relationship Id="rId233" Type="http://schemas.openxmlformats.org/officeDocument/2006/relationships/hyperlink" Target="http://pbs.twimg.com/profile_images/1159588361889288192/SL9nmXps_normal.jpg" TargetMode="External" /><Relationship Id="rId234" Type="http://schemas.openxmlformats.org/officeDocument/2006/relationships/hyperlink" Target="http://pbs.twimg.com/profile_images/1131246581229981698/wyBzObXe_normal.jpg" TargetMode="External" /><Relationship Id="rId235" Type="http://schemas.openxmlformats.org/officeDocument/2006/relationships/hyperlink" Target="http://pbs.twimg.com/profile_images/1050462066484510720/TJLiLkzv_normal.jpg" TargetMode="External" /><Relationship Id="rId236" Type="http://schemas.openxmlformats.org/officeDocument/2006/relationships/hyperlink" Target="http://pbs.twimg.com/profile_images/1121556794244042754/8k7f269-_normal.png" TargetMode="External" /><Relationship Id="rId237" Type="http://schemas.openxmlformats.org/officeDocument/2006/relationships/hyperlink" Target="http://pbs.twimg.com/profile_images/951297099127238658/sPU8CB4o_normal.jpg" TargetMode="External" /><Relationship Id="rId238" Type="http://schemas.openxmlformats.org/officeDocument/2006/relationships/hyperlink" Target="http://pbs.twimg.com/profile_images/378800000281469310/3d6861ce27dfdbd25675ad57f59629ad_normal.png" TargetMode="External" /><Relationship Id="rId239" Type="http://schemas.openxmlformats.org/officeDocument/2006/relationships/hyperlink" Target="http://pbs.twimg.com/profile_images/1164635815324135424/YZM23dzH_normal.jpg" TargetMode="External" /><Relationship Id="rId240" Type="http://schemas.openxmlformats.org/officeDocument/2006/relationships/hyperlink" Target="http://pbs.twimg.com/profile_images/3407302568/f579159a34d922021668c425a6151727_normal.jpeg" TargetMode="External" /><Relationship Id="rId241" Type="http://schemas.openxmlformats.org/officeDocument/2006/relationships/hyperlink" Target="http://pbs.twimg.com/profile_images/1027246967229833216/fgJ-Z98t_normal.jpg" TargetMode="External" /><Relationship Id="rId242" Type="http://schemas.openxmlformats.org/officeDocument/2006/relationships/hyperlink" Target="http://pbs.twimg.com/profile_images/773152649688514565/6slE44e1_normal.jpg" TargetMode="External" /><Relationship Id="rId243" Type="http://schemas.openxmlformats.org/officeDocument/2006/relationships/hyperlink" Target="http://pbs.twimg.com/profile_images/796065955491278857/dZZ-I5EO_normal.jpg" TargetMode="External" /><Relationship Id="rId244" Type="http://schemas.openxmlformats.org/officeDocument/2006/relationships/hyperlink" Target="http://pbs.twimg.com/profile_images/1089970578184957953/IpX8YhGo_normal.jpg" TargetMode="External" /><Relationship Id="rId245" Type="http://schemas.openxmlformats.org/officeDocument/2006/relationships/hyperlink" Target="http://pbs.twimg.com/profile_images/1129924163106496513/DsEADBIY_normal.jpg" TargetMode="External" /><Relationship Id="rId246" Type="http://schemas.openxmlformats.org/officeDocument/2006/relationships/hyperlink" Target="http://pbs.twimg.com/profile_images/378800000306147095/1108985a091a504fa9a72c9dbd5ac970_normal.jpeg" TargetMode="External" /><Relationship Id="rId247" Type="http://schemas.openxmlformats.org/officeDocument/2006/relationships/hyperlink" Target="http://pbs.twimg.com/profile_images/737376732920053765/yV8HIm-8_normal.jpg" TargetMode="External" /><Relationship Id="rId248" Type="http://schemas.openxmlformats.org/officeDocument/2006/relationships/hyperlink" Target="http://pbs.twimg.com/profile_images/991341871522877446/UyxPH5he_normal.jpg" TargetMode="External" /><Relationship Id="rId249" Type="http://schemas.openxmlformats.org/officeDocument/2006/relationships/hyperlink" Target="http://pbs.twimg.com/profile_images/767003770580598788/U34Fo0P6_normal.jpg" TargetMode="External" /><Relationship Id="rId250" Type="http://schemas.openxmlformats.org/officeDocument/2006/relationships/hyperlink" Target="http://pbs.twimg.com/profile_images/1171786847808147456/tZLyl7Rm_normal.jpg" TargetMode="External" /><Relationship Id="rId251" Type="http://schemas.openxmlformats.org/officeDocument/2006/relationships/hyperlink" Target="http://pbs.twimg.com/profile_images/707258628764536833/DeUb67cr_normal.jpg" TargetMode="External" /><Relationship Id="rId252" Type="http://schemas.openxmlformats.org/officeDocument/2006/relationships/hyperlink" Target="http://pbs.twimg.com/profile_images/716838771363282944/3WQQ8_1__normal.jpg" TargetMode="External" /><Relationship Id="rId253" Type="http://schemas.openxmlformats.org/officeDocument/2006/relationships/hyperlink" Target="http://pbs.twimg.com/profile_images/468430220110753792/d_PuXQSb_normal.jpeg" TargetMode="External" /><Relationship Id="rId254" Type="http://schemas.openxmlformats.org/officeDocument/2006/relationships/hyperlink" Target="http://pbs.twimg.com/profile_images/1159095486873317377/equ1HhQg_normal.jpg" TargetMode="External" /><Relationship Id="rId255" Type="http://schemas.openxmlformats.org/officeDocument/2006/relationships/hyperlink" Target="http://pbs.twimg.com/profile_images/1067489455601262592/xADMu6on_normal.jpg" TargetMode="External" /><Relationship Id="rId256" Type="http://schemas.openxmlformats.org/officeDocument/2006/relationships/hyperlink" Target="https://twitter.com/rtsafe" TargetMode="External" /><Relationship Id="rId257" Type="http://schemas.openxmlformats.org/officeDocument/2006/relationships/hyperlink" Target="https://twitter.com/astro_org" TargetMode="External" /><Relationship Id="rId258" Type="http://schemas.openxmlformats.org/officeDocument/2006/relationships/hyperlink" Target="https://twitter.com/cdrsystems" TargetMode="External" /><Relationship Id="rId259" Type="http://schemas.openxmlformats.org/officeDocument/2006/relationships/hyperlink" Target="https://twitter.com/ajredmond8" TargetMode="External" /><Relationship Id="rId260" Type="http://schemas.openxmlformats.org/officeDocument/2006/relationships/hyperlink" Target="https://twitter.com/adaptiivco" TargetMode="External" /><Relationship Id="rId261" Type="http://schemas.openxmlformats.org/officeDocument/2006/relationships/hyperlink" Target="https://twitter.com/soji_jibowu" TargetMode="External" /><Relationship Id="rId262" Type="http://schemas.openxmlformats.org/officeDocument/2006/relationships/hyperlink" Target="https://twitter.com/dr_raymak" TargetMode="External" /><Relationship Id="rId263" Type="http://schemas.openxmlformats.org/officeDocument/2006/relationships/hyperlink" Target="https://twitter.com/kkbgoblue" TargetMode="External" /><Relationship Id="rId264" Type="http://schemas.openxmlformats.org/officeDocument/2006/relationships/hyperlink" Target="https://twitter.com/julian_hong" TargetMode="External" /><Relationship Id="rId265" Type="http://schemas.openxmlformats.org/officeDocument/2006/relationships/hyperlink" Target="https://twitter.com/henningwillers" TargetMode="External" /><Relationship Id="rId266" Type="http://schemas.openxmlformats.org/officeDocument/2006/relationships/hyperlink" Target="https://twitter.com/sbrt_cr" TargetMode="External" /><Relationship Id="rId267" Type="http://schemas.openxmlformats.org/officeDocument/2006/relationships/hyperlink" Target="https://twitter.com/finn_corinne" TargetMode="External" /><Relationship Id="rId268" Type="http://schemas.openxmlformats.org/officeDocument/2006/relationships/hyperlink" Target="https://twitter.com/_katelynatkins" TargetMode="External" /><Relationship Id="rId269" Type="http://schemas.openxmlformats.org/officeDocument/2006/relationships/hyperlink" Target="https://twitter.com/cglidehurst" TargetMode="External" /><Relationship Id="rId270" Type="http://schemas.openxmlformats.org/officeDocument/2006/relationships/hyperlink" Target="https://twitter.com/davidjcutter" TargetMode="External" /><Relationship Id="rId271" Type="http://schemas.openxmlformats.org/officeDocument/2006/relationships/hyperlink" Target="https://twitter.com/nandratschke" TargetMode="External" /><Relationship Id="rId272" Type="http://schemas.openxmlformats.org/officeDocument/2006/relationships/hyperlink" Target="https://twitter.com/atomiccitydoc" TargetMode="External" /><Relationship Id="rId273" Type="http://schemas.openxmlformats.org/officeDocument/2006/relationships/hyperlink" Target="https://twitter.com/timothykrusermd" TargetMode="External" /><Relationship Id="rId274" Type="http://schemas.openxmlformats.org/officeDocument/2006/relationships/hyperlink" Target="https://twitter.com/gwalls89" TargetMode="External" /><Relationship Id="rId275" Type="http://schemas.openxmlformats.org/officeDocument/2006/relationships/hyperlink" Target="https://twitter.com/romaanamir" TargetMode="External" /><Relationship Id="rId276" Type="http://schemas.openxmlformats.org/officeDocument/2006/relationships/hyperlink" Target="https://twitter.com/crispinhiley" TargetMode="External" /><Relationship Id="rId277" Type="http://schemas.openxmlformats.org/officeDocument/2006/relationships/hyperlink" Target="https://twitter.com/fifimcdrmh" TargetMode="External" /><Relationship Id="rId278" Type="http://schemas.openxmlformats.org/officeDocument/2006/relationships/hyperlink" Target="https://twitter.com/hattonmqf" TargetMode="External" /><Relationship Id="rId279" Type="http://schemas.openxmlformats.org/officeDocument/2006/relationships/hyperlink" Target="https://twitter.com/danielrgomez44" TargetMode="External" /><Relationship Id="rId280" Type="http://schemas.openxmlformats.org/officeDocument/2006/relationships/hyperlink" Target="https://twitter.com/mat_guc" TargetMode="External" /><Relationship Id="rId281" Type="http://schemas.openxmlformats.org/officeDocument/2006/relationships/hyperlink" Target="https://twitter.com/cpeedell" TargetMode="External" /><Relationship Id="rId282" Type="http://schemas.openxmlformats.org/officeDocument/2006/relationships/hyperlink" Target="https://twitter.com/daviddbal" TargetMode="External" /><Relationship Id="rId283" Type="http://schemas.openxmlformats.org/officeDocument/2006/relationships/hyperlink" Target="https://twitter.com/drdavidpalma" TargetMode="External" /><Relationship Id="rId284" Type="http://schemas.openxmlformats.org/officeDocument/2006/relationships/hyperlink" Target="https://twitter.com/drewmoghanaki" TargetMode="External" /><Relationship Id="rId285" Type="http://schemas.openxmlformats.org/officeDocument/2006/relationships/hyperlink" Target="https://twitter.com/gerryhanna" TargetMode="External" /><Relationship Id="rId286" Type="http://schemas.openxmlformats.org/officeDocument/2006/relationships/hyperlink" Target="https://twitter.com/pattydiezh" TargetMode="External" /><Relationship Id="rId287" Type="http://schemas.openxmlformats.org/officeDocument/2006/relationships/hyperlink" Target="https://twitter.com/percyleemd" TargetMode="External" /><Relationship Id="rId288" Type="http://schemas.openxmlformats.org/officeDocument/2006/relationships/hyperlink" Target="https://twitter.com/kenoliviermd" TargetMode="External" /><Relationship Id="rId289" Type="http://schemas.openxmlformats.org/officeDocument/2006/relationships/hyperlink" Target="https://twitter.com/sprakermdphd" TargetMode="External" /><Relationship Id="rId290" Type="http://schemas.openxmlformats.org/officeDocument/2006/relationships/hyperlink" Target="https://twitter.com/goecp1" TargetMode="External" /><Relationship Id="rId291" Type="http://schemas.openxmlformats.org/officeDocument/2006/relationships/hyperlink" Target="https://twitter.com/sho_link" TargetMode="External" /><Relationship Id="rId292" Type="http://schemas.openxmlformats.org/officeDocument/2006/relationships/hyperlink" Target="https://twitter.com/tamara_pozzo" TargetMode="External" /><Relationship Id="rId293" Type="http://schemas.openxmlformats.org/officeDocument/2006/relationships/hyperlink" Target="https://twitter.com/pre_rad" TargetMode="External" /><Relationship Id="rId294" Type="http://schemas.openxmlformats.org/officeDocument/2006/relationships/hyperlink" Target="https://twitter.com/sitcancer" TargetMode="External" /><Relationship Id="rId295" Type="http://schemas.openxmlformats.org/officeDocument/2006/relationships/hyperlink" Target="https://twitter.com/irt_systems" TargetMode="External" /><Relationship Id="rId296" Type="http://schemas.openxmlformats.org/officeDocument/2006/relationships/hyperlink" Target="https://twitter.com/juergenoellig" TargetMode="External" /><Relationship Id="rId297" Type="http://schemas.openxmlformats.org/officeDocument/2006/relationships/hyperlink" Target="https://twitter.com/radoncsystems" TargetMode="External" /><Relationship Id="rId298" Type="http://schemas.openxmlformats.org/officeDocument/2006/relationships/hyperlink" Target="https://twitter.com/ebiss_uk" TargetMode="External" /><Relationship Id="rId299" Type="http://schemas.openxmlformats.org/officeDocument/2006/relationships/hyperlink" Target="https://twitter.com/elekta" TargetMode="External" /><Relationship Id="rId300" Type="http://schemas.openxmlformats.org/officeDocument/2006/relationships/hyperlink" Target="https://twitter.com/varianmedsys" TargetMode="External" /><Relationship Id="rId301" Type="http://schemas.openxmlformats.org/officeDocument/2006/relationships/hyperlink" Target="https://twitter.com/aktinamedical" TargetMode="External" /><Relationship Id="rId302" Type="http://schemas.openxmlformats.org/officeDocument/2006/relationships/hyperlink" Target="https://twitter.com/radiimedical" TargetMode="External" /><Relationship Id="rId303" Type="http://schemas.openxmlformats.org/officeDocument/2006/relationships/hyperlink" Target="https://twitter.com/thomasj_bennett" TargetMode="External" /><Relationship Id="rId304" Type="http://schemas.openxmlformats.org/officeDocument/2006/relationships/hyperlink" Target="https://twitter.com/missionsearch" TargetMode="External" /><Relationship Id="rId305" Type="http://schemas.openxmlformats.org/officeDocument/2006/relationships/hyperlink" Target="https://twitter.com/veritasmedical" TargetMode="External" /><Relationship Id="rId306" Type="http://schemas.openxmlformats.org/officeDocument/2006/relationships/hyperlink" Target="https://twitter.com/cshahmd" TargetMode="External" /><Relationship Id="rId307" Type="http://schemas.openxmlformats.org/officeDocument/2006/relationships/hyperlink" Target="https://twitter.com/radoncadmin" TargetMode="External" /><Relationship Id="rId308" Type="http://schemas.openxmlformats.org/officeDocument/2006/relationships/hyperlink" Target="https://twitter.com/cleclinicmd" TargetMode="External" /><Relationship Id="rId309" Type="http://schemas.openxmlformats.org/officeDocument/2006/relationships/hyperlink" Target="https://twitter.com/emily_monte" TargetMode="External" /><Relationship Id="rId310" Type="http://schemas.openxmlformats.org/officeDocument/2006/relationships/hyperlink" Target="https://twitter.com/reneehanna08" TargetMode="External" /><Relationship Id="rId311" Type="http://schemas.openxmlformats.org/officeDocument/2006/relationships/hyperlink" Target="https://twitter.com/spark_radio_chi" TargetMode="External" /><Relationship Id="rId312" Type="http://schemas.openxmlformats.org/officeDocument/2006/relationships/hyperlink" Target="https://twitter.com/raymailhotvega" TargetMode="External" /><Relationship Id="rId313" Type="http://schemas.openxmlformats.org/officeDocument/2006/relationships/hyperlink" Target="https://twitter.com/accuboost" TargetMode="External" /><Relationship Id="rId314" Type="http://schemas.openxmlformats.org/officeDocument/2006/relationships/hyperlink" Target="https://twitter.com/toptamilnews" TargetMode="External" /><Relationship Id="rId315" Type="http://schemas.openxmlformats.org/officeDocument/2006/relationships/hyperlink" Target="https://twitter.com/antheasaif" TargetMode="External" /><Relationship Id="rId316" Type="http://schemas.openxmlformats.org/officeDocument/2006/relationships/hyperlink" Target="https://twitter.com/syeepei" TargetMode="External" /><Relationship Id="rId317" Type="http://schemas.openxmlformats.org/officeDocument/2006/relationships/hyperlink" Target="https://twitter.com/yuejinbo" TargetMode="External" /><Relationship Id="rId318" Type="http://schemas.openxmlformats.org/officeDocument/2006/relationships/hyperlink" Target="https://twitter.com/drzeman" TargetMode="External" /><Relationship Id="rId319" Type="http://schemas.openxmlformats.org/officeDocument/2006/relationships/hyperlink" Target="https://twitter.com/dr_tvt" TargetMode="External" /><Relationship Id="rId320" Type="http://schemas.openxmlformats.org/officeDocument/2006/relationships/hyperlink" Target="https://twitter.com/mknoll_md" TargetMode="External" /><Relationship Id="rId321" Type="http://schemas.openxmlformats.org/officeDocument/2006/relationships/hyperlink" Target="https://twitter.com/ashleyalbertmd" TargetMode="External" /><Relationship Id="rId322" Type="http://schemas.openxmlformats.org/officeDocument/2006/relationships/hyperlink" Target="https://twitter.com/acroresident" TargetMode="External" /><Relationship Id="rId323" Type="http://schemas.openxmlformats.org/officeDocument/2006/relationships/hyperlink" Target="https://twitter.com/s_w_r_o" TargetMode="External" /><Relationship Id="rId324" Type="http://schemas.openxmlformats.org/officeDocument/2006/relationships/hyperlink" Target="https://twitter.com/arro_org" TargetMode="External" /><Relationship Id="rId325" Type="http://schemas.openxmlformats.org/officeDocument/2006/relationships/hyperlink" Target="https://twitter.com/sushilberiwal" TargetMode="External" /><Relationship Id="rId326" Type="http://schemas.openxmlformats.org/officeDocument/2006/relationships/hyperlink" Target="https://twitter.com/mindy0403" TargetMode="External" /><Relationship Id="rId327" Type="http://schemas.openxmlformats.org/officeDocument/2006/relationships/hyperlink" Target="https://twitter.com/ktranda8" TargetMode="External" /><Relationship Id="rId328" Type="http://schemas.openxmlformats.org/officeDocument/2006/relationships/hyperlink" Target="https://twitter.com/arghavan_salles" TargetMode="External" /><Relationship Id="rId329" Type="http://schemas.openxmlformats.org/officeDocument/2006/relationships/hyperlink" Target="https://twitter.com/ptwnorthamerica" TargetMode="External" /><Relationship Id="rId330" Type="http://schemas.openxmlformats.org/officeDocument/2006/relationships/hyperlink" Target="https://twitter.com/jennybencardino" TargetMode="External" /><Relationship Id="rId331" Type="http://schemas.openxmlformats.org/officeDocument/2006/relationships/hyperlink" Target="https://twitter.com/radoncresidency" TargetMode="External" /><Relationship Id="rId332" Type="http://schemas.openxmlformats.org/officeDocument/2006/relationships/hyperlink" Target="https://twitter.com/evanthomas84" TargetMode="External" /><Relationship Id="rId333" Type="http://schemas.openxmlformats.org/officeDocument/2006/relationships/hyperlink" Target="https://twitter.com/samsonpp" TargetMode="External" /><Relationship Id="rId334" Type="http://schemas.openxmlformats.org/officeDocument/2006/relationships/hyperlink" Target="https://twitter.com/washuradonc" TargetMode="External" /><Relationship Id="rId335" Type="http://schemas.openxmlformats.org/officeDocument/2006/relationships/hyperlink" Target="https://twitter.com/rweichselbaum" TargetMode="External" /><Relationship Id="rId336" Type="http://schemas.openxmlformats.org/officeDocument/2006/relationships/hyperlink" Target="https://twitter.com/uabradonc" TargetMode="External" /><Relationship Id="rId337" Type="http://schemas.openxmlformats.org/officeDocument/2006/relationships/hyperlink" Target="https://twitter.com/caseccc" TargetMode="External" /><Relationship Id="rId338" Type="http://schemas.openxmlformats.org/officeDocument/2006/relationships/hyperlink" Target="https://twitter.com/montefiorenyc" TargetMode="External" /><Relationship Id="rId339" Type="http://schemas.openxmlformats.org/officeDocument/2006/relationships/hyperlink" Target="https://twitter.com/einsteinmed" TargetMode="External" /><Relationship Id="rId340" Type="http://schemas.openxmlformats.org/officeDocument/2006/relationships/hyperlink" Target="https://twitter.com/aberkowitzmd" TargetMode="External" /><Relationship Id="rId341" Type="http://schemas.openxmlformats.org/officeDocument/2006/relationships/hyperlink" Target="https://twitter.com/rejuvaskin_us" TargetMode="External" /><Relationship Id="rId342" Type="http://schemas.openxmlformats.org/officeDocument/2006/relationships/comments" Target="../comments2.xml" /><Relationship Id="rId343" Type="http://schemas.openxmlformats.org/officeDocument/2006/relationships/vmlDrawing" Target="../drawings/vmlDrawing2.vml" /><Relationship Id="rId344" Type="http://schemas.openxmlformats.org/officeDocument/2006/relationships/table" Target="../tables/table2.xml" /><Relationship Id="rId345" Type="http://schemas.openxmlformats.org/officeDocument/2006/relationships/drawing" Target="../drawings/drawing1.xml" /><Relationship Id="rId34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consultqd.clevelandclinic.org/catch-these-cleveland-clinic-cancer-center-presentations-at-astro-2019/" TargetMode="External" /><Relationship Id="rId2" Type="http://schemas.openxmlformats.org/officeDocument/2006/relationships/hyperlink" Target="https://www.accuboost.com/astro-2019-in-chicago/" TargetMode="External" /><Relationship Id="rId3" Type="http://schemas.openxmlformats.org/officeDocument/2006/relationships/hyperlink" Target="https://twitter.com/sushilberiwal/status/1172179740691705856" TargetMode="External" /><Relationship Id="rId4" Type="http://schemas.openxmlformats.org/officeDocument/2006/relationships/hyperlink" Target="http://ptwlandingpage.kinsta.cloud/" TargetMode="External" /><Relationship Id="rId5" Type="http://schemas.openxmlformats.org/officeDocument/2006/relationships/hyperlink" Target="https://twitter.com/ASTRO_org/status/1170071750845112323" TargetMode="External" /><Relationship Id="rId6" Type="http://schemas.openxmlformats.org/officeDocument/2006/relationships/hyperlink" Target="https://www.astro.org/News-and-Publications/ASTROnews/2019/2019-Annual-Meeting-Guide/2019-Annual-Meeting" TargetMode="External" /><Relationship Id="rId7" Type="http://schemas.openxmlformats.org/officeDocument/2006/relationships/hyperlink" Target="https://www.toptamilnews.com/today-astrology-tamil-58" TargetMode="External" /><Relationship Id="rId8" Type="http://schemas.openxmlformats.org/officeDocument/2006/relationships/hyperlink" Target="https://www.linkedin.com/slink?code=e4mGx8f" TargetMode="External" /><Relationship Id="rId9" Type="http://schemas.openxmlformats.org/officeDocument/2006/relationships/hyperlink" Target="https://www.astro.org/Meetings-and-Education/Live-Meetings/2019/2019-ASTRO-Annual-Meeting?utm_campaign=ASTRO&amp;utm_medium=social&amp;utm_source=Twitter&amp;utm_content=post5" TargetMode="External" /><Relationship Id="rId10" Type="http://schemas.openxmlformats.org/officeDocument/2006/relationships/hyperlink" Target="https://varian.com/adapt" TargetMode="External" /><Relationship Id="rId11" Type="http://schemas.openxmlformats.org/officeDocument/2006/relationships/hyperlink" Target="http://www.onlinejacc.org/content/73/23/2976" TargetMode="External" /><Relationship Id="rId12" Type="http://schemas.openxmlformats.org/officeDocument/2006/relationships/hyperlink" Target="https://www.accuboost.com/astro-2019-in-chicago/" TargetMode="External" /><Relationship Id="rId13" Type="http://schemas.openxmlformats.org/officeDocument/2006/relationships/hyperlink" Target="https://www.astro.org/News-and-Publications/ASTROnews/2019/2019-Annual-Meeting-Guide/2019-Annual-Meeting" TargetMode="External" /><Relationship Id="rId14" Type="http://schemas.openxmlformats.org/officeDocument/2006/relationships/hyperlink" Target="https://twitter.com/ASTRO_org/status/1170071750845112323" TargetMode="External" /><Relationship Id="rId15" Type="http://schemas.openxmlformats.org/officeDocument/2006/relationships/hyperlink" Target="https://www.sitcancer.org/events/event-description?CalendarEventKey=dd657a9b-4fa0-41b0-8456-0e5b067bf312&amp;Home=%2fevents%2fcalendar" TargetMode="External" /><Relationship Id="rId16" Type="http://schemas.openxmlformats.org/officeDocument/2006/relationships/hyperlink" Target="https://rt-safe.com/news/article/53/rtsafe-exhibit-astro-2019-chicago/" TargetMode="External" /><Relationship Id="rId17" Type="http://schemas.openxmlformats.org/officeDocument/2006/relationships/hyperlink" Target="http://www.adaptiiv.com/astro-2019/" TargetMode="External" /><Relationship Id="rId18" Type="http://schemas.openxmlformats.org/officeDocument/2006/relationships/hyperlink" Target="https://twitter.com/viewray/status/1169250064985968641" TargetMode="External" /><Relationship Id="rId19" Type="http://schemas.openxmlformats.org/officeDocument/2006/relationships/hyperlink" Target="https://www.varian.com/oncology/products/adaptive-intelligence" TargetMode="External" /><Relationship Id="rId20" Type="http://schemas.openxmlformats.org/officeDocument/2006/relationships/hyperlink" Target="https://varian.com/adapt" TargetMode="External" /><Relationship Id="rId21" Type="http://schemas.openxmlformats.org/officeDocument/2006/relationships/hyperlink" Target="https://www.astro.org/Meetings-and-Education/Live-Meetings/2019/2019-ASTRO-Annual-Meeting?utm_campaign=ASTRO&amp;utm_medium=social&amp;utm_source=Twitter&amp;utm_content=post5" TargetMode="External" /><Relationship Id="rId22" Type="http://schemas.openxmlformats.org/officeDocument/2006/relationships/hyperlink" Target="https://www.linkedin.com/slink?code=e4mGx8f" TargetMode="External" /><Relationship Id="rId23" Type="http://schemas.openxmlformats.org/officeDocument/2006/relationships/hyperlink" Target="https://www.toptamilnews.com/today-astrology-tamil-58" TargetMode="External" /><Relationship Id="rId24" Type="http://schemas.openxmlformats.org/officeDocument/2006/relationships/hyperlink" Target="http://ptwlandingpage.kinsta.cloud/" TargetMode="External" /><Relationship Id="rId25" Type="http://schemas.openxmlformats.org/officeDocument/2006/relationships/hyperlink" Target="https://twitter.com/sushilberiwal/status/1172179740691705856" TargetMode="External" /><Relationship Id="rId26" Type="http://schemas.openxmlformats.org/officeDocument/2006/relationships/hyperlink" Target="https://consultqd.clevelandclinic.org/catch-these-cleveland-clinic-cancer-center-presentations-at-astro-2019/" TargetMode="External" /><Relationship Id="rId27" Type="http://schemas.openxmlformats.org/officeDocument/2006/relationships/table" Target="../tables/table11.xml" /><Relationship Id="rId28" Type="http://schemas.openxmlformats.org/officeDocument/2006/relationships/table" Target="../tables/table12.xml" /><Relationship Id="rId29" Type="http://schemas.openxmlformats.org/officeDocument/2006/relationships/table" Target="../tables/table13.xml" /><Relationship Id="rId30" Type="http://schemas.openxmlformats.org/officeDocument/2006/relationships/table" Target="../tables/table14.xml" /><Relationship Id="rId31" Type="http://schemas.openxmlformats.org/officeDocument/2006/relationships/table" Target="../tables/table15.xml" /><Relationship Id="rId32" Type="http://schemas.openxmlformats.org/officeDocument/2006/relationships/table" Target="../tables/table16.xml" /><Relationship Id="rId33" Type="http://schemas.openxmlformats.org/officeDocument/2006/relationships/table" Target="../tables/table17.xml" /><Relationship Id="rId3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I14" sqref="I1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 min="18" max="18" width="21.7109375" style="0" bestFit="1" customWidth="1"/>
    <col min="19" max="19" width="27.00390625" style="0" bestFit="1" customWidth="1"/>
    <col min="20" max="20" width="22.57421875" style="0" bestFit="1" customWidth="1"/>
    <col min="21" max="21" width="28.00390625" style="0" bestFit="1" customWidth="1"/>
    <col min="22" max="22" width="27.28125" style="0" bestFit="1" customWidth="1"/>
    <col min="23" max="23" width="32.7109375" style="0" bestFit="1" customWidth="1"/>
    <col min="24" max="24" width="18.140625" style="0" bestFit="1" customWidth="1"/>
    <col min="25" max="25" width="22.28125" style="0" bestFit="1" customWidth="1"/>
    <col min="26" max="26" width="15.140625" style="0" bestFit="1" customWidth="1"/>
    <col min="27" max="27" width="12.7109375" style="0" bestFit="1" customWidth="1"/>
    <col min="28" max="28" width="14.421875" style="0" bestFit="1" customWidth="1"/>
    <col min="29" max="29" width="8.8515625" style="0" bestFit="1" customWidth="1"/>
    <col min="30" max="30" width="9.57421875" style="0" bestFit="1" customWidth="1"/>
    <col min="31" max="31" width="13.140625" style="0" bestFit="1" customWidth="1"/>
    <col min="32" max="32" width="13.28125" style="0" bestFit="1" customWidth="1"/>
    <col min="33" max="33" width="11.00390625" style="0" bestFit="1" customWidth="1"/>
    <col min="34" max="34" width="14.7109375" style="0" bestFit="1" customWidth="1"/>
    <col min="35" max="35" width="13.421875" style="0" bestFit="1" customWidth="1"/>
    <col min="36" max="36" width="7.421875" style="0" bestFit="1" customWidth="1"/>
    <col min="37" max="37" width="7.7109375" style="0" bestFit="1" customWidth="1"/>
    <col min="38" max="38" width="14.421875" style="0" bestFit="1" customWidth="1"/>
    <col min="39" max="39" width="10.57421875" style="0" bestFit="1" customWidth="1"/>
    <col min="40" max="40" width="12.140625" style="0" bestFit="1" customWidth="1"/>
    <col min="41" max="41" width="11.57421875" style="0" bestFit="1" customWidth="1"/>
    <col min="42" max="42" width="13.57421875" style="0" bestFit="1" customWidth="1"/>
    <col min="43" max="43" width="11.7109375" style="0" bestFit="1" customWidth="1"/>
    <col min="44" max="44" width="10.57421875" style="0" bestFit="1" customWidth="1"/>
    <col min="45" max="45" width="13.57421875" style="0" bestFit="1" customWidth="1"/>
    <col min="46" max="46" width="10.7109375" style="0" bestFit="1" customWidth="1"/>
    <col min="47" max="47" width="11.57421875" style="0" bestFit="1" customWidth="1"/>
    <col min="48" max="48" width="11.421875" style="0" bestFit="1" customWidth="1"/>
    <col min="49" max="49" width="11.00390625" style="0" bestFit="1" customWidth="1"/>
    <col min="50" max="50" width="13.140625" style="0" bestFit="1" customWidth="1"/>
    <col min="51" max="51" width="10.8515625" style="0" bestFit="1" customWidth="1"/>
    <col min="52" max="52" width="13.140625" style="0" bestFit="1" customWidth="1"/>
    <col min="53" max="53" width="9.28125" style="0" bestFit="1" customWidth="1"/>
    <col min="54" max="54" width="12.140625" style="0" bestFit="1" customWidth="1"/>
    <col min="55" max="55" width="12.00390625" style="0" bestFit="1" customWidth="1"/>
    <col min="56" max="56" width="13.57421875" style="0" bestFit="1" customWidth="1"/>
    <col min="57" max="57" width="20.8515625" style="0" bestFit="1" customWidth="1"/>
    <col min="58" max="58" width="19.7109375" style="0" bestFit="1" customWidth="1"/>
    <col min="59" max="59" width="17.00390625" style="0" bestFit="1" customWidth="1"/>
    <col min="60" max="60" width="10.28125" style="0" bestFit="1" customWidth="1"/>
    <col min="61" max="61" width="15.57421875" style="0" bestFit="1" customWidth="1"/>
    <col min="62" max="62" width="11.7109375" style="0" bestFit="1" customWidth="1"/>
    <col min="63" max="63" width="10.28125" style="0" bestFit="1" customWidth="1"/>
    <col min="64" max="64" width="8.57421875" style="0" bestFit="1" customWidth="1"/>
    <col min="65" max="66" width="8.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260</v>
      </c>
      <c r="S2" s="52" t="s">
        <v>261</v>
      </c>
      <c r="T2" s="52" t="s">
        <v>262</v>
      </c>
      <c r="U2" s="52" t="s">
        <v>263</v>
      </c>
      <c r="V2" s="52" t="s">
        <v>264</v>
      </c>
      <c r="W2" s="52" t="s">
        <v>265</v>
      </c>
      <c r="X2" s="52" t="s">
        <v>266</v>
      </c>
      <c r="Y2" s="52" t="s">
        <v>267</v>
      </c>
      <c r="Z2" s="52" t="s">
        <v>268</v>
      </c>
      <c r="AA2" s="13" t="s">
        <v>290</v>
      </c>
      <c r="AB2" s="13" t="s">
        <v>291</v>
      </c>
      <c r="AC2" s="13" t="s">
        <v>292</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309</v>
      </c>
      <c r="AU2" s="13" t="s">
        <v>310</v>
      </c>
      <c r="AV2" s="13" t="s">
        <v>311</v>
      </c>
      <c r="AW2" s="13" t="s">
        <v>312</v>
      </c>
      <c r="AX2" s="13" t="s">
        <v>313</v>
      </c>
      <c r="AY2" s="13" t="s">
        <v>314</v>
      </c>
      <c r="AZ2" s="13" t="s">
        <v>315</v>
      </c>
      <c r="BA2" s="13" t="s">
        <v>316</v>
      </c>
      <c r="BB2" s="13" t="s">
        <v>317</v>
      </c>
      <c r="BC2" s="13" t="s">
        <v>318</v>
      </c>
      <c r="BD2" s="13" t="s">
        <v>319</v>
      </c>
      <c r="BE2" s="13" t="s">
        <v>320</v>
      </c>
      <c r="BF2" s="13" t="s">
        <v>321</v>
      </c>
      <c r="BG2" s="13" t="s">
        <v>322</v>
      </c>
      <c r="BH2" s="13" t="s">
        <v>323</v>
      </c>
      <c r="BI2" s="13" t="s">
        <v>324</v>
      </c>
      <c r="BJ2" s="13" t="s">
        <v>325</v>
      </c>
      <c r="BK2" s="13" t="s">
        <v>326</v>
      </c>
      <c r="BL2" s="13" t="s">
        <v>327</v>
      </c>
      <c r="BM2" s="13" t="s">
        <v>328</v>
      </c>
      <c r="BN2" s="13" t="s">
        <v>329</v>
      </c>
    </row>
    <row r="3" spans="1:66" ht="15" customHeight="1">
      <c r="A3" s="66" t="s">
        <v>330</v>
      </c>
      <c r="B3" s="66" t="s">
        <v>380</v>
      </c>
      <c r="C3" s="68" t="s">
        <v>1854</v>
      </c>
      <c r="D3" s="75">
        <v>3</v>
      </c>
      <c r="E3" s="76" t="s">
        <v>132</v>
      </c>
      <c r="F3" s="77">
        <v>32</v>
      </c>
      <c r="G3" s="68"/>
      <c r="H3" s="78"/>
      <c r="I3" s="79"/>
      <c r="J3" s="79"/>
      <c r="K3" s="34" t="s">
        <v>65</v>
      </c>
      <c r="L3" s="80">
        <v>3</v>
      </c>
      <c r="M3" s="80"/>
      <c r="N3" s="81"/>
      <c r="O3" s="67">
        <v>1</v>
      </c>
      <c r="P3" s="67" t="str">
        <f>REPLACE(INDEX(GroupVertices[Group],MATCH(Edges[[#This Row],[Vertex 1]],GroupVertices[Vertex],0)),1,1,"")</f>
        <v>2</v>
      </c>
      <c r="Q3" s="67" t="str">
        <f>REPLACE(INDEX(GroupVertices[Group],MATCH(Edges[[#This Row],[Vertex 2]],GroupVertices[Vertex],0)),1,1,"")</f>
        <v>2</v>
      </c>
      <c r="R3" s="48">
        <v>0</v>
      </c>
      <c r="S3" s="49">
        <v>0</v>
      </c>
      <c r="T3" s="48">
        <v>0</v>
      </c>
      <c r="U3" s="49">
        <v>0</v>
      </c>
      <c r="V3" s="48">
        <v>0</v>
      </c>
      <c r="W3" s="49">
        <v>0</v>
      </c>
      <c r="X3" s="48">
        <v>28</v>
      </c>
      <c r="Y3" s="49">
        <v>100</v>
      </c>
      <c r="Z3" s="48">
        <v>28</v>
      </c>
      <c r="AA3" s="67" t="s">
        <v>416</v>
      </c>
      <c r="AB3" s="98">
        <v>43713.401921296296</v>
      </c>
      <c r="AC3" s="67" t="s">
        <v>419</v>
      </c>
      <c r="AD3" s="101" t="s">
        <v>459</v>
      </c>
      <c r="AE3" s="67" t="s">
        <v>475</v>
      </c>
      <c r="AF3" s="67" t="s">
        <v>487</v>
      </c>
      <c r="AG3" s="67"/>
      <c r="AH3" s="101" t="s">
        <v>540</v>
      </c>
      <c r="AI3" s="98">
        <v>43713.401921296296</v>
      </c>
      <c r="AJ3" s="104">
        <v>43713</v>
      </c>
      <c r="AK3" s="70" t="s">
        <v>572</v>
      </c>
      <c r="AL3" s="101" t="s">
        <v>630</v>
      </c>
      <c r="AM3" s="67"/>
      <c r="AN3" s="67"/>
      <c r="AO3" s="70" t="s">
        <v>689</v>
      </c>
      <c r="AP3" s="67"/>
      <c r="AQ3" s="67" t="b">
        <v>0</v>
      </c>
      <c r="AR3" s="67">
        <v>0</v>
      </c>
      <c r="AS3" s="70" t="s">
        <v>754</v>
      </c>
      <c r="AT3" s="67" t="b">
        <v>0</v>
      </c>
      <c r="AU3" s="67" t="s">
        <v>761</v>
      </c>
      <c r="AV3" s="67"/>
      <c r="AW3" s="70" t="s">
        <v>754</v>
      </c>
      <c r="AX3" s="67" t="b">
        <v>0</v>
      </c>
      <c r="AY3" s="67">
        <v>0</v>
      </c>
      <c r="AZ3" s="70" t="s">
        <v>754</v>
      </c>
      <c r="BA3" s="67" t="s">
        <v>767</v>
      </c>
      <c r="BB3" s="67" t="b">
        <v>0</v>
      </c>
      <c r="BC3" s="70" t="s">
        <v>689</v>
      </c>
      <c r="BD3" s="67" t="s">
        <v>292</v>
      </c>
      <c r="BE3" s="67">
        <v>0</v>
      </c>
      <c r="BF3" s="67">
        <v>0</v>
      </c>
      <c r="BG3" s="67"/>
      <c r="BH3" s="67"/>
      <c r="BI3" s="67"/>
      <c r="BJ3" s="67"/>
      <c r="BK3" s="67"/>
      <c r="BL3" s="67"/>
      <c r="BM3" s="67"/>
      <c r="BN3" s="67"/>
    </row>
    <row r="4" spans="1:66" ht="15" customHeight="1">
      <c r="A4" s="66" t="s">
        <v>331</v>
      </c>
      <c r="B4" s="66" t="s">
        <v>331</v>
      </c>
      <c r="C4" s="68" t="s">
        <v>1854</v>
      </c>
      <c r="D4" s="75">
        <v>3</v>
      </c>
      <c r="E4" s="76" t="s">
        <v>132</v>
      </c>
      <c r="F4" s="77">
        <v>32</v>
      </c>
      <c r="G4" s="68"/>
      <c r="H4" s="78"/>
      <c r="I4" s="79"/>
      <c r="J4" s="79"/>
      <c r="K4" s="34" t="s">
        <v>65</v>
      </c>
      <c r="L4" s="86">
        <v>4</v>
      </c>
      <c r="M4" s="86"/>
      <c r="N4" s="81"/>
      <c r="O4" s="69">
        <v>1</v>
      </c>
      <c r="P4" s="67" t="str">
        <f>REPLACE(INDEX(GroupVertices[Group],MATCH(Edges[[#This Row],[Vertex 1]],GroupVertices[Vertex],0)),1,1,"")</f>
        <v>9</v>
      </c>
      <c r="Q4" s="67" t="str">
        <f>REPLACE(INDEX(GroupVertices[Group],MATCH(Edges[[#This Row],[Vertex 2]],GroupVertices[Vertex],0)),1,1,"")</f>
        <v>9</v>
      </c>
      <c r="R4" s="48">
        <v>1</v>
      </c>
      <c r="S4" s="49">
        <v>4.3478260869565215</v>
      </c>
      <c r="T4" s="48">
        <v>0</v>
      </c>
      <c r="U4" s="49">
        <v>0</v>
      </c>
      <c r="V4" s="48">
        <v>0</v>
      </c>
      <c r="W4" s="49">
        <v>0</v>
      </c>
      <c r="X4" s="48">
        <v>22</v>
      </c>
      <c r="Y4" s="49">
        <v>95.65217391304348</v>
      </c>
      <c r="Z4" s="48">
        <v>23</v>
      </c>
      <c r="AA4" s="69" t="s">
        <v>292</v>
      </c>
      <c r="AB4" s="99">
        <v>43693.182592592595</v>
      </c>
      <c r="AC4" s="69" t="s">
        <v>420</v>
      </c>
      <c r="AD4" s="69"/>
      <c r="AE4" s="69"/>
      <c r="AF4" s="69" t="s">
        <v>488</v>
      </c>
      <c r="AG4" s="102" t="s">
        <v>517</v>
      </c>
      <c r="AH4" s="102" t="s">
        <v>517</v>
      </c>
      <c r="AI4" s="99">
        <v>43693.182592592595</v>
      </c>
      <c r="AJ4" s="105">
        <v>43693</v>
      </c>
      <c r="AK4" s="71" t="s">
        <v>573</v>
      </c>
      <c r="AL4" s="102" t="s">
        <v>631</v>
      </c>
      <c r="AM4" s="69"/>
      <c r="AN4" s="69"/>
      <c r="AO4" s="71" t="s">
        <v>690</v>
      </c>
      <c r="AP4" s="69"/>
      <c r="AQ4" s="69" t="b">
        <v>0</v>
      </c>
      <c r="AR4" s="69">
        <v>1</v>
      </c>
      <c r="AS4" s="71" t="s">
        <v>754</v>
      </c>
      <c r="AT4" s="69" t="b">
        <v>0</v>
      </c>
      <c r="AU4" s="69" t="s">
        <v>761</v>
      </c>
      <c r="AV4" s="69"/>
      <c r="AW4" s="71" t="s">
        <v>754</v>
      </c>
      <c r="AX4" s="69" t="b">
        <v>0</v>
      </c>
      <c r="AY4" s="69">
        <v>1</v>
      </c>
      <c r="AZ4" s="71" t="s">
        <v>754</v>
      </c>
      <c r="BA4" s="69" t="s">
        <v>768</v>
      </c>
      <c r="BB4" s="69" t="b">
        <v>0</v>
      </c>
      <c r="BC4" s="71" t="s">
        <v>690</v>
      </c>
      <c r="BD4" s="69" t="s">
        <v>417</v>
      </c>
      <c r="BE4" s="69">
        <v>0</v>
      </c>
      <c r="BF4" s="69">
        <v>0</v>
      </c>
      <c r="BG4" s="69"/>
      <c r="BH4" s="69"/>
      <c r="BI4" s="69"/>
      <c r="BJ4" s="69"/>
      <c r="BK4" s="69"/>
      <c r="BL4" s="69"/>
      <c r="BM4" s="69"/>
      <c r="BN4" s="69"/>
    </row>
    <row r="5" spans="1:66" ht="15">
      <c r="A5" s="66" t="s">
        <v>332</v>
      </c>
      <c r="B5" s="66" t="s">
        <v>331</v>
      </c>
      <c r="C5" s="68" t="s">
        <v>1854</v>
      </c>
      <c r="D5" s="75">
        <v>3</v>
      </c>
      <c r="E5" s="76" t="s">
        <v>132</v>
      </c>
      <c r="F5" s="77">
        <v>32</v>
      </c>
      <c r="G5" s="68"/>
      <c r="H5" s="78"/>
      <c r="I5" s="79"/>
      <c r="J5" s="79"/>
      <c r="K5" s="34" t="s">
        <v>65</v>
      </c>
      <c r="L5" s="86">
        <v>5</v>
      </c>
      <c r="M5" s="86"/>
      <c r="N5" s="81"/>
      <c r="O5" s="69">
        <v>1</v>
      </c>
      <c r="P5" s="67" t="str">
        <f>REPLACE(INDEX(GroupVertices[Group],MATCH(Edges[[#This Row],[Vertex 1]],GroupVertices[Vertex],0)),1,1,"")</f>
        <v>9</v>
      </c>
      <c r="Q5" s="67" t="str">
        <f>REPLACE(INDEX(GroupVertices[Group],MATCH(Edges[[#This Row],[Vertex 2]],GroupVertices[Vertex],0)),1,1,"")</f>
        <v>9</v>
      </c>
      <c r="R5" s="48">
        <v>1</v>
      </c>
      <c r="S5" s="49">
        <v>4.3478260869565215</v>
      </c>
      <c r="T5" s="48">
        <v>0</v>
      </c>
      <c r="U5" s="49">
        <v>0</v>
      </c>
      <c r="V5" s="48">
        <v>0</v>
      </c>
      <c r="W5" s="49">
        <v>0</v>
      </c>
      <c r="X5" s="48">
        <v>22</v>
      </c>
      <c r="Y5" s="49">
        <v>95.65217391304348</v>
      </c>
      <c r="Z5" s="48">
        <v>23</v>
      </c>
      <c r="AA5" s="69" t="s">
        <v>417</v>
      </c>
      <c r="AB5" s="99">
        <v>43713.50425925926</v>
      </c>
      <c r="AC5" s="69" t="s">
        <v>420</v>
      </c>
      <c r="AD5" s="69"/>
      <c r="AE5" s="69"/>
      <c r="AF5" s="69"/>
      <c r="AG5" s="69"/>
      <c r="AH5" s="102" t="s">
        <v>541</v>
      </c>
      <c r="AI5" s="99">
        <v>43713.50425925926</v>
      </c>
      <c r="AJ5" s="105">
        <v>43713</v>
      </c>
      <c r="AK5" s="71" t="s">
        <v>574</v>
      </c>
      <c r="AL5" s="102" t="s">
        <v>632</v>
      </c>
      <c r="AM5" s="69"/>
      <c r="AN5" s="69"/>
      <c r="AO5" s="71" t="s">
        <v>691</v>
      </c>
      <c r="AP5" s="69"/>
      <c r="AQ5" s="69" t="b">
        <v>0</v>
      </c>
      <c r="AR5" s="69">
        <v>0</v>
      </c>
      <c r="AS5" s="71" t="s">
        <v>754</v>
      </c>
      <c r="AT5" s="69" t="b">
        <v>0</v>
      </c>
      <c r="AU5" s="69" t="s">
        <v>761</v>
      </c>
      <c r="AV5" s="69"/>
      <c r="AW5" s="71" t="s">
        <v>754</v>
      </c>
      <c r="AX5" s="69" t="b">
        <v>0</v>
      </c>
      <c r="AY5" s="69">
        <v>1</v>
      </c>
      <c r="AZ5" s="71" t="s">
        <v>690</v>
      </c>
      <c r="BA5" s="69" t="s">
        <v>768</v>
      </c>
      <c r="BB5" s="69" t="b">
        <v>0</v>
      </c>
      <c r="BC5" s="71" t="s">
        <v>690</v>
      </c>
      <c r="BD5" s="69" t="s">
        <v>292</v>
      </c>
      <c r="BE5" s="69">
        <v>0</v>
      </c>
      <c r="BF5" s="69">
        <v>0</v>
      </c>
      <c r="BG5" s="69"/>
      <c r="BH5" s="69"/>
      <c r="BI5" s="69"/>
      <c r="BJ5" s="69"/>
      <c r="BK5" s="69"/>
      <c r="BL5" s="69"/>
      <c r="BM5" s="69"/>
      <c r="BN5" s="69"/>
    </row>
    <row r="6" spans="1:66" ht="15">
      <c r="A6" s="66" t="s">
        <v>333</v>
      </c>
      <c r="B6" s="66" t="s">
        <v>333</v>
      </c>
      <c r="C6" s="68" t="s">
        <v>1854</v>
      </c>
      <c r="D6" s="75">
        <v>3</v>
      </c>
      <c r="E6" s="76" t="s">
        <v>132</v>
      </c>
      <c r="F6" s="77">
        <v>32</v>
      </c>
      <c r="G6" s="68"/>
      <c r="H6" s="78"/>
      <c r="I6" s="79"/>
      <c r="J6" s="79"/>
      <c r="K6" s="34" t="s">
        <v>65</v>
      </c>
      <c r="L6" s="86">
        <v>6</v>
      </c>
      <c r="M6" s="86"/>
      <c r="N6" s="81"/>
      <c r="O6" s="69">
        <v>1</v>
      </c>
      <c r="P6" s="67" t="str">
        <f>REPLACE(INDEX(GroupVertices[Group],MATCH(Edges[[#This Row],[Vertex 1]],GroupVertices[Vertex],0)),1,1,"")</f>
        <v>3</v>
      </c>
      <c r="Q6" s="67" t="str">
        <f>REPLACE(INDEX(GroupVertices[Group],MATCH(Edges[[#This Row],[Vertex 2]],GroupVertices[Vertex],0)),1,1,"")</f>
        <v>3</v>
      </c>
      <c r="R6" s="48">
        <v>1</v>
      </c>
      <c r="S6" s="49">
        <v>2.272727272727273</v>
      </c>
      <c r="T6" s="48">
        <v>0</v>
      </c>
      <c r="U6" s="49">
        <v>0</v>
      </c>
      <c r="V6" s="48">
        <v>0</v>
      </c>
      <c r="W6" s="49">
        <v>0</v>
      </c>
      <c r="X6" s="48">
        <v>43</v>
      </c>
      <c r="Y6" s="49">
        <v>97.72727272727273</v>
      </c>
      <c r="Z6" s="48">
        <v>44</v>
      </c>
      <c r="AA6" s="69" t="s">
        <v>292</v>
      </c>
      <c r="AB6" s="99">
        <v>43713.68597222222</v>
      </c>
      <c r="AC6" s="69" t="s">
        <v>421</v>
      </c>
      <c r="AD6" s="102" t="s">
        <v>460</v>
      </c>
      <c r="AE6" s="69" t="s">
        <v>476</v>
      </c>
      <c r="AF6" s="69" t="s">
        <v>489</v>
      </c>
      <c r="AG6" s="102" t="s">
        <v>518</v>
      </c>
      <c r="AH6" s="102" t="s">
        <v>518</v>
      </c>
      <c r="AI6" s="99">
        <v>43713.68597222222</v>
      </c>
      <c r="AJ6" s="105">
        <v>43713</v>
      </c>
      <c r="AK6" s="71" t="s">
        <v>575</v>
      </c>
      <c r="AL6" s="102" t="s">
        <v>633</v>
      </c>
      <c r="AM6" s="69"/>
      <c r="AN6" s="69"/>
      <c r="AO6" s="71" t="s">
        <v>692</v>
      </c>
      <c r="AP6" s="69"/>
      <c r="AQ6" s="69" t="b">
        <v>0</v>
      </c>
      <c r="AR6" s="69">
        <v>1</v>
      </c>
      <c r="AS6" s="71" t="s">
        <v>754</v>
      </c>
      <c r="AT6" s="69" t="b">
        <v>0</v>
      </c>
      <c r="AU6" s="69" t="s">
        <v>761</v>
      </c>
      <c r="AV6" s="69"/>
      <c r="AW6" s="71" t="s">
        <v>754</v>
      </c>
      <c r="AX6" s="69" t="b">
        <v>0</v>
      </c>
      <c r="AY6" s="69">
        <v>0</v>
      </c>
      <c r="AZ6" s="71" t="s">
        <v>754</v>
      </c>
      <c r="BA6" s="69" t="s">
        <v>767</v>
      </c>
      <c r="BB6" s="69" t="b">
        <v>0</v>
      </c>
      <c r="BC6" s="71" t="s">
        <v>692</v>
      </c>
      <c r="BD6" s="69" t="s">
        <v>292</v>
      </c>
      <c r="BE6" s="69">
        <v>0</v>
      </c>
      <c r="BF6" s="69">
        <v>0</v>
      </c>
      <c r="BG6" s="69"/>
      <c r="BH6" s="69"/>
      <c r="BI6" s="69"/>
      <c r="BJ6" s="69"/>
      <c r="BK6" s="69"/>
      <c r="BL6" s="69"/>
      <c r="BM6" s="69"/>
      <c r="BN6" s="69"/>
    </row>
    <row r="7" spans="1:66" ht="15">
      <c r="A7" s="66" t="s">
        <v>334</v>
      </c>
      <c r="B7" s="66" t="s">
        <v>334</v>
      </c>
      <c r="C7" s="68" t="s">
        <v>1854</v>
      </c>
      <c r="D7" s="75">
        <v>3</v>
      </c>
      <c r="E7" s="76" t="s">
        <v>132</v>
      </c>
      <c r="F7" s="77">
        <v>32</v>
      </c>
      <c r="G7" s="68"/>
      <c r="H7" s="78"/>
      <c r="I7" s="79"/>
      <c r="J7" s="79"/>
      <c r="K7" s="34" t="s">
        <v>65</v>
      </c>
      <c r="L7" s="86">
        <v>7</v>
      </c>
      <c r="M7" s="86"/>
      <c r="N7" s="81"/>
      <c r="O7" s="69">
        <v>1</v>
      </c>
      <c r="P7" s="67" t="str">
        <f>REPLACE(INDEX(GroupVertices[Group],MATCH(Edges[[#This Row],[Vertex 1]],GroupVertices[Vertex],0)),1,1,"")</f>
        <v>3</v>
      </c>
      <c r="Q7" s="67" t="str">
        <f>REPLACE(INDEX(GroupVertices[Group],MATCH(Edges[[#This Row],[Vertex 2]],GroupVertices[Vertex],0)),1,1,"")</f>
        <v>3</v>
      </c>
      <c r="R7" s="48">
        <v>0</v>
      </c>
      <c r="S7" s="49">
        <v>0</v>
      </c>
      <c r="T7" s="48">
        <v>0</v>
      </c>
      <c r="U7" s="49">
        <v>0</v>
      </c>
      <c r="V7" s="48">
        <v>0</v>
      </c>
      <c r="W7" s="49">
        <v>0</v>
      </c>
      <c r="X7" s="48">
        <v>7</v>
      </c>
      <c r="Y7" s="49">
        <v>100</v>
      </c>
      <c r="Z7" s="48">
        <v>7</v>
      </c>
      <c r="AA7" s="69" t="s">
        <v>292</v>
      </c>
      <c r="AB7" s="99">
        <v>43714.56822916667</v>
      </c>
      <c r="AC7" s="69" t="s">
        <v>422</v>
      </c>
      <c r="AD7" s="102" t="s">
        <v>461</v>
      </c>
      <c r="AE7" s="69" t="s">
        <v>477</v>
      </c>
      <c r="AF7" s="69" t="s">
        <v>490</v>
      </c>
      <c r="AG7" s="69"/>
      <c r="AH7" s="102" t="s">
        <v>542</v>
      </c>
      <c r="AI7" s="99">
        <v>43714.56822916667</v>
      </c>
      <c r="AJ7" s="105">
        <v>43714</v>
      </c>
      <c r="AK7" s="71" t="s">
        <v>576</v>
      </c>
      <c r="AL7" s="102" t="s">
        <v>634</v>
      </c>
      <c r="AM7" s="69"/>
      <c r="AN7" s="69"/>
      <c r="AO7" s="71" t="s">
        <v>693</v>
      </c>
      <c r="AP7" s="69"/>
      <c r="AQ7" s="69" t="b">
        <v>0</v>
      </c>
      <c r="AR7" s="69">
        <v>0</v>
      </c>
      <c r="AS7" s="71" t="s">
        <v>754</v>
      </c>
      <c r="AT7" s="69" t="b">
        <v>1</v>
      </c>
      <c r="AU7" s="69" t="s">
        <v>761</v>
      </c>
      <c r="AV7" s="69"/>
      <c r="AW7" s="71" t="s">
        <v>764</v>
      </c>
      <c r="AX7" s="69" t="b">
        <v>0</v>
      </c>
      <c r="AY7" s="69">
        <v>0</v>
      </c>
      <c r="AZ7" s="71" t="s">
        <v>754</v>
      </c>
      <c r="BA7" s="69" t="s">
        <v>767</v>
      </c>
      <c r="BB7" s="69" t="b">
        <v>0</v>
      </c>
      <c r="BC7" s="71" t="s">
        <v>693</v>
      </c>
      <c r="BD7" s="69" t="s">
        <v>292</v>
      </c>
      <c r="BE7" s="69">
        <v>0</v>
      </c>
      <c r="BF7" s="69">
        <v>0</v>
      </c>
      <c r="BG7" s="69"/>
      <c r="BH7" s="69"/>
      <c r="BI7" s="69"/>
      <c r="BJ7" s="69"/>
      <c r="BK7" s="69"/>
      <c r="BL7" s="69"/>
      <c r="BM7" s="69"/>
      <c r="BN7" s="69"/>
    </row>
    <row r="8" spans="1:66" ht="15">
      <c r="A8" s="66" t="s">
        <v>335</v>
      </c>
      <c r="B8" s="66" t="s">
        <v>381</v>
      </c>
      <c r="C8" s="68" t="s">
        <v>1854</v>
      </c>
      <c r="D8" s="75">
        <v>3</v>
      </c>
      <c r="E8" s="76" t="s">
        <v>132</v>
      </c>
      <c r="F8" s="77">
        <v>32</v>
      </c>
      <c r="G8" s="68"/>
      <c r="H8" s="78"/>
      <c r="I8" s="79"/>
      <c r="J8" s="79"/>
      <c r="K8" s="34" t="s">
        <v>65</v>
      </c>
      <c r="L8" s="86">
        <v>8</v>
      </c>
      <c r="M8" s="86"/>
      <c r="N8" s="81"/>
      <c r="O8" s="69">
        <v>1</v>
      </c>
      <c r="P8" s="67" t="str">
        <f>REPLACE(INDEX(GroupVertices[Group],MATCH(Edges[[#This Row],[Vertex 1]],GroupVertices[Vertex],0)),1,1,"")</f>
        <v>1</v>
      </c>
      <c r="Q8" s="67" t="str">
        <f>REPLACE(INDEX(GroupVertices[Group],MATCH(Edges[[#This Row],[Vertex 2]],GroupVertices[Vertex],0)),1,1,"")</f>
        <v>1</v>
      </c>
      <c r="R8" s="48"/>
      <c r="S8" s="49"/>
      <c r="T8" s="48"/>
      <c r="U8" s="49"/>
      <c r="V8" s="48"/>
      <c r="W8" s="49"/>
      <c r="X8" s="48"/>
      <c r="Y8" s="49"/>
      <c r="Z8" s="48"/>
      <c r="AA8" s="69" t="s">
        <v>416</v>
      </c>
      <c r="AB8" s="99">
        <v>43715.65243055556</v>
      </c>
      <c r="AC8" s="69" t="s">
        <v>423</v>
      </c>
      <c r="AD8" s="69"/>
      <c r="AE8" s="69"/>
      <c r="AF8" s="69" t="s">
        <v>491</v>
      </c>
      <c r="AG8" s="69"/>
      <c r="AH8" s="102" t="s">
        <v>543</v>
      </c>
      <c r="AI8" s="99">
        <v>43715.65243055556</v>
      </c>
      <c r="AJ8" s="105">
        <v>43715</v>
      </c>
      <c r="AK8" s="71" t="s">
        <v>577</v>
      </c>
      <c r="AL8" s="102" t="s">
        <v>635</v>
      </c>
      <c r="AM8" s="69"/>
      <c r="AN8" s="69"/>
      <c r="AO8" s="71" t="s">
        <v>694</v>
      </c>
      <c r="AP8" s="71" t="s">
        <v>748</v>
      </c>
      <c r="AQ8" s="69" t="b">
        <v>0</v>
      </c>
      <c r="AR8" s="69">
        <v>2</v>
      </c>
      <c r="AS8" s="71" t="s">
        <v>755</v>
      </c>
      <c r="AT8" s="69" t="b">
        <v>0</v>
      </c>
      <c r="AU8" s="69" t="s">
        <v>761</v>
      </c>
      <c r="AV8" s="69"/>
      <c r="AW8" s="71" t="s">
        <v>754</v>
      </c>
      <c r="AX8" s="69" t="b">
        <v>0</v>
      </c>
      <c r="AY8" s="69">
        <v>0</v>
      </c>
      <c r="AZ8" s="71" t="s">
        <v>754</v>
      </c>
      <c r="BA8" s="69" t="s">
        <v>767</v>
      </c>
      <c r="BB8" s="69" t="b">
        <v>0</v>
      </c>
      <c r="BC8" s="71" t="s">
        <v>748</v>
      </c>
      <c r="BD8" s="69" t="s">
        <v>292</v>
      </c>
      <c r="BE8" s="69">
        <v>0</v>
      </c>
      <c r="BF8" s="69">
        <v>0</v>
      </c>
      <c r="BG8" s="69"/>
      <c r="BH8" s="69"/>
      <c r="BI8" s="69"/>
      <c r="BJ8" s="69"/>
      <c r="BK8" s="69"/>
      <c r="BL8" s="69"/>
      <c r="BM8" s="69"/>
      <c r="BN8" s="69"/>
    </row>
    <row r="9" spans="1:66" ht="15">
      <c r="A9" s="66" t="s">
        <v>335</v>
      </c>
      <c r="B9" s="66" t="s">
        <v>382</v>
      </c>
      <c r="C9" s="68" t="s">
        <v>1854</v>
      </c>
      <c r="D9" s="75">
        <v>3</v>
      </c>
      <c r="E9" s="76" t="s">
        <v>132</v>
      </c>
      <c r="F9" s="77">
        <v>32</v>
      </c>
      <c r="G9" s="68"/>
      <c r="H9" s="78"/>
      <c r="I9" s="79"/>
      <c r="J9" s="79"/>
      <c r="K9" s="34" t="s">
        <v>65</v>
      </c>
      <c r="L9" s="86">
        <v>9</v>
      </c>
      <c r="M9" s="86"/>
      <c r="N9" s="81"/>
      <c r="O9" s="69">
        <v>1</v>
      </c>
      <c r="P9" s="67" t="str">
        <f>REPLACE(INDEX(GroupVertices[Group],MATCH(Edges[[#This Row],[Vertex 1]],GroupVertices[Vertex],0)),1,1,"")</f>
        <v>1</v>
      </c>
      <c r="Q9" s="67" t="str">
        <f>REPLACE(INDEX(GroupVertices[Group],MATCH(Edges[[#This Row],[Vertex 2]],GroupVertices[Vertex],0)),1,1,"")</f>
        <v>1</v>
      </c>
      <c r="R9" s="48">
        <v>0</v>
      </c>
      <c r="S9" s="49">
        <v>0</v>
      </c>
      <c r="T9" s="48">
        <v>0</v>
      </c>
      <c r="U9" s="49">
        <v>0</v>
      </c>
      <c r="V9" s="48">
        <v>0</v>
      </c>
      <c r="W9" s="49">
        <v>0</v>
      </c>
      <c r="X9" s="48">
        <v>17</v>
      </c>
      <c r="Y9" s="49">
        <v>100</v>
      </c>
      <c r="Z9" s="48">
        <v>17</v>
      </c>
      <c r="AA9" s="69" t="s">
        <v>418</v>
      </c>
      <c r="AB9" s="99">
        <v>43715.65243055556</v>
      </c>
      <c r="AC9" s="69" t="s">
        <v>423</v>
      </c>
      <c r="AD9" s="69"/>
      <c r="AE9" s="69"/>
      <c r="AF9" s="69" t="s">
        <v>491</v>
      </c>
      <c r="AG9" s="69"/>
      <c r="AH9" s="102" t="s">
        <v>543</v>
      </c>
      <c r="AI9" s="99">
        <v>43715.65243055556</v>
      </c>
      <c r="AJ9" s="105">
        <v>43715</v>
      </c>
      <c r="AK9" s="71" t="s">
        <v>577</v>
      </c>
      <c r="AL9" s="102" t="s">
        <v>635</v>
      </c>
      <c r="AM9" s="69"/>
      <c r="AN9" s="69"/>
      <c r="AO9" s="71" t="s">
        <v>694</v>
      </c>
      <c r="AP9" s="71" t="s">
        <v>748</v>
      </c>
      <c r="AQ9" s="69" t="b">
        <v>0</v>
      </c>
      <c r="AR9" s="69">
        <v>2</v>
      </c>
      <c r="AS9" s="71" t="s">
        <v>755</v>
      </c>
      <c r="AT9" s="69" t="b">
        <v>0</v>
      </c>
      <c r="AU9" s="69" t="s">
        <v>761</v>
      </c>
      <c r="AV9" s="69"/>
      <c r="AW9" s="71" t="s">
        <v>754</v>
      </c>
      <c r="AX9" s="69" t="b">
        <v>0</v>
      </c>
      <c r="AY9" s="69">
        <v>0</v>
      </c>
      <c r="AZ9" s="71" t="s">
        <v>754</v>
      </c>
      <c r="BA9" s="69" t="s">
        <v>767</v>
      </c>
      <c r="BB9" s="69" t="b">
        <v>0</v>
      </c>
      <c r="BC9" s="71" t="s">
        <v>748</v>
      </c>
      <c r="BD9" s="69" t="s">
        <v>292</v>
      </c>
      <c r="BE9" s="69">
        <v>0</v>
      </c>
      <c r="BF9" s="69">
        <v>0</v>
      </c>
      <c r="BG9" s="69"/>
      <c r="BH9" s="69"/>
      <c r="BI9" s="69"/>
      <c r="BJ9" s="69"/>
      <c r="BK9" s="69"/>
      <c r="BL9" s="69"/>
      <c r="BM9" s="69"/>
      <c r="BN9" s="69"/>
    </row>
    <row r="10" spans="1:66" ht="15">
      <c r="A10" s="66" t="s">
        <v>336</v>
      </c>
      <c r="B10" s="66" t="s">
        <v>335</v>
      </c>
      <c r="C10" s="68" t="s">
        <v>1854</v>
      </c>
      <c r="D10" s="75">
        <v>3</v>
      </c>
      <c r="E10" s="76" t="s">
        <v>132</v>
      </c>
      <c r="F10" s="77">
        <v>32</v>
      </c>
      <c r="G10" s="68"/>
      <c r="H10" s="78"/>
      <c r="I10" s="79"/>
      <c r="J10" s="79"/>
      <c r="K10" s="34" t="s">
        <v>66</v>
      </c>
      <c r="L10" s="86">
        <v>10</v>
      </c>
      <c r="M10" s="86"/>
      <c r="N10" s="81"/>
      <c r="O10" s="69">
        <v>1</v>
      </c>
      <c r="P10" s="67" t="str">
        <f>REPLACE(INDEX(GroupVertices[Group],MATCH(Edges[[#This Row],[Vertex 1]],GroupVertices[Vertex],0)),1,1,"")</f>
        <v>1</v>
      </c>
      <c r="Q10" s="67" t="str">
        <f>REPLACE(INDEX(GroupVertices[Group],MATCH(Edges[[#This Row],[Vertex 2]],GroupVertices[Vertex],0)),1,1,"")</f>
        <v>1</v>
      </c>
      <c r="R10" s="48"/>
      <c r="S10" s="49"/>
      <c r="T10" s="48"/>
      <c r="U10" s="49"/>
      <c r="V10" s="48"/>
      <c r="W10" s="49"/>
      <c r="X10" s="48"/>
      <c r="Y10" s="49"/>
      <c r="Z10" s="48"/>
      <c r="AA10" s="69" t="s">
        <v>417</v>
      </c>
      <c r="AB10" s="99">
        <v>43714.960625</v>
      </c>
      <c r="AC10" s="69" t="s">
        <v>424</v>
      </c>
      <c r="AD10" s="69"/>
      <c r="AE10" s="69"/>
      <c r="AF10" s="69"/>
      <c r="AG10" s="69"/>
      <c r="AH10" s="102" t="s">
        <v>544</v>
      </c>
      <c r="AI10" s="99">
        <v>43714.960625</v>
      </c>
      <c r="AJ10" s="105">
        <v>43714</v>
      </c>
      <c r="AK10" s="71" t="s">
        <v>578</v>
      </c>
      <c r="AL10" s="102" t="s">
        <v>636</v>
      </c>
      <c r="AM10" s="69"/>
      <c r="AN10" s="69"/>
      <c r="AO10" s="71" t="s">
        <v>695</v>
      </c>
      <c r="AP10" s="69"/>
      <c r="AQ10" s="69" t="b">
        <v>0</v>
      </c>
      <c r="AR10" s="69">
        <v>0</v>
      </c>
      <c r="AS10" s="71" t="s">
        <v>754</v>
      </c>
      <c r="AT10" s="69" t="b">
        <v>0</v>
      </c>
      <c r="AU10" s="69" t="s">
        <v>761</v>
      </c>
      <c r="AV10" s="69"/>
      <c r="AW10" s="71" t="s">
        <v>754</v>
      </c>
      <c r="AX10" s="69" t="b">
        <v>0</v>
      </c>
      <c r="AY10" s="69">
        <v>4</v>
      </c>
      <c r="AZ10" s="71" t="s">
        <v>698</v>
      </c>
      <c r="BA10" s="69" t="s">
        <v>769</v>
      </c>
      <c r="BB10" s="69" t="b">
        <v>0</v>
      </c>
      <c r="BC10" s="71" t="s">
        <v>698</v>
      </c>
      <c r="BD10" s="69" t="s">
        <v>292</v>
      </c>
      <c r="BE10" s="69">
        <v>0</v>
      </c>
      <c r="BF10" s="69">
        <v>0</v>
      </c>
      <c r="BG10" s="69"/>
      <c r="BH10" s="69"/>
      <c r="BI10" s="69"/>
      <c r="BJ10" s="69"/>
      <c r="BK10" s="69"/>
      <c r="BL10" s="69"/>
      <c r="BM10" s="69"/>
      <c r="BN10" s="69"/>
    </row>
    <row r="11" spans="1:66" ht="15">
      <c r="A11" s="66" t="s">
        <v>337</v>
      </c>
      <c r="B11" s="66" t="s">
        <v>335</v>
      </c>
      <c r="C11" s="68" t="s">
        <v>1854</v>
      </c>
      <c r="D11" s="75">
        <v>3</v>
      </c>
      <c r="E11" s="76" t="s">
        <v>132</v>
      </c>
      <c r="F11" s="77">
        <v>32</v>
      </c>
      <c r="G11" s="68"/>
      <c r="H11" s="78"/>
      <c r="I11" s="79"/>
      <c r="J11" s="79"/>
      <c r="K11" s="34" t="s">
        <v>66</v>
      </c>
      <c r="L11" s="86">
        <v>11</v>
      </c>
      <c r="M11" s="86"/>
      <c r="N11" s="81"/>
      <c r="O11" s="69">
        <v>1</v>
      </c>
      <c r="P11" s="67" t="str">
        <f>REPLACE(INDEX(GroupVertices[Group],MATCH(Edges[[#This Row],[Vertex 1]],GroupVertices[Vertex],0)),1,1,"")</f>
        <v>1</v>
      </c>
      <c r="Q11" s="67" t="str">
        <f>REPLACE(INDEX(GroupVertices[Group],MATCH(Edges[[#This Row],[Vertex 2]],GroupVertices[Vertex],0)),1,1,"")</f>
        <v>1</v>
      </c>
      <c r="R11" s="48"/>
      <c r="S11" s="49"/>
      <c r="T11" s="48"/>
      <c r="U11" s="49"/>
      <c r="V11" s="48"/>
      <c r="W11" s="49"/>
      <c r="X11" s="48"/>
      <c r="Y11" s="49"/>
      <c r="Z11" s="48"/>
      <c r="AA11" s="69" t="s">
        <v>417</v>
      </c>
      <c r="AB11" s="99">
        <v>43714.96965277778</v>
      </c>
      <c r="AC11" s="69" t="s">
        <v>424</v>
      </c>
      <c r="AD11" s="69"/>
      <c r="AE11" s="69"/>
      <c r="AF11" s="69"/>
      <c r="AG11" s="69"/>
      <c r="AH11" s="102" t="s">
        <v>545</v>
      </c>
      <c r="AI11" s="99">
        <v>43714.96965277778</v>
      </c>
      <c r="AJ11" s="105">
        <v>43714</v>
      </c>
      <c r="AK11" s="71" t="s">
        <v>579</v>
      </c>
      <c r="AL11" s="102" t="s">
        <v>637</v>
      </c>
      <c r="AM11" s="69"/>
      <c r="AN11" s="69"/>
      <c r="AO11" s="71" t="s">
        <v>696</v>
      </c>
      <c r="AP11" s="69"/>
      <c r="AQ11" s="69" t="b">
        <v>0</v>
      </c>
      <c r="AR11" s="69">
        <v>0</v>
      </c>
      <c r="AS11" s="71" t="s">
        <v>754</v>
      </c>
      <c r="AT11" s="69" t="b">
        <v>0</v>
      </c>
      <c r="AU11" s="69" t="s">
        <v>761</v>
      </c>
      <c r="AV11" s="69"/>
      <c r="AW11" s="71" t="s">
        <v>754</v>
      </c>
      <c r="AX11" s="69" t="b">
        <v>0</v>
      </c>
      <c r="AY11" s="69">
        <v>4</v>
      </c>
      <c r="AZ11" s="71" t="s">
        <v>698</v>
      </c>
      <c r="BA11" s="69" t="s">
        <v>768</v>
      </c>
      <c r="BB11" s="69" t="b">
        <v>0</v>
      </c>
      <c r="BC11" s="71" t="s">
        <v>698</v>
      </c>
      <c r="BD11" s="69" t="s">
        <v>292</v>
      </c>
      <c r="BE11" s="69">
        <v>0</v>
      </c>
      <c r="BF11" s="69">
        <v>0</v>
      </c>
      <c r="BG11" s="69"/>
      <c r="BH11" s="69"/>
      <c r="BI11" s="69"/>
      <c r="BJ11" s="69"/>
      <c r="BK11" s="69"/>
      <c r="BL11" s="69"/>
      <c r="BM11" s="69"/>
      <c r="BN11" s="69"/>
    </row>
    <row r="12" spans="1:66" ht="15">
      <c r="A12" s="66" t="s">
        <v>338</v>
      </c>
      <c r="B12" s="66" t="s">
        <v>335</v>
      </c>
      <c r="C12" s="68" t="s">
        <v>1854</v>
      </c>
      <c r="D12" s="75">
        <v>3</v>
      </c>
      <c r="E12" s="76" t="s">
        <v>132</v>
      </c>
      <c r="F12" s="77">
        <v>32</v>
      </c>
      <c r="G12" s="68"/>
      <c r="H12" s="78"/>
      <c r="I12" s="79"/>
      <c r="J12" s="79"/>
      <c r="K12" s="34" t="s">
        <v>66</v>
      </c>
      <c r="L12" s="86">
        <v>12</v>
      </c>
      <c r="M12" s="86"/>
      <c r="N12" s="81"/>
      <c r="O12" s="69">
        <v>1</v>
      </c>
      <c r="P12" s="67" t="str">
        <f>REPLACE(INDEX(GroupVertices[Group],MATCH(Edges[[#This Row],[Vertex 1]],GroupVertices[Vertex],0)),1,1,"")</f>
        <v>1</v>
      </c>
      <c r="Q12" s="67" t="str">
        <f>REPLACE(INDEX(GroupVertices[Group],MATCH(Edges[[#This Row],[Vertex 2]],GroupVertices[Vertex],0)),1,1,"")</f>
        <v>1</v>
      </c>
      <c r="R12" s="48"/>
      <c r="S12" s="49"/>
      <c r="T12" s="48"/>
      <c r="U12" s="49"/>
      <c r="V12" s="48"/>
      <c r="W12" s="49"/>
      <c r="X12" s="48"/>
      <c r="Y12" s="49"/>
      <c r="Z12" s="48"/>
      <c r="AA12" s="69" t="s">
        <v>417</v>
      </c>
      <c r="AB12" s="99">
        <v>43715.444861111115</v>
      </c>
      <c r="AC12" s="69" t="s">
        <v>424</v>
      </c>
      <c r="AD12" s="69"/>
      <c r="AE12" s="69"/>
      <c r="AF12" s="69"/>
      <c r="AG12" s="69"/>
      <c r="AH12" s="102" t="s">
        <v>546</v>
      </c>
      <c r="AI12" s="99">
        <v>43715.444861111115</v>
      </c>
      <c r="AJ12" s="105">
        <v>43715</v>
      </c>
      <c r="AK12" s="71" t="s">
        <v>580</v>
      </c>
      <c r="AL12" s="102" t="s">
        <v>638</v>
      </c>
      <c r="AM12" s="69"/>
      <c r="AN12" s="69"/>
      <c r="AO12" s="71" t="s">
        <v>697</v>
      </c>
      <c r="AP12" s="69"/>
      <c r="AQ12" s="69" t="b">
        <v>0</v>
      </c>
      <c r="AR12" s="69">
        <v>0</v>
      </c>
      <c r="AS12" s="71" t="s">
        <v>754</v>
      </c>
      <c r="AT12" s="69" t="b">
        <v>0</v>
      </c>
      <c r="AU12" s="69" t="s">
        <v>761</v>
      </c>
      <c r="AV12" s="69"/>
      <c r="AW12" s="71" t="s">
        <v>754</v>
      </c>
      <c r="AX12" s="69" t="b">
        <v>0</v>
      </c>
      <c r="AY12" s="69">
        <v>4</v>
      </c>
      <c r="AZ12" s="71" t="s">
        <v>698</v>
      </c>
      <c r="BA12" s="69" t="s">
        <v>768</v>
      </c>
      <c r="BB12" s="69" t="b">
        <v>0</v>
      </c>
      <c r="BC12" s="71" t="s">
        <v>698</v>
      </c>
      <c r="BD12" s="69" t="s">
        <v>292</v>
      </c>
      <c r="BE12" s="69">
        <v>0</v>
      </c>
      <c r="BF12" s="69">
        <v>0</v>
      </c>
      <c r="BG12" s="69"/>
      <c r="BH12" s="69"/>
      <c r="BI12" s="69"/>
      <c r="BJ12" s="69"/>
      <c r="BK12" s="69"/>
      <c r="BL12" s="69"/>
      <c r="BM12" s="69"/>
      <c r="BN12" s="69"/>
    </row>
    <row r="13" spans="1:66" ht="15">
      <c r="A13" s="66" t="s">
        <v>335</v>
      </c>
      <c r="B13" s="66" t="s">
        <v>383</v>
      </c>
      <c r="C13" s="68" t="s">
        <v>1854</v>
      </c>
      <c r="D13" s="75">
        <v>3</v>
      </c>
      <c r="E13" s="76" t="s">
        <v>132</v>
      </c>
      <c r="F13" s="77">
        <v>32</v>
      </c>
      <c r="G13" s="68"/>
      <c r="H13" s="78"/>
      <c r="I13" s="79"/>
      <c r="J13" s="79"/>
      <c r="K13" s="34" t="s">
        <v>65</v>
      </c>
      <c r="L13" s="86">
        <v>13</v>
      </c>
      <c r="M13" s="86"/>
      <c r="N13" s="81"/>
      <c r="O13" s="69">
        <v>1</v>
      </c>
      <c r="P13" s="67" t="str">
        <f>REPLACE(INDEX(GroupVertices[Group],MATCH(Edges[[#This Row],[Vertex 1]],GroupVertices[Vertex],0)),1,1,"")</f>
        <v>1</v>
      </c>
      <c r="Q13" s="67" t="str">
        <f>REPLACE(INDEX(GroupVertices[Group],MATCH(Edges[[#This Row],[Vertex 2]],GroupVertices[Vertex],0)),1,1,"")</f>
        <v>1</v>
      </c>
      <c r="R13" s="48"/>
      <c r="S13" s="49"/>
      <c r="T13" s="48"/>
      <c r="U13" s="49"/>
      <c r="V13" s="48"/>
      <c r="W13" s="49"/>
      <c r="X13" s="48"/>
      <c r="Y13" s="49"/>
      <c r="Z13" s="48"/>
      <c r="AA13" s="69" t="s">
        <v>416</v>
      </c>
      <c r="AB13" s="99">
        <v>43714.95930555555</v>
      </c>
      <c r="AC13" s="69" t="s">
        <v>424</v>
      </c>
      <c r="AD13" s="102" t="s">
        <v>462</v>
      </c>
      <c r="AE13" s="69" t="s">
        <v>478</v>
      </c>
      <c r="AF13" s="69" t="s">
        <v>489</v>
      </c>
      <c r="AG13" s="69"/>
      <c r="AH13" s="102" t="s">
        <v>543</v>
      </c>
      <c r="AI13" s="99">
        <v>43714.95930555555</v>
      </c>
      <c r="AJ13" s="105">
        <v>43714</v>
      </c>
      <c r="AK13" s="71" t="s">
        <v>581</v>
      </c>
      <c r="AL13" s="102" t="s">
        <v>639</v>
      </c>
      <c r="AM13" s="69"/>
      <c r="AN13" s="69"/>
      <c r="AO13" s="71" t="s">
        <v>698</v>
      </c>
      <c r="AP13" s="71" t="s">
        <v>749</v>
      </c>
      <c r="AQ13" s="69" t="b">
        <v>0</v>
      </c>
      <c r="AR13" s="69">
        <v>15</v>
      </c>
      <c r="AS13" s="71" t="s">
        <v>756</v>
      </c>
      <c r="AT13" s="69" t="b">
        <v>0</v>
      </c>
      <c r="AU13" s="69" t="s">
        <v>761</v>
      </c>
      <c r="AV13" s="69"/>
      <c r="AW13" s="71" t="s">
        <v>754</v>
      </c>
      <c r="AX13" s="69" t="b">
        <v>0</v>
      </c>
      <c r="AY13" s="69">
        <v>4</v>
      </c>
      <c r="AZ13" s="71" t="s">
        <v>754</v>
      </c>
      <c r="BA13" s="69" t="s">
        <v>768</v>
      </c>
      <c r="BB13" s="69" t="b">
        <v>0</v>
      </c>
      <c r="BC13" s="71" t="s">
        <v>749</v>
      </c>
      <c r="BD13" s="69" t="s">
        <v>292</v>
      </c>
      <c r="BE13" s="69">
        <v>0</v>
      </c>
      <c r="BF13" s="69">
        <v>0</v>
      </c>
      <c r="BG13" s="69"/>
      <c r="BH13" s="69"/>
      <c r="BI13" s="69"/>
      <c r="BJ13" s="69"/>
      <c r="BK13" s="69"/>
      <c r="BL13" s="69"/>
      <c r="BM13" s="69"/>
      <c r="BN13" s="69"/>
    </row>
    <row r="14" spans="1:66" ht="15">
      <c r="A14" s="66" t="s">
        <v>335</v>
      </c>
      <c r="B14" s="66" t="s">
        <v>384</v>
      </c>
      <c r="C14" s="68" t="s">
        <v>1854</v>
      </c>
      <c r="D14" s="75">
        <v>3</v>
      </c>
      <c r="E14" s="76" t="s">
        <v>132</v>
      </c>
      <c r="F14" s="77">
        <v>32</v>
      </c>
      <c r="G14" s="68"/>
      <c r="H14" s="78"/>
      <c r="I14" s="79"/>
      <c r="J14" s="79"/>
      <c r="K14" s="34" t="s">
        <v>65</v>
      </c>
      <c r="L14" s="86">
        <v>14</v>
      </c>
      <c r="M14" s="86"/>
      <c r="N14" s="81"/>
      <c r="O14" s="69">
        <v>1</v>
      </c>
      <c r="P14" s="67" t="str">
        <f>REPLACE(INDEX(GroupVertices[Group],MATCH(Edges[[#This Row],[Vertex 1]],GroupVertices[Vertex],0)),1,1,"")</f>
        <v>1</v>
      </c>
      <c r="Q14" s="67" t="str">
        <f>REPLACE(INDEX(GroupVertices[Group],MATCH(Edges[[#This Row],[Vertex 2]],GroupVertices[Vertex],0)),1,1,"")</f>
        <v>1</v>
      </c>
      <c r="R14" s="48"/>
      <c r="S14" s="49"/>
      <c r="T14" s="48"/>
      <c r="U14" s="49"/>
      <c r="V14" s="48"/>
      <c r="W14" s="49"/>
      <c r="X14" s="48"/>
      <c r="Y14" s="49"/>
      <c r="Z14" s="48"/>
      <c r="AA14" s="69" t="s">
        <v>416</v>
      </c>
      <c r="AB14" s="99">
        <v>43714.95930555555</v>
      </c>
      <c r="AC14" s="69" t="s">
        <v>424</v>
      </c>
      <c r="AD14" s="102" t="s">
        <v>462</v>
      </c>
      <c r="AE14" s="69" t="s">
        <v>478</v>
      </c>
      <c r="AF14" s="69" t="s">
        <v>489</v>
      </c>
      <c r="AG14" s="69"/>
      <c r="AH14" s="102" t="s">
        <v>543</v>
      </c>
      <c r="AI14" s="99">
        <v>43714.95930555555</v>
      </c>
      <c r="AJ14" s="105">
        <v>43714</v>
      </c>
      <c r="AK14" s="71" t="s">
        <v>581</v>
      </c>
      <c r="AL14" s="102" t="s">
        <v>639</v>
      </c>
      <c r="AM14" s="69"/>
      <c r="AN14" s="69"/>
      <c r="AO14" s="71" t="s">
        <v>698</v>
      </c>
      <c r="AP14" s="71" t="s">
        <v>749</v>
      </c>
      <c r="AQ14" s="69" t="b">
        <v>0</v>
      </c>
      <c r="AR14" s="69">
        <v>15</v>
      </c>
      <c r="AS14" s="71" t="s">
        <v>756</v>
      </c>
      <c r="AT14" s="69" t="b">
        <v>0</v>
      </c>
      <c r="AU14" s="69" t="s">
        <v>761</v>
      </c>
      <c r="AV14" s="69"/>
      <c r="AW14" s="71" t="s">
        <v>754</v>
      </c>
      <c r="AX14" s="69" t="b">
        <v>0</v>
      </c>
      <c r="AY14" s="69">
        <v>4</v>
      </c>
      <c r="AZ14" s="71" t="s">
        <v>754</v>
      </c>
      <c r="BA14" s="69" t="s">
        <v>768</v>
      </c>
      <c r="BB14" s="69" t="b">
        <v>0</v>
      </c>
      <c r="BC14" s="71" t="s">
        <v>749</v>
      </c>
      <c r="BD14" s="69" t="s">
        <v>292</v>
      </c>
      <c r="BE14" s="69">
        <v>0</v>
      </c>
      <c r="BF14" s="69">
        <v>0</v>
      </c>
      <c r="BG14" s="69"/>
      <c r="BH14" s="69"/>
      <c r="BI14" s="69"/>
      <c r="BJ14" s="69"/>
      <c r="BK14" s="69"/>
      <c r="BL14" s="69"/>
      <c r="BM14" s="69"/>
      <c r="BN14" s="69"/>
    </row>
    <row r="15" spans="1:66" ht="15">
      <c r="A15" s="66" t="s">
        <v>335</v>
      </c>
      <c r="B15" s="66" t="s">
        <v>385</v>
      </c>
      <c r="C15" s="68" t="s">
        <v>1854</v>
      </c>
      <c r="D15" s="75">
        <v>3</v>
      </c>
      <c r="E15" s="76" t="s">
        <v>132</v>
      </c>
      <c r="F15" s="77">
        <v>32</v>
      </c>
      <c r="G15" s="68"/>
      <c r="H15" s="78"/>
      <c r="I15" s="79"/>
      <c r="J15" s="79"/>
      <c r="K15" s="34" t="s">
        <v>65</v>
      </c>
      <c r="L15" s="86">
        <v>15</v>
      </c>
      <c r="M15" s="86"/>
      <c r="N15" s="81"/>
      <c r="O15" s="69">
        <v>1</v>
      </c>
      <c r="P15" s="67" t="str">
        <f>REPLACE(INDEX(GroupVertices[Group],MATCH(Edges[[#This Row],[Vertex 1]],GroupVertices[Vertex],0)),1,1,"")</f>
        <v>1</v>
      </c>
      <c r="Q15" s="67" t="str">
        <f>REPLACE(INDEX(GroupVertices[Group],MATCH(Edges[[#This Row],[Vertex 2]],GroupVertices[Vertex],0)),1,1,"")</f>
        <v>1</v>
      </c>
      <c r="R15" s="48"/>
      <c r="S15" s="49"/>
      <c r="T15" s="48"/>
      <c r="U15" s="49"/>
      <c r="V15" s="48"/>
      <c r="W15" s="49"/>
      <c r="X15" s="48"/>
      <c r="Y15" s="49"/>
      <c r="Z15" s="48"/>
      <c r="AA15" s="69" t="s">
        <v>416</v>
      </c>
      <c r="AB15" s="99">
        <v>43714.95930555555</v>
      </c>
      <c r="AC15" s="69" t="s">
        <v>424</v>
      </c>
      <c r="AD15" s="102" t="s">
        <v>462</v>
      </c>
      <c r="AE15" s="69" t="s">
        <v>478</v>
      </c>
      <c r="AF15" s="69" t="s">
        <v>489</v>
      </c>
      <c r="AG15" s="69"/>
      <c r="AH15" s="102" t="s">
        <v>543</v>
      </c>
      <c r="AI15" s="99">
        <v>43714.95930555555</v>
      </c>
      <c r="AJ15" s="105">
        <v>43714</v>
      </c>
      <c r="AK15" s="71" t="s">
        <v>581</v>
      </c>
      <c r="AL15" s="102" t="s">
        <v>639</v>
      </c>
      <c r="AM15" s="69"/>
      <c r="AN15" s="69"/>
      <c r="AO15" s="71" t="s">
        <v>698</v>
      </c>
      <c r="AP15" s="71" t="s">
        <v>749</v>
      </c>
      <c r="AQ15" s="69" t="b">
        <v>0</v>
      </c>
      <c r="AR15" s="69">
        <v>15</v>
      </c>
      <c r="AS15" s="71" t="s">
        <v>756</v>
      </c>
      <c r="AT15" s="69" t="b">
        <v>0</v>
      </c>
      <c r="AU15" s="69" t="s">
        <v>761</v>
      </c>
      <c r="AV15" s="69"/>
      <c r="AW15" s="71" t="s">
        <v>754</v>
      </c>
      <c r="AX15" s="69" t="b">
        <v>0</v>
      </c>
      <c r="AY15" s="69">
        <v>4</v>
      </c>
      <c r="AZ15" s="71" t="s">
        <v>754</v>
      </c>
      <c r="BA15" s="69" t="s">
        <v>768</v>
      </c>
      <c r="BB15" s="69" t="b">
        <v>0</v>
      </c>
      <c r="BC15" s="71" t="s">
        <v>749</v>
      </c>
      <c r="BD15" s="69" t="s">
        <v>292</v>
      </c>
      <c r="BE15" s="69">
        <v>0</v>
      </c>
      <c r="BF15" s="69">
        <v>0</v>
      </c>
      <c r="BG15" s="69"/>
      <c r="BH15" s="69"/>
      <c r="BI15" s="69"/>
      <c r="BJ15" s="69"/>
      <c r="BK15" s="69"/>
      <c r="BL15" s="69"/>
      <c r="BM15" s="69"/>
      <c r="BN15" s="69"/>
    </row>
    <row r="16" spans="1:66" ht="15">
      <c r="A16" s="66" t="s">
        <v>335</v>
      </c>
      <c r="B16" s="66" t="s">
        <v>386</v>
      </c>
      <c r="C16" s="68" t="s">
        <v>1854</v>
      </c>
      <c r="D16" s="75">
        <v>3</v>
      </c>
      <c r="E16" s="76" t="s">
        <v>132</v>
      </c>
      <c r="F16" s="77">
        <v>32</v>
      </c>
      <c r="G16" s="68"/>
      <c r="H16" s="78"/>
      <c r="I16" s="79"/>
      <c r="J16" s="79"/>
      <c r="K16" s="34" t="s">
        <v>65</v>
      </c>
      <c r="L16" s="86">
        <v>16</v>
      </c>
      <c r="M16" s="86"/>
      <c r="N16" s="81"/>
      <c r="O16" s="69">
        <v>1</v>
      </c>
      <c r="P16" s="67" t="str">
        <f>REPLACE(INDEX(GroupVertices[Group],MATCH(Edges[[#This Row],[Vertex 1]],GroupVertices[Vertex],0)),1,1,"")</f>
        <v>1</v>
      </c>
      <c r="Q16" s="67" t="str">
        <f>REPLACE(INDEX(GroupVertices[Group],MATCH(Edges[[#This Row],[Vertex 2]],GroupVertices[Vertex],0)),1,1,"")</f>
        <v>1</v>
      </c>
      <c r="R16" s="48"/>
      <c r="S16" s="49"/>
      <c r="T16" s="48"/>
      <c r="U16" s="49"/>
      <c r="V16" s="48"/>
      <c r="W16" s="49"/>
      <c r="X16" s="48"/>
      <c r="Y16" s="49"/>
      <c r="Z16" s="48"/>
      <c r="AA16" s="69" t="s">
        <v>416</v>
      </c>
      <c r="AB16" s="99">
        <v>43714.95930555555</v>
      </c>
      <c r="AC16" s="69" t="s">
        <v>424</v>
      </c>
      <c r="AD16" s="102" t="s">
        <v>462</v>
      </c>
      <c r="AE16" s="69" t="s">
        <v>478</v>
      </c>
      <c r="AF16" s="69" t="s">
        <v>489</v>
      </c>
      <c r="AG16" s="69"/>
      <c r="AH16" s="102" t="s">
        <v>543</v>
      </c>
      <c r="AI16" s="99">
        <v>43714.95930555555</v>
      </c>
      <c r="AJ16" s="105">
        <v>43714</v>
      </c>
      <c r="AK16" s="71" t="s">
        <v>581</v>
      </c>
      <c r="AL16" s="102" t="s">
        <v>639</v>
      </c>
      <c r="AM16" s="69"/>
      <c r="AN16" s="69"/>
      <c r="AO16" s="71" t="s">
        <v>698</v>
      </c>
      <c r="AP16" s="71" t="s">
        <v>749</v>
      </c>
      <c r="AQ16" s="69" t="b">
        <v>0</v>
      </c>
      <c r="AR16" s="69">
        <v>15</v>
      </c>
      <c r="AS16" s="71" t="s">
        <v>756</v>
      </c>
      <c r="AT16" s="69" t="b">
        <v>0</v>
      </c>
      <c r="AU16" s="69" t="s">
        <v>761</v>
      </c>
      <c r="AV16" s="69"/>
      <c r="AW16" s="71" t="s">
        <v>754</v>
      </c>
      <c r="AX16" s="69" t="b">
        <v>0</v>
      </c>
      <c r="AY16" s="69">
        <v>4</v>
      </c>
      <c r="AZ16" s="71" t="s">
        <v>754</v>
      </c>
      <c r="BA16" s="69" t="s">
        <v>768</v>
      </c>
      <c r="BB16" s="69" t="b">
        <v>0</v>
      </c>
      <c r="BC16" s="71" t="s">
        <v>749</v>
      </c>
      <c r="BD16" s="69" t="s">
        <v>292</v>
      </c>
      <c r="BE16" s="69">
        <v>0</v>
      </c>
      <c r="BF16" s="69">
        <v>0</v>
      </c>
      <c r="BG16" s="69"/>
      <c r="BH16" s="69"/>
      <c r="BI16" s="69"/>
      <c r="BJ16" s="69"/>
      <c r="BK16" s="69"/>
      <c r="BL16" s="69"/>
      <c r="BM16" s="69"/>
      <c r="BN16" s="69"/>
    </row>
    <row r="17" spans="1:66" ht="15">
      <c r="A17" s="66" t="s">
        <v>335</v>
      </c>
      <c r="B17" s="66" t="s">
        <v>387</v>
      </c>
      <c r="C17" s="68" t="s">
        <v>1854</v>
      </c>
      <c r="D17" s="75">
        <v>3</v>
      </c>
      <c r="E17" s="76" t="s">
        <v>132</v>
      </c>
      <c r="F17" s="77">
        <v>32</v>
      </c>
      <c r="G17" s="68"/>
      <c r="H17" s="78"/>
      <c r="I17" s="79"/>
      <c r="J17" s="79"/>
      <c r="K17" s="34" t="s">
        <v>65</v>
      </c>
      <c r="L17" s="86">
        <v>17</v>
      </c>
      <c r="M17" s="86"/>
      <c r="N17" s="81"/>
      <c r="O17" s="69">
        <v>1</v>
      </c>
      <c r="P17" s="67" t="str">
        <f>REPLACE(INDEX(GroupVertices[Group],MATCH(Edges[[#This Row],[Vertex 1]],GroupVertices[Vertex],0)),1,1,"")</f>
        <v>1</v>
      </c>
      <c r="Q17" s="67" t="str">
        <f>REPLACE(INDEX(GroupVertices[Group],MATCH(Edges[[#This Row],[Vertex 2]],GroupVertices[Vertex],0)),1,1,"")</f>
        <v>1</v>
      </c>
      <c r="R17" s="48"/>
      <c r="S17" s="49"/>
      <c r="T17" s="48"/>
      <c r="U17" s="49"/>
      <c r="V17" s="48"/>
      <c r="W17" s="49"/>
      <c r="X17" s="48"/>
      <c r="Y17" s="49"/>
      <c r="Z17" s="48"/>
      <c r="AA17" s="69" t="s">
        <v>416</v>
      </c>
      <c r="AB17" s="99">
        <v>43714.95930555555</v>
      </c>
      <c r="AC17" s="69" t="s">
        <v>424</v>
      </c>
      <c r="AD17" s="102" t="s">
        <v>462</v>
      </c>
      <c r="AE17" s="69" t="s">
        <v>478</v>
      </c>
      <c r="AF17" s="69" t="s">
        <v>489</v>
      </c>
      <c r="AG17" s="69"/>
      <c r="AH17" s="102" t="s">
        <v>543</v>
      </c>
      <c r="AI17" s="99">
        <v>43714.95930555555</v>
      </c>
      <c r="AJ17" s="105">
        <v>43714</v>
      </c>
      <c r="AK17" s="71" t="s">
        <v>581</v>
      </c>
      <c r="AL17" s="102" t="s">
        <v>639</v>
      </c>
      <c r="AM17" s="69"/>
      <c r="AN17" s="69"/>
      <c r="AO17" s="71" t="s">
        <v>698</v>
      </c>
      <c r="AP17" s="71" t="s">
        <v>749</v>
      </c>
      <c r="AQ17" s="69" t="b">
        <v>0</v>
      </c>
      <c r="AR17" s="69">
        <v>15</v>
      </c>
      <c r="AS17" s="71" t="s">
        <v>756</v>
      </c>
      <c r="AT17" s="69" t="b">
        <v>0</v>
      </c>
      <c r="AU17" s="69" t="s">
        <v>761</v>
      </c>
      <c r="AV17" s="69"/>
      <c r="AW17" s="71" t="s">
        <v>754</v>
      </c>
      <c r="AX17" s="69" t="b">
        <v>0</v>
      </c>
      <c r="AY17" s="69">
        <v>4</v>
      </c>
      <c r="AZ17" s="71" t="s">
        <v>754</v>
      </c>
      <c r="BA17" s="69" t="s">
        <v>768</v>
      </c>
      <c r="BB17" s="69" t="b">
        <v>0</v>
      </c>
      <c r="BC17" s="71" t="s">
        <v>749</v>
      </c>
      <c r="BD17" s="69" t="s">
        <v>292</v>
      </c>
      <c r="BE17" s="69">
        <v>0</v>
      </c>
      <c r="BF17" s="69">
        <v>0</v>
      </c>
      <c r="BG17" s="69"/>
      <c r="BH17" s="69"/>
      <c r="BI17" s="69"/>
      <c r="BJ17" s="69"/>
      <c r="BK17" s="69"/>
      <c r="BL17" s="69"/>
      <c r="BM17" s="69"/>
      <c r="BN17" s="69"/>
    </row>
    <row r="18" spans="1:66" ht="15">
      <c r="A18" s="66" t="s">
        <v>335</v>
      </c>
      <c r="B18" s="66" t="s">
        <v>336</v>
      </c>
      <c r="C18" s="68" t="s">
        <v>1854</v>
      </c>
      <c r="D18" s="75">
        <v>3</v>
      </c>
      <c r="E18" s="76" t="s">
        <v>132</v>
      </c>
      <c r="F18" s="77">
        <v>32</v>
      </c>
      <c r="G18" s="68"/>
      <c r="H18" s="78"/>
      <c r="I18" s="79"/>
      <c r="J18" s="79"/>
      <c r="K18" s="34" t="s">
        <v>66</v>
      </c>
      <c r="L18" s="86">
        <v>18</v>
      </c>
      <c r="M18" s="86"/>
      <c r="N18" s="81"/>
      <c r="O18" s="69">
        <v>1</v>
      </c>
      <c r="P18" s="67" t="str">
        <f>REPLACE(INDEX(GroupVertices[Group],MATCH(Edges[[#This Row],[Vertex 1]],GroupVertices[Vertex],0)),1,1,"")</f>
        <v>1</v>
      </c>
      <c r="Q18" s="67" t="str">
        <f>REPLACE(INDEX(GroupVertices[Group],MATCH(Edges[[#This Row],[Vertex 2]],GroupVertices[Vertex],0)),1,1,"")</f>
        <v>1</v>
      </c>
      <c r="R18" s="48"/>
      <c r="S18" s="49"/>
      <c r="T18" s="48"/>
      <c r="U18" s="49"/>
      <c r="V18" s="48"/>
      <c r="W18" s="49"/>
      <c r="X18" s="48"/>
      <c r="Y18" s="49"/>
      <c r="Z18" s="48"/>
      <c r="AA18" s="69" t="s">
        <v>416</v>
      </c>
      <c r="AB18" s="99">
        <v>43714.95930555555</v>
      </c>
      <c r="AC18" s="69" t="s">
        <v>424</v>
      </c>
      <c r="AD18" s="102" t="s">
        <v>462</v>
      </c>
      <c r="AE18" s="69" t="s">
        <v>478</v>
      </c>
      <c r="AF18" s="69" t="s">
        <v>489</v>
      </c>
      <c r="AG18" s="69"/>
      <c r="AH18" s="102" t="s">
        <v>543</v>
      </c>
      <c r="AI18" s="99">
        <v>43714.95930555555</v>
      </c>
      <c r="AJ18" s="105">
        <v>43714</v>
      </c>
      <c r="AK18" s="71" t="s">
        <v>581</v>
      </c>
      <c r="AL18" s="102" t="s">
        <v>639</v>
      </c>
      <c r="AM18" s="69"/>
      <c r="AN18" s="69"/>
      <c r="AO18" s="71" t="s">
        <v>698</v>
      </c>
      <c r="AP18" s="71" t="s">
        <v>749</v>
      </c>
      <c r="AQ18" s="69" t="b">
        <v>0</v>
      </c>
      <c r="AR18" s="69">
        <v>15</v>
      </c>
      <c r="AS18" s="71" t="s">
        <v>756</v>
      </c>
      <c r="AT18" s="69" t="b">
        <v>0</v>
      </c>
      <c r="AU18" s="69" t="s">
        <v>761</v>
      </c>
      <c r="AV18" s="69"/>
      <c r="AW18" s="71" t="s">
        <v>754</v>
      </c>
      <c r="AX18" s="69" t="b">
        <v>0</v>
      </c>
      <c r="AY18" s="69">
        <v>4</v>
      </c>
      <c r="AZ18" s="71" t="s">
        <v>754</v>
      </c>
      <c r="BA18" s="69" t="s">
        <v>768</v>
      </c>
      <c r="BB18" s="69" t="b">
        <v>0</v>
      </c>
      <c r="BC18" s="71" t="s">
        <v>749</v>
      </c>
      <c r="BD18" s="69" t="s">
        <v>292</v>
      </c>
      <c r="BE18" s="69">
        <v>0</v>
      </c>
      <c r="BF18" s="69">
        <v>0</v>
      </c>
      <c r="BG18" s="69"/>
      <c r="BH18" s="69"/>
      <c r="BI18" s="69"/>
      <c r="BJ18" s="69"/>
      <c r="BK18" s="69"/>
      <c r="BL18" s="69"/>
      <c r="BM18" s="69"/>
      <c r="BN18" s="69"/>
    </row>
    <row r="19" spans="1:66" ht="15">
      <c r="A19" s="66" t="s">
        <v>335</v>
      </c>
      <c r="B19" s="66" t="s">
        <v>388</v>
      </c>
      <c r="C19" s="68" t="s">
        <v>1854</v>
      </c>
      <c r="D19" s="75">
        <v>3</v>
      </c>
      <c r="E19" s="76" t="s">
        <v>132</v>
      </c>
      <c r="F19" s="77">
        <v>32</v>
      </c>
      <c r="G19" s="68"/>
      <c r="H19" s="78"/>
      <c r="I19" s="79"/>
      <c r="J19" s="79"/>
      <c r="K19" s="34" t="s">
        <v>65</v>
      </c>
      <c r="L19" s="86">
        <v>19</v>
      </c>
      <c r="M19" s="86"/>
      <c r="N19" s="81"/>
      <c r="O19" s="69">
        <v>1</v>
      </c>
      <c r="P19" s="67" t="str">
        <f>REPLACE(INDEX(GroupVertices[Group],MATCH(Edges[[#This Row],[Vertex 1]],GroupVertices[Vertex],0)),1,1,"")</f>
        <v>1</v>
      </c>
      <c r="Q19" s="67" t="str">
        <f>REPLACE(INDEX(GroupVertices[Group],MATCH(Edges[[#This Row],[Vertex 2]],GroupVertices[Vertex],0)),1,1,"")</f>
        <v>1</v>
      </c>
      <c r="R19" s="48"/>
      <c r="S19" s="49"/>
      <c r="T19" s="48"/>
      <c r="U19" s="49"/>
      <c r="V19" s="48"/>
      <c r="W19" s="49"/>
      <c r="X19" s="48"/>
      <c r="Y19" s="49"/>
      <c r="Z19" s="48"/>
      <c r="AA19" s="69" t="s">
        <v>416</v>
      </c>
      <c r="AB19" s="99">
        <v>43714.95930555555</v>
      </c>
      <c r="AC19" s="69" t="s">
        <v>424</v>
      </c>
      <c r="AD19" s="102" t="s">
        <v>462</v>
      </c>
      <c r="AE19" s="69" t="s">
        <v>478</v>
      </c>
      <c r="AF19" s="69" t="s">
        <v>489</v>
      </c>
      <c r="AG19" s="69"/>
      <c r="AH19" s="102" t="s">
        <v>543</v>
      </c>
      <c r="AI19" s="99">
        <v>43714.95930555555</v>
      </c>
      <c r="AJ19" s="105">
        <v>43714</v>
      </c>
      <c r="AK19" s="71" t="s">
        <v>581</v>
      </c>
      <c r="AL19" s="102" t="s">
        <v>639</v>
      </c>
      <c r="AM19" s="69"/>
      <c r="AN19" s="69"/>
      <c r="AO19" s="71" t="s">
        <v>698</v>
      </c>
      <c r="AP19" s="71" t="s">
        <v>749</v>
      </c>
      <c r="AQ19" s="69" t="b">
        <v>0</v>
      </c>
      <c r="AR19" s="69">
        <v>15</v>
      </c>
      <c r="AS19" s="71" t="s">
        <v>756</v>
      </c>
      <c r="AT19" s="69" t="b">
        <v>0</v>
      </c>
      <c r="AU19" s="69" t="s">
        <v>761</v>
      </c>
      <c r="AV19" s="69"/>
      <c r="AW19" s="71" t="s">
        <v>754</v>
      </c>
      <c r="AX19" s="69" t="b">
        <v>0</v>
      </c>
      <c r="AY19" s="69">
        <v>4</v>
      </c>
      <c r="AZ19" s="71" t="s">
        <v>754</v>
      </c>
      <c r="BA19" s="69" t="s">
        <v>768</v>
      </c>
      <c r="BB19" s="69" t="b">
        <v>0</v>
      </c>
      <c r="BC19" s="71" t="s">
        <v>749</v>
      </c>
      <c r="BD19" s="69" t="s">
        <v>292</v>
      </c>
      <c r="BE19" s="69">
        <v>0</v>
      </c>
      <c r="BF19" s="69">
        <v>0</v>
      </c>
      <c r="BG19" s="69"/>
      <c r="BH19" s="69"/>
      <c r="BI19" s="69"/>
      <c r="BJ19" s="69"/>
      <c r="BK19" s="69"/>
      <c r="BL19" s="69"/>
      <c r="BM19" s="69"/>
      <c r="BN19" s="69"/>
    </row>
    <row r="20" spans="1:66" ht="15">
      <c r="A20" s="66" t="s">
        <v>335</v>
      </c>
      <c r="B20" s="66" t="s">
        <v>389</v>
      </c>
      <c r="C20" s="68" t="s">
        <v>1854</v>
      </c>
      <c r="D20" s="75">
        <v>3</v>
      </c>
      <c r="E20" s="76" t="s">
        <v>132</v>
      </c>
      <c r="F20" s="77">
        <v>32</v>
      </c>
      <c r="G20" s="68"/>
      <c r="H20" s="78"/>
      <c r="I20" s="79"/>
      <c r="J20" s="79"/>
      <c r="K20" s="34" t="s">
        <v>65</v>
      </c>
      <c r="L20" s="86">
        <v>20</v>
      </c>
      <c r="M20" s="86"/>
      <c r="N20" s="81"/>
      <c r="O20" s="69">
        <v>1</v>
      </c>
      <c r="P20" s="67" t="str">
        <f>REPLACE(INDEX(GroupVertices[Group],MATCH(Edges[[#This Row],[Vertex 1]],GroupVertices[Vertex],0)),1,1,"")</f>
        <v>1</v>
      </c>
      <c r="Q20" s="67" t="str">
        <f>REPLACE(INDEX(GroupVertices[Group],MATCH(Edges[[#This Row],[Vertex 2]],GroupVertices[Vertex],0)),1,1,"")</f>
        <v>1</v>
      </c>
      <c r="R20" s="48"/>
      <c r="S20" s="49"/>
      <c r="T20" s="48"/>
      <c r="U20" s="49"/>
      <c r="V20" s="48"/>
      <c r="W20" s="49"/>
      <c r="X20" s="48"/>
      <c r="Y20" s="49"/>
      <c r="Z20" s="48"/>
      <c r="AA20" s="69" t="s">
        <v>416</v>
      </c>
      <c r="AB20" s="99">
        <v>43714.95930555555</v>
      </c>
      <c r="AC20" s="69" t="s">
        <v>424</v>
      </c>
      <c r="AD20" s="102" t="s">
        <v>462</v>
      </c>
      <c r="AE20" s="69" t="s">
        <v>478</v>
      </c>
      <c r="AF20" s="69" t="s">
        <v>489</v>
      </c>
      <c r="AG20" s="69"/>
      <c r="AH20" s="102" t="s">
        <v>543</v>
      </c>
      <c r="AI20" s="99">
        <v>43714.95930555555</v>
      </c>
      <c r="AJ20" s="105">
        <v>43714</v>
      </c>
      <c r="AK20" s="71" t="s">
        <v>581</v>
      </c>
      <c r="AL20" s="102" t="s">
        <v>639</v>
      </c>
      <c r="AM20" s="69"/>
      <c r="AN20" s="69"/>
      <c r="AO20" s="71" t="s">
        <v>698</v>
      </c>
      <c r="AP20" s="71" t="s">
        <v>749</v>
      </c>
      <c r="AQ20" s="69" t="b">
        <v>0</v>
      </c>
      <c r="AR20" s="69">
        <v>15</v>
      </c>
      <c r="AS20" s="71" t="s">
        <v>756</v>
      </c>
      <c r="AT20" s="69" t="b">
        <v>0</v>
      </c>
      <c r="AU20" s="69" t="s">
        <v>761</v>
      </c>
      <c r="AV20" s="69"/>
      <c r="AW20" s="71" t="s">
        <v>754</v>
      </c>
      <c r="AX20" s="69" t="b">
        <v>0</v>
      </c>
      <c r="AY20" s="69">
        <v>4</v>
      </c>
      <c r="AZ20" s="71" t="s">
        <v>754</v>
      </c>
      <c r="BA20" s="69" t="s">
        <v>768</v>
      </c>
      <c r="BB20" s="69" t="b">
        <v>0</v>
      </c>
      <c r="BC20" s="71" t="s">
        <v>749</v>
      </c>
      <c r="BD20" s="69" t="s">
        <v>292</v>
      </c>
      <c r="BE20" s="69">
        <v>0</v>
      </c>
      <c r="BF20" s="69">
        <v>0</v>
      </c>
      <c r="BG20" s="69"/>
      <c r="BH20" s="69"/>
      <c r="BI20" s="69"/>
      <c r="BJ20" s="69"/>
      <c r="BK20" s="69"/>
      <c r="BL20" s="69"/>
      <c r="BM20" s="69"/>
      <c r="BN20" s="69"/>
    </row>
    <row r="21" spans="1:66" ht="15">
      <c r="A21" s="66" t="s">
        <v>335</v>
      </c>
      <c r="B21" s="66" t="s">
        <v>390</v>
      </c>
      <c r="C21" s="68" t="s">
        <v>1854</v>
      </c>
      <c r="D21" s="75">
        <v>3</v>
      </c>
      <c r="E21" s="76" t="s">
        <v>132</v>
      </c>
      <c r="F21" s="77">
        <v>32</v>
      </c>
      <c r="G21" s="68"/>
      <c r="H21" s="78"/>
      <c r="I21" s="79"/>
      <c r="J21" s="79"/>
      <c r="K21" s="34" t="s">
        <v>65</v>
      </c>
      <c r="L21" s="86">
        <v>21</v>
      </c>
      <c r="M21" s="86"/>
      <c r="N21" s="81"/>
      <c r="O21" s="69">
        <v>1</v>
      </c>
      <c r="P21" s="67" t="str">
        <f>REPLACE(INDEX(GroupVertices[Group],MATCH(Edges[[#This Row],[Vertex 1]],GroupVertices[Vertex],0)),1,1,"")</f>
        <v>1</v>
      </c>
      <c r="Q21" s="67" t="str">
        <f>REPLACE(INDEX(GroupVertices[Group],MATCH(Edges[[#This Row],[Vertex 2]],GroupVertices[Vertex],0)),1,1,"")</f>
        <v>1</v>
      </c>
      <c r="R21" s="48"/>
      <c r="S21" s="49"/>
      <c r="T21" s="48"/>
      <c r="U21" s="49"/>
      <c r="V21" s="48"/>
      <c r="W21" s="49"/>
      <c r="X21" s="48"/>
      <c r="Y21" s="49"/>
      <c r="Z21" s="48"/>
      <c r="AA21" s="69" t="s">
        <v>416</v>
      </c>
      <c r="AB21" s="99">
        <v>43714.95930555555</v>
      </c>
      <c r="AC21" s="69" t="s">
        <v>424</v>
      </c>
      <c r="AD21" s="102" t="s">
        <v>462</v>
      </c>
      <c r="AE21" s="69" t="s">
        <v>478</v>
      </c>
      <c r="AF21" s="69" t="s">
        <v>489</v>
      </c>
      <c r="AG21" s="69"/>
      <c r="AH21" s="102" t="s">
        <v>543</v>
      </c>
      <c r="AI21" s="99">
        <v>43714.95930555555</v>
      </c>
      <c r="AJ21" s="105">
        <v>43714</v>
      </c>
      <c r="AK21" s="71" t="s">
        <v>581</v>
      </c>
      <c r="AL21" s="102" t="s">
        <v>639</v>
      </c>
      <c r="AM21" s="69"/>
      <c r="AN21" s="69"/>
      <c r="AO21" s="71" t="s">
        <v>698</v>
      </c>
      <c r="AP21" s="71" t="s">
        <v>749</v>
      </c>
      <c r="AQ21" s="69" t="b">
        <v>0</v>
      </c>
      <c r="AR21" s="69">
        <v>15</v>
      </c>
      <c r="AS21" s="71" t="s">
        <v>756</v>
      </c>
      <c r="AT21" s="69" t="b">
        <v>0</v>
      </c>
      <c r="AU21" s="69" t="s">
        <v>761</v>
      </c>
      <c r="AV21" s="69"/>
      <c r="AW21" s="71" t="s">
        <v>754</v>
      </c>
      <c r="AX21" s="69" t="b">
        <v>0</v>
      </c>
      <c r="AY21" s="69">
        <v>4</v>
      </c>
      <c r="AZ21" s="71" t="s">
        <v>754</v>
      </c>
      <c r="BA21" s="69" t="s">
        <v>768</v>
      </c>
      <c r="BB21" s="69" t="b">
        <v>0</v>
      </c>
      <c r="BC21" s="71" t="s">
        <v>749</v>
      </c>
      <c r="BD21" s="69" t="s">
        <v>292</v>
      </c>
      <c r="BE21" s="69">
        <v>0</v>
      </c>
      <c r="BF21" s="69">
        <v>0</v>
      </c>
      <c r="BG21" s="69"/>
      <c r="BH21" s="69"/>
      <c r="BI21" s="69"/>
      <c r="BJ21" s="69"/>
      <c r="BK21" s="69"/>
      <c r="BL21" s="69"/>
      <c r="BM21" s="69"/>
      <c r="BN21" s="69"/>
    </row>
    <row r="22" spans="1:66" ht="15">
      <c r="A22" s="66" t="s">
        <v>335</v>
      </c>
      <c r="B22" s="66" t="s">
        <v>391</v>
      </c>
      <c r="C22" s="68" t="s">
        <v>1854</v>
      </c>
      <c r="D22" s="75">
        <v>3</v>
      </c>
      <c r="E22" s="76" t="s">
        <v>132</v>
      </c>
      <c r="F22" s="77">
        <v>32</v>
      </c>
      <c r="G22" s="68"/>
      <c r="H22" s="78"/>
      <c r="I22" s="79"/>
      <c r="J22" s="79"/>
      <c r="K22" s="34" t="s">
        <v>65</v>
      </c>
      <c r="L22" s="86">
        <v>22</v>
      </c>
      <c r="M22" s="86"/>
      <c r="N22" s="81"/>
      <c r="O22" s="69">
        <v>1</v>
      </c>
      <c r="P22" s="67" t="str">
        <f>REPLACE(INDEX(GroupVertices[Group],MATCH(Edges[[#This Row],[Vertex 1]],GroupVertices[Vertex],0)),1,1,"")</f>
        <v>1</v>
      </c>
      <c r="Q22" s="67" t="str">
        <f>REPLACE(INDEX(GroupVertices[Group],MATCH(Edges[[#This Row],[Vertex 2]],GroupVertices[Vertex],0)),1,1,"")</f>
        <v>1</v>
      </c>
      <c r="R22" s="48"/>
      <c r="S22" s="49"/>
      <c r="T22" s="48"/>
      <c r="U22" s="49"/>
      <c r="V22" s="48"/>
      <c r="W22" s="49"/>
      <c r="X22" s="48"/>
      <c r="Y22" s="49"/>
      <c r="Z22" s="48"/>
      <c r="AA22" s="69" t="s">
        <v>416</v>
      </c>
      <c r="AB22" s="99">
        <v>43714.95930555555</v>
      </c>
      <c r="AC22" s="69" t="s">
        <v>424</v>
      </c>
      <c r="AD22" s="102" t="s">
        <v>462</v>
      </c>
      <c r="AE22" s="69" t="s">
        <v>478</v>
      </c>
      <c r="AF22" s="69" t="s">
        <v>489</v>
      </c>
      <c r="AG22" s="69"/>
      <c r="AH22" s="102" t="s">
        <v>543</v>
      </c>
      <c r="AI22" s="99">
        <v>43714.95930555555</v>
      </c>
      <c r="AJ22" s="105">
        <v>43714</v>
      </c>
      <c r="AK22" s="71" t="s">
        <v>581</v>
      </c>
      <c r="AL22" s="102" t="s">
        <v>639</v>
      </c>
      <c r="AM22" s="69"/>
      <c r="AN22" s="69"/>
      <c r="AO22" s="71" t="s">
        <v>698</v>
      </c>
      <c r="AP22" s="71" t="s">
        <v>749</v>
      </c>
      <c r="AQ22" s="69" t="b">
        <v>0</v>
      </c>
      <c r="AR22" s="69">
        <v>15</v>
      </c>
      <c r="AS22" s="71" t="s">
        <v>756</v>
      </c>
      <c r="AT22" s="69" t="b">
        <v>0</v>
      </c>
      <c r="AU22" s="69" t="s">
        <v>761</v>
      </c>
      <c r="AV22" s="69"/>
      <c r="AW22" s="71" t="s">
        <v>754</v>
      </c>
      <c r="AX22" s="69" t="b">
        <v>0</v>
      </c>
      <c r="AY22" s="69">
        <v>4</v>
      </c>
      <c r="AZ22" s="71" t="s">
        <v>754</v>
      </c>
      <c r="BA22" s="69" t="s">
        <v>768</v>
      </c>
      <c r="BB22" s="69" t="b">
        <v>0</v>
      </c>
      <c r="BC22" s="71" t="s">
        <v>749</v>
      </c>
      <c r="BD22" s="69" t="s">
        <v>292</v>
      </c>
      <c r="BE22" s="69">
        <v>0</v>
      </c>
      <c r="BF22" s="69">
        <v>0</v>
      </c>
      <c r="BG22" s="69"/>
      <c r="BH22" s="69"/>
      <c r="BI22" s="69"/>
      <c r="BJ22" s="69"/>
      <c r="BK22" s="69"/>
      <c r="BL22" s="69"/>
      <c r="BM22" s="69"/>
      <c r="BN22" s="69"/>
    </row>
    <row r="23" spans="1:66" ht="15">
      <c r="A23" s="66" t="s">
        <v>335</v>
      </c>
      <c r="B23" s="66" t="s">
        <v>392</v>
      </c>
      <c r="C23" s="68" t="s">
        <v>1854</v>
      </c>
      <c r="D23" s="75">
        <v>3</v>
      </c>
      <c r="E23" s="76" t="s">
        <v>132</v>
      </c>
      <c r="F23" s="77">
        <v>32</v>
      </c>
      <c r="G23" s="68"/>
      <c r="H23" s="78"/>
      <c r="I23" s="79"/>
      <c r="J23" s="79"/>
      <c r="K23" s="34" t="s">
        <v>65</v>
      </c>
      <c r="L23" s="86">
        <v>23</v>
      </c>
      <c r="M23" s="86"/>
      <c r="N23" s="81"/>
      <c r="O23" s="69">
        <v>1</v>
      </c>
      <c r="P23" s="67" t="str">
        <f>REPLACE(INDEX(GroupVertices[Group],MATCH(Edges[[#This Row],[Vertex 1]],GroupVertices[Vertex],0)),1,1,"")</f>
        <v>1</v>
      </c>
      <c r="Q23" s="67" t="str">
        <f>REPLACE(INDEX(GroupVertices[Group],MATCH(Edges[[#This Row],[Vertex 2]],GroupVertices[Vertex],0)),1,1,"")</f>
        <v>1</v>
      </c>
      <c r="R23" s="48"/>
      <c r="S23" s="49"/>
      <c r="T23" s="48"/>
      <c r="U23" s="49"/>
      <c r="V23" s="48"/>
      <c r="W23" s="49"/>
      <c r="X23" s="48"/>
      <c r="Y23" s="49"/>
      <c r="Z23" s="48"/>
      <c r="AA23" s="69" t="s">
        <v>416</v>
      </c>
      <c r="AB23" s="99">
        <v>43714.95930555555</v>
      </c>
      <c r="AC23" s="69" t="s">
        <v>424</v>
      </c>
      <c r="AD23" s="102" t="s">
        <v>462</v>
      </c>
      <c r="AE23" s="69" t="s">
        <v>478</v>
      </c>
      <c r="AF23" s="69" t="s">
        <v>489</v>
      </c>
      <c r="AG23" s="69"/>
      <c r="AH23" s="102" t="s">
        <v>543</v>
      </c>
      <c r="AI23" s="99">
        <v>43714.95930555555</v>
      </c>
      <c r="AJ23" s="105">
        <v>43714</v>
      </c>
      <c r="AK23" s="71" t="s">
        <v>581</v>
      </c>
      <c r="AL23" s="102" t="s">
        <v>639</v>
      </c>
      <c r="AM23" s="69"/>
      <c r="AN23" s="69"/>
      <c r="AO23" s="71" t="s">
        <v>698</v>
      </c>
      <c r="AP23" s="71" t="s">
        <v>749</v>
      </c>
      <c r="AQ23" s="69" t="b">
        <v>0</v>
      </c>
      <c r="AR23" s="69">
        <v>15</v>
      </c>
      <c r="AS23" s="71" t="s">
        <v>756</v>
      </c>
      <c r="AT23" s="69" t="b">
        <v>0</v>
      </c>
      <c r="AU23" s="69" t="s">
        <v>761</v>
      </c>
      <c r="AV23" s="69"/>
      <c r="AW23" s="71" t="s">
        <v>754</v>
      </c>
      <c r="AX23" s="69" t="b">
        <v>0</v>
      </c>
      <c r="AY23" s="69">
        <v>4</v>
      </c>
      <c r="AZ23" s="71" t="s">
        <v>754</v>
      </c>
      <c r="BA23" s="69" t="s">
        <v>768</v>
      </c>
      <c r="BB23" s="69" t="b">
        <v>0</v>
      </c>
      <c r="BC23" s="71" t="s">
        <v>749</v>
      </c>
      <c r="BD23" s="69" t="s">
        <v>292</v>
      </c>
      <c r="BE23" s="69">
        <v>0</v>
      </c>
      <c r="BF23" s="69">
        <v>0</v>
      </c>
      <c r="BG23" s="69"/>
      <c r="BH23" s="69"/>
      <c r="BI23" s="69"/>
      <c r="BJ23" s="69"/>
      <c r="BK23" s="69"/>
      <c r="BL23" s="69"/>
      <c r="BM23" s="69"/>
      <c r="BN23" s="69"/>
    </row>
    <row r="24" spans="1:66" ht="15">
      <c r="A24" s="66" t="s">
        <v>335</v>
      </c>
      <c r="B24" s="66" t="s">
        <v>393</v>
      </c>
      <c r="C24" s="68" t="s">
        <v>1854</v>
      </c>
      <c r="D24" s="75">
        <v>3</v>
      </c>
      <c r="E24" s="76" t="s">
        <v>132</v>
      </c>
      <c r="F24" s="77">
        <v>32</v>
      </c>
      <c r="G24" s="68"/>
      <c r="H24" s="78"/>
      <c r="I24" s="79"/>
      <c r="J24" s="79"/>
      <c r="K24" s="34" t="s">
        <v>65</v>
      </c>
      <c r="L24" s="86">
        <v>24</v>
      </c>
      <c r="M24" s="86"/>
      <c r="N24" s="81"/>
      <c r="O24" s="69">
        <v>1</v>
      </c>
      <c r="P24" s="67" t="str">
        <f>REPLACE(INDEX(GroupVertices[Group],MATCH(Edges[[#This Row],[Vertex 1]],GroupVertices[Vertex],0)),1,1,"")</f>
        <v>1</v>
      </c>
      <c r="Q24" s="67" t="str">
        <f>REPLACE(INDEX(GroupVertices[Group],MATCH(Edges[[#This Row],[Vertex 2]],GroupVertices[Vertex],0)),1,1,"")</f>
        <v>1</v>
      </c>
      <c r="R24" s="48"/>
      <c r="S24" s="49"/>
      <c r="T24" s="48"/>
      <c r="U24" s="49"/>
      <c r="V24" s="48"/>
      <c r="W24" s="49"/>
      <c r="X24" s="48"/>
      <c r="Y24" s="49"/>
      <c r="Z24" s="48"/>
      <c r="AA24" s="69" t="s">
        <v>416</v>
      </c>
      <c r="AB24" s="99">
        <v>43714.95930555555</v>
      </c>
      <c r="AC24" s="69" t="s">
        <v>424</v>
      </c>
      <c r="AD24" s="102" t="s">
        <v>462</v>
      </c>
      <c r="AE24" s="69" t="s">
        <v>478</v>
      </c>
      <c r="AF24" s="69" t="s">
        <v>489</v>
      </c>
      <c r="AG24" s="69"/>
      <c r="AH24" s="102" t="s">
        <v>543</v>
      </c>
      <c r="AI24" s="99">
        <v>43714.95930555555</v>
      </c>
      <c r="AJ24" s="105">
        <v>43714</v>
      </c>
      <c r="AK24" s="71" t="s">
        <v>581</v>
      </c>
      <c r="AL24" s="102" t="s">
        <v>639</v>
      </c>
      <c r="AM24" s="69"/>
      <c r="AN24" s="69"/>
      <c r="AO24" s="71" t="s">
        <v>698</v>
      </c>
      <c r="AP24" s="71" t="s">
        <v>749</v>
      </c>
      <c r="AQ24" s="69" t="b">
        <v>0</v>
      </c>
      <c r="AR24" s="69">
        <v>15</v>
      </c>
      <c r="AS24" s="71" t="s">
        <v>756</v>
      </c>
      <c r="AT24" s="69" t="b">
        <v>0</v>
      </c>
      <c r="AU24" s="69" t="s">
        <v>761</v>
      </c>
      <c r="AV24" s="69"/>
      <c r="AW24" s="71" t="s">
        <v>754</v>
      </c>
      <c r="AX24" s="69" t="b">
        <v>0</v>
      </c>
      <c r="AY24" s="69">
        <v>4</v>
      </c>
      <c r="AZ24" s="71" t="s">
        <v>754</v>
      </c>
      <c r="BA24" s="69" t="s">
        <v>768</v>
      </c>
      <c r="BB24" s="69" t="b">
        <v>0</v>
      </c>
      <c r="BC24" s="71" t="s">
        <v>749</v>
      </c>
      <c r="BD24" s="69" t="s">
        <v>292</v>
      </c>
      <c r="BE24" s="69">
        <v>0</v>
      </c>
      <c r="BF24" s="69">
        <v>0</v>
      </c>
      <c r="BG24" s="69"/>
      <c r="BH24" s="69"/>
      <c r="BI24" s="69"/>
      <c r="BJ24" s="69"/>
      <c r="BK24" s="69"/>
      <c r="BL24" s="69"/>
      <c r="BM24" s="69"/>
      <c r="BN24" s="69"/>
    </row>
    <row r="25" spans="1:66" ht="15">
      <c r="A25" s="66" t="s">
        <v>335</v>
      </c>
      <c r="B25" s="66" t="s">
        <v>394</v>
      </c>
      <c r="C25" s="68" t="s">
        <v>1854</v>
      </c>
      <c r="D25" s="75">
        <v>3</v>
      </c>
      <c r="E25" s="76" t="s">
        <v>132</v>
      </c>
      <c r="F25" s="77">
        <v>32</v>
      </c>
      <c r="G25" s="68"/>
      <c r="H25" s="78"/>
      <c r="I25" s="79"/>
      <c r="J25" s="79"/>
      <c r="K25" s="34" t="s">
        <v>65</v>
      </c>
      <c r="L25" s="86">
        <v>25</v>
      </c>
      <c r="M25" s="86"/>
      <c r="N25" s="81"/>
      <c r="O25" s="69">
        <v>1</v>
      </c>
      <c r="P25" s="67" t="str">
        <f>REPLACE(INDEX(GroupVertices[Group],MATCH(Edges[[#This Row],[Vertex 1]],GroupVertices[Vertex],0)),1,1,"")</f>
        <v>1</v>
      </c>
      <c r="Q25" s="67" t="str">
        <f>REPLACE(INDEX(GroupVertices[Group],MATCH(Edges[[#This Row],[Vertex 2]],GroupVertices[Vertex],0)),1,1,"")</f>
        <v>1</v>
      </c>
      <c r="R25" s="48"/>
      <c r="S25" s="49"/>
      <c r="T25" s="48"/>
      <c r="U25" s="49"/>
      <c r="V25" s="48"/>
      <c r="W25" s="49"/>
      <c r="X25" s="48"/>
      <c r="Y25" s="49"/>
      <c r="Z25" s="48"/>
      <c r="AA25" s="69" t="s">
        <v>416</v>
      </c>
      <c r="AB25" s="99">
        <v>43714.95930555555</v>
      </c>
      <c r="AC25" s="69" t="s">
        <v>424</v>
      </c>
      <c r="AD25" s="102" t="s">
        <v>462</v>
      </c>
      <c r="AE25" s="69" t="s">
        <v>478</v>
      </c>
      <c r="AF25" s="69" t="s">
        <v>489</v>
      </c>
      <c r="AG25" s="69"/>
      <c r="AH25" s="102" t="s">
        <v>543</v>
      </c>
      <c r="AI25" s="99">
        <v>43714.95930555555</v>
      </c>
      <c r="AJ25" s="105">
        <v>43714</v>
      </c>
      <c r="AK25" s="71" t="s">
        <v>581</v>
      </c>
      <c r="AL25" s="102" t="s">
        <v>639</v>
      </c>
      <c r="AM25" s="69"/>
      <c r="AN25" s="69"/>
      <c r="AO25" s="71" t="s">
        <v>698</v>
      </c>
      <c r="AP25" s="71" t="s">
        <v>749</v>
      </c>
      <c r="AQ25" s="69" t="b">
        <v>0</v>
      </c>
      <c r="AR25" s="69">
        <v>15</v>
      </c>
      <c r="AS25" s="71" t="s">
        <v>756</v>
      </c>
      <c r="AT25" s="69" t="b">
        <v>0</v>
      </c>
      <c r="AU25" s="69" t="s">
        <v>761</v>
      </c>
      <c r="AV25" s="69"/>
      <c r="AW25" s="71" t="s">
        <v>754</v>
      </c>
      <c r="AX25" s="69" t="b">
        <v>0</v>
      </c>
      <c r="AY25" s="69">
        <v>4</v>
      </c>
      <c r="AZ25" s="71" t="s">
        <v>754</v>
      </c>
      <c r="BA25" s="69" t="s">
        <v>768</v>
      </c>
      <c r="BB25" s="69" t="b">
        <v>0</v>
      </c>
      <c r="BC25" s="71" t="s">
        <v>749</v>
      </c>
      <c r="BD25" s="69" t="s">
        <v>292</v>
      </c>
      <c r="BE25" s="69">
        <v>0</v>
      </c>
      <c r="BF25" s="69">
        <v>0</v>
      </c>
      <c r="BG25" s="69"/>
      <c r="BH25" s="69"/>
      <c r="BI25" s="69"/>
      <c r="BJ25" s="69"/>
      <c r="BK25" s="69"/>
      <c r="BL25" s="69"/>
      <c r="BM25" s="69"/>
      <c r="BN25" s="69"/>
    </row>
    <row r="26" spans="1:66" ht="15">
      <c r="A26" s="66" t="s">
        <v>335</v>
      </c>
      <c r="B26" s="66" t="s">
        <v>395</v>
      </c>
      <c r="C26" s="68" t="s">
        <v>1854</v>
      </c>
      <c r="D26" s="75">
        <v>3</v>
      </c>
      <c r="E26" s="76" t="s">
        <v>132</v>
      </c>
      <c r="F26" s="77">
        <v>32</v>
      </c>
      <c r="G26" s="68"/>
      <c r="H26" s="78"/>
      <c r="I26" s="79"/>
      <c r="J26" s="79"/>
      <c r="K26" s="34" t="s">
        <v>65</v>
      </c>
      <c r="L26" s="86">
        <v>26</v>
      </c>
      <c r="M26" s="86"/>
      <c r="N26" s="81"/>
      <c r="O26" s="69">
        <v>1</v>
      </c>
      <c r="P26" s="67" t="str">
        <f>REPLACE(INDEX(GroupVertices[Group],MATCH(Edges[[#This Row],[Vertex 1]],GroupVertices[Vertex],0)),1,1,"")</f>
        <v>1</v>
      </c>
      <c r="Q26" s="67" t="str">
        <f>REPLACE(INDEX(GroupVertices[Group],MATCH(Edges[[#This Row],[Vertex 2]],GroupVertices[Vertex],0)),1,1,"")</f>
        <v>1</v>
      </c>
      <c r="R26" s="48"/>
      <c r="S26" s="49"/>
      <c r="T26" s="48"/>
      <c r="U26" s="49"/>
      <c r="V26" s="48"/>
      <c r="W26" s="49"/>
      <c r="X26" s="48"/>
      <c r="Y26" s="49"/>
      <c r="Z26" s="48"/>
      <c r="AA26" s="69" t="s">
        <v>416</v>
      </c>
      <c r="AB26" s="99">
        <v>43714.95930555555</v>
      </c>
      <c r="AC26" s="69" t="s">
        <v>424</v>
      </c>
      <c r="AD26" s="102" t="s">
        <v>462</v>
      </c>
      <c r="AE26" s="69" t="s">
        <v>478</v>
      </c>
      <c r="AF26" s="69" t="s">
        <v>489</v>
      </c>
      <c r="AG26" s="69"/>
      <c r="AH26" s="102" t="s">
        <v>543</v>
      </c>
      <c r="AI26" s="99">
        <v>43714.95930555555</v>
      </c>
      <c r="AJ26" s="105">
        <v>43714</v>
      </c>
      <c r="AK26" s="71" t="s">
        <v>581</v>
      </c>
      <c r="AL26" s="102" t="s">
        <v>639</v>
      </c>
      <c r="AM26" s="69"/>
      <c r="AN26" s="69"/>
      <c r="AO26" s="71" t="s">
        <v>698</v>
      </c>
      <c r="AP26" s="71" t="s">
        <v>749</v>
      </c>
      <c r="AQ26" s="69" t="b">
        <v>0</v>
      </c>
      <c r="AR26" s="69">
        <v>15</v>
      </c>
      <c r="AS26" s="71" t="s">
        <v>756</v>
      </c>
      <c r="AT26" s="69" t="b">
        <v>0</v>
      </c>
      <c r="AU26" s="69" t="s">
        <v>761</v>
      </c>
      <c r="AV26" s="69"/>
      <c r="AW26" s="71" t="s">
        <v>754</v>
      </c>
      <c r="AX26" s="69" t="b">
        <v>0</v>
      </c>
      <c r="AY26" s="69">
        <v>4</v>
      </c>
      <c r="AZ26" s="71" t="s">
        <v>754</v>
      </c>
      <c r="BA26" s="69" t="s">
        <v>768</v>
      </c>
      <c r="BB26" s="69" t="b">
        <v>0</v>
      </c>
      <c r="BC26" s="71" t="s">
        <v>749</v>
      </c>
      <c r="BD26" s="69" t="s">
        <v>292</v>
      </c>
      <c r="BE26" s="69">
        <v>0</v>
      </c>
      <c r="BF26" s="69">
        <v>0</v>
      </c>
      <c r="BG26" s="69"/>
      <c r="BH26" s="69"/>
      <c r="BI26" s="69"/>
      <c r="BJ26" s="69"/>
      <c r="BK26" s="69"/>
      <c r="BL26" s="69"/>
      <c r="BM26" s="69"/>
      <c r="BN26" s="69"/>
    </row>
    <row r="27" spans="1:66" ht="15">
      <c r="A27" s="66" t="s">
        <v>335</v>
      </c>
      <c r="B27" s="66" t="s">
        <v>396</v>
      </c>
      <c r="C27" s="68" t="s">
        <v>1854</v>
      </c>
      <c r="D27" s="75">
        <v>3</v>
      </c>
      <c r="E27" s="76" t="s">
        <v>132</v>
      </c>
      <c r="F27" s="77">
        <v>32</v>
      </c>
      <c r="G27" s="68"/>
      <c r="H27" s="78"/>
      <c r="I27" s="79"/>
      <c r="J27" s="79"/>
      <c r="K27" s="34" t="s">
        <v>65</v>
      </c>
      <c r="L27" s="86">
        <v>27</v>
      </c>
      <c r="M27" s="86"/>
      <c r="N27" s="81"/>
      <c r="O27" s="69">
        <v>1</v>
      </c>
      <c r="P27" s="67" t="str">
        <f>REPLACE(INDEX(GroupVertices[Group],MATCH(Edges[[#This Row],[Vertex 1]],GroupVertices[Vertex],0)),1,1,"")</f>
        <v>1</v>
      </c>
      <c r="Q27" s="67" t="str">
        <f>REPLACE(INDEX(GroupVertices[Group],MATCH(Edges[[#This Row],[Vertex 2]],GroupVertices[Vertex],0)),1,1,"")</f>
        <v>1</v>
      </c>
      <c r="R27" s="48"/>
      <c r="S27" s="49"/>
      <c r="T27" s="48"/>
      <c r="U27" s="49"/>
      <c r="V27" s="48"/>
      <c r="W27" s="49"/>
      <c r="X27" s="48"/>
      <c r="Y27" s="49"/>
      <c r="Z27" s="48"/>
      <c r="AA27" s="69" t="s">
        <v>416</v>
      </c>
      <c r="AB27" s="99">
        <v>43714.95930555555</v>
      </c>
      <c r="AC27" s="69" t="s">
        <v>424</v>
      </c>
      <c r="AD27" s="102" t="s">
        <v>462</v>
      </c>
      <c r="AE27" s="69" t="s">
        <v>478</v>
      </c>
      <c r="AF27" s="69" t="s">
        <v>489</v>
      </c>
      <c r="AG27" s="69"/>
      <c r="AH27" s="102" t="s">
        <v>543</v>
      </c>
      <c r="AI27" s="99">
        <v>43714.95930555555</v>
      </c>
      <c r="AJ27" s="105">
        <v>43714</v>
      </c>
      <c r="AK27" s="71" t="s">
        <v>581</v>
      </c>
      <c r="AL27" s="102" t="s">
        <v>639</v>
      </c>
      <c r="AM27" s="69"/>
      <c r="AN27" s="69"/>
      <c r="AO27" s="71" t="s">
        <v>698</v>
      </c>
      <c r="AP27" s="71" t="s">
        <v>749</v>
      </c>
      <c r="AQ27" s="69" t="b">
        <v>0</v>
      </c>
      <c r="AR27" s="69">
        <v>15</v>
      </c>
      <c r="AS27" s="71" t="s">
        <v>756</v>
      </c>
      <c r="AT27" s="69" t="b">
        <v>0</v>
      </c>
      <c r="AU27" s="69" t="s">
        <v>761</v>
      </c>
      <c r="AV27" s="69"/>
      <c r="AW27" s="71" t="s">
        <v>754</v>
      </c>
      <c r="AX27" s="69" t="b">
        <v>0</v>
      </c>
      <c r="AY27" s="69">
        <v>4</v>
      </c>
      <c r="AZ27" s="71" t="s">
        <v>754</v>
      </c>
      <c r="BA27" s="69" t="s">
        <v>768</v>
      </c>
      <c r="BB27" s="69" t="b">
        <v>0</v>
      </c>
      <c r="BC27" s="71" t="s">
        <v>749</v>
      </c>
      <c r="BD27" s="69" t="s">
        <v>292</v>
      </c>
      <c r="BE27" s="69">
        <v>0</v>
      </c>
      <c r="BF27" s="69">
        <v>0</v>
      </c>
      <c r="BG27" s="69"/>
      <c r="BH27" s="69"/>
      <c r="BI27" s="69"/>
      <c r="BJ27" s="69"/>
      <c r="BK27" s="69"/>
      <c r="BL27" s="69"/>
      <c r="BM27" s="69"/>
      <c r="BN27" s="69"/>
    </row>
    <row r="28" spans="1:66" ht="15">
      <c r="A28" s="66" t="s">
        <v>335</v>
      </c>
      <c r="B28" s="66" t="s">
        <v>397</v>
      </c>
      <c r="C28" s="68" t="s">
        <v>1854</v>
      </c>
      <c r="D28" s="75">
        <v>3</v>
      </c>
      <c r="E28" s="76" t="s">
        <v>132</v>
      </c>
      <c r="F28" s="77">
        <v>32</v>
      </c>
      <c r="G28" s="68"/>
      <c r="H28" s="78"/>
      <c r="I28" s="79"/>
      <c r="J28" s="79"/>
      <c r="K28" s="34" t="s">
        <v>65</v>
      </c>
      <c r="L28" s="86">
        <v>28</v>
      </c>
      <c r="M28" s="86"/>
      <c r="N28" s="81"/>
      <c r="O28" s="69">
        <v>1</v>
      </c>
      <c r="P28" s="67" t="str">
        <f>REPLACE(INDEX(GroupVertices[Group],MATCH(Edges[[#This Row],[Vertex 1]],GroupVertices[Vertex],0)),1,1,"")</f>
        <v>1</v>
      </c>
      <c r="Q28" s="67" t="str">
        <f>REPLACE(INDEX(GroupVertices[Group],MATCH(Edges[[#This Row],[Vertex 2]],GroupVertices[Vertex],0)),1,1,"")</f>
        <v>1</v>
      </c>
      <c r="R28" s="48"/>
      <c r="S28" s="49"/>
      <c r="T28" s="48"/>
      <c r="U28" s="49"/>
      <c r="V28" s="48"/>
      <c r="W28" s="49"/>
      <c r="X28" s="48"/>
      <c r="Y28" s="49"/>
      <c r="Z28" s="48"/>
      <c r="AA28" s="69" t="s">
        <v>416</v>
      </c>
      <c r="AB28" s="99">
        <v>43714.95930555555</v>
      </c>
      <c r="AC28" s="69" t="s">
        <v>424</v>
      </c>
      <c r="AD28" s="102" t="s">
        <v>462</v>
      </c>
      <c r="AE28" s="69" t="s">
        <v>478</v>
      </c>
      <c r="AF28" s="69" t="s">
        <v>489</v>
      </c>
      <c r="AG28" s="69"/>
      <c r="AH28" s="102" t="s">
        <v>543</v>
      </c>
      <c r="AI28" s="99">
        <v>43714.95930555555</v>
      </c>
      <c r="AJ28" s="105">
        <v>43714</v>
      </c>
      <c r="AK28" s="71" t="s">
        <v>581</v>
      </c>
      <c r="AL28" s="102" t="s">
        <v>639</v>
      </c>
      <c r="AM28" s="69"/>
      <c r="AN28" s="69"/>
      <c r="AO28" s="71" t="s">
        <v>698</v>
      </c>
      <c r="AP28" s="71" t="s">
        <v>749</v>
      </c>
      <c r="AQ28" s="69" t="b">
        <v>0</v>
      </c>
      <c r="AR28" s="69">
        <v>15</v>
      </c>
      <c r="AS28" s="71" t="s">
        <v>756</v>
      </c>
      <c r="AT28" s="69" t="b">
        <v>0</v>
      </c>
      <c r="AU28" s="69" t="s">
        <v>761</v>
      </c>
      <c r="AV28" s="69"/>
      <c r="AW28" s="71" t="s">
        <v>754</v>
      </c>
      <c r="AX28" s="69" t="b">
        <v>0</v>
      </c>
      <c r="AY28" s="69">
        <v>4</v>
      </c>
      <c r="AZ28" s="71" t="s">
        <v>754</v>
      </c>
      <c r="BA28" s="69" t="s">
        <v>768</v>
      </c>
      <c r="BB28" s="69" t="b">
        <v>0</v>
      </c>
      <c r="BC28" s="71" t="s">
        <v>749</v>
      </c>
      <c r="BD28" s="69" t="s">
        <v>292</v>
      </c>
      <c r="BE28" s="69">
        <v>0</v>
      </c>
      <c r="BF28" s="69">
        <v>0</v>
      </c>
      <c r="BG28" s="69"/>
      <c r="BH28" s="69"/>
      <c r="BI28" s="69"/>
      <c r="BJ28" s="69"/>
      <c r="BK28" s="69"/>
      <c r="BL28" s="69"/>
      <c r="BM28" s="69"/>
      <c r="BN28" s="69"/>
    </row>
    <row r="29" spans="1:66" ht="15">
      <c r="A29" s="66" t="s">
        <v>335</v>
      </c>
      <c r="B29" s="66" t="s">
        <v>338</v>
      </c>
      <c r="C29" s="68" t="s">
        <v>1854</v>
      </c>
      <c r="D29" s="75">
        <v>3</v>
      </c>
      <c r="E29" s="76" t="s">
        <v>132</v>
      </c>
      <c r="F29" s="77">
        <v>32</v>
      </c>
      <c r="G29" s="68"/>
      <c r="H29" s="78"/>
      <c r="I29" s="79"/>
      <c r="J29" s="79"/>
      <c r="K29" s="34" t="s">
        <v>66</v>
      </c>
      <c r="L29" s="86">
        <v>29</v>
      </c>
      <c r="M29" s="86"/>
      <c r="N29" s="81"/>
      <c r="O29" s="69">
        <v>1</v>
      </c>
      <c r="P29" s="67" t="str">
        <f>REPLACE(INDEX(GroupVertices[Group],MATCH(Edges[[#This Row],[Vertex 1]],GroupVertices[Vertex],0)),1,1,"")</f>
        <v>1</v>
      </c>
      <c r="Q29" s="67" t="str">
        <f>REPLACE(INDEX(GroupVertices[Group],MATCH(Edges[[#This Row],[Vertex 2]],GroupVertices[Vertex],0)),1,1,"")</f>
        <v>1</v>
      </c>
      <c r="R29" s="48"/>
      <c r="S29" s="49"/>
      <c r="T29" s="48"/>
      <c r="U29" s="49"/>
      <c r="V29" s="48"/>
      <c r="W29" s="49"/>
      <c r="X29" s="48"/>
      <c r="Y29" s="49"/>
      <c r="Z29" s="48"/>
      <c r="AA29" s="69" t="s">
        <v>416</v>
      </c>
      <c r="AB29" s="99">
        <v>43714.95930555555</v>
      </c>
      <c r="AC29" s="69" t="s">
        <v>424</v>
      </c>
      <c r="AD29" s="102" t="s">
        <v>462</v>
      </c>
      <c r="AE29" s="69" t="s">
        <v>478</v>
      </c>
      <c r="AF29" s="69" t="s">
        <v>489</v>
      </c>
      <c r="AG29" s="69"/>
      <c r="AH29" s="102" t="s">
        <v>543</v>
      </c>
      <c r="AI29" s="99">
        <v>43714.95930555555</v>
      </c>
      <c r="AJ29" s="105">
        <v>43714</v>
      </c>
      <c r="AK29" s="71" t="s">
        <v>581</v>
      </c>
      <c r="AL29" s="102" t="s">
        <v>639</v>
      </c>
      <c r="AM29" s="69"/>
      <c r="AN29" s="69"/>
      <c r="AO29" s="71" t="s">
        <v>698</v>
      </c>
      <c r="AP29" s="71" t="s">
        <v>749</v>
      </c>
      <c r="AQ29" s="69" t="b">
        <v>0</v>
      </c>
      <c r="AR29" s="69">
        <v>15</v>
      </c>
      <c r="AS29" s="71" t="s">
        <v>756</v>
      </c>
      <c r="AT29" s="69" t="b">
        <v>0</v>
      </c>
      <c r="AU29" s="69" t="s">
        <v>761</v>
      </c>
      <c r="AV29" s="69"/>
      <c r="AW29" s="71" t="s">
        <v>754</v>
      </c>
      <c r="AX29" s="69" t="b">
        <v>0</v>
      </c>
      <c r="AY29" s="69">
        <v>4</v>
      </c>
      <c r="AZ29" s="71" t="s">
        <v>754</v>
      </c>
      <c r="BA29" s="69" t="s">
        <v>768</v>
      </c>
      <c r="BB29" s="69" t="b">
        <v>0</v>
      </c>
      <c r="BC29" s="71" t="s">
        <v>749</v>
      </c>
      <c r="BD29" s="69" t="s">
        <v>292</v>
      </c>
      <c r="BE29" s="69">
        <v>0</v>
      </c>
      <c r="BF29" s="69">
        <v>0</v>
      </c>
      <c r="BG29" s="69"/>
      <c r="BH29" s="69"/>
      <c r="BI29" s="69"/>
      <c r="BJ29" s="69"/>
      <c r="BK29" s="69"/>
      <c r="BL29" s="69"/>
      <c r="BM29" s="69"/>
      <c r="BN29" s="69"/>
    </row>
    <row r="30" spans="1:66" ht="15">
      <c r="A30" s="66" t="s">
        <v>335</v>
      </c>
      <c r="B30" s="66" t="s">
        <v>398</v>
      </c>
      <c r="C30" s="68" t="s">
        <v>1854</v>
      </c>
      <c r="D30" s="75">
        <v>3</v>
      </c>
      <c r="E30" s="76" t="s">
        <v>132</v>
      </c>
      <c r="F30" s="77">
        <v>32</v>
      </c>
      <c r="G30" s="68"/>
      <c r="H30" s="78"/>
      <c r="I30" s="79"/>
      <c r="J30" s="79"/>
      <c r="K30" s="34" t="s">
        <v>65</v>
      </c>
      <c r="L30" s="86">
        <v>30</v>
      </c>
      <c r="M30" s="86"/>
      <c r="N30" s="81"/>
      <c r="O30" s="69">
        <v>1</v>
      </c>
      <c r="P30" s="67" t="str">
        <f>REPLACE(INDEX(GroupVertices[Group],MATCH(Edges[[#This Row],[Vertex 1]],GroupVertices[Vertex],0)),1,1,"")</f>
        <v>1</v>
      </c>
      <c r="Q30" s="67" t="str">
        <f>REPLACE(INDEX(GroupVertices[Group],MATCH(Edges[[#This Row],[Vertex 2]],GroupVertices[Vertex],0)),1,1,"")</f>
        <v>1</v>
      </c>
      <c r="R30" s="48"/>
      <c r="S30" s="49"/>
      <c r="T30" s="48"/>
      <c r="U30" s="49"/>
      <c r="V30" s="48"/>
      <c r="W30" s="49"/>
      <c r="X30" s="48"/>
      <c r="Y30" s="49"/>
      <c r="Z30" s="48"/>
      <c r="AA30" s="69" t="s">
        <v>416</v>
      </c>
      <c r="AB30" s="99">
        <v>43714.95930555555</v>
      </c>
      <c r="AC30" s="69" t="s">
        <v>424</v>
      </c>
      <c r="AD30" s="102" t="s">
        <v>462</v>
      </c>
      <c r="AE30" s="69" t="s">
        <v>478</v>
      </c>
      <c r="AF30" s="69" t="s">
        <v>489</v>
      </c>
      <c r="AG30" s="69"/>
      <c r="AH30" s="102" t="s">
        <v>543</v>
      </c>
      <c r="AI30" s="99">
        <v>43714.95930555555</v>
      </c>
      <c r="AJ30" s="105">
        <v>43714</v>
      </c>
      <c r="AK30" s="71" t="s">
        <v>581</v>
      </c>
      <c r="AL30" s="102" t="s">
        <v>639</v>
      </c>
      <c r="AM30" s="69"/>
      <c r="AN30" s="69"/>
      <c r="AO30" s="71" t="s">
        <v>698</v>
      </c>
      <c r="AP30" s="71" t="s">
        <v>749</v>
      </c>
      <c r="AQ30" s="69" t="b">
        <v>0</v>
      </c>
      <c r="AR30" s="69">
        <v>15</v>
      </c>
      <c r="AS30" s="71" t="s">
        <v>756</v>
      </c>
      <c r="AT30" s="69" t="b">
        <v>0</v>
      </c>
      <c r="AU30" s="69" t="s">
        <v>761</v>
      </c>
      <c r="AV30" s="69"/>
      <c r="AW30" s="71" t="s">
        <v>754</v>
      </c>
      <c r="AX30" s="69" t="b">
        <v>0</v>
      </c>
      <c r="AY30" s="69">
        <v>4</v>
      </c>
      <c r="AZ30" s="71" t="s">
        <v>754</v>
      </c>
      <c r="BA30" s="69" t="s">
        <v>768</v>
      </c>
      <c r="BB30" s="69" t="b">
        <v>0</v>
      </c>
      <c r="BC30" s="71" t="s">
        <v>749</v>
      </c>
      <c r="BD30" s="69" t="s">
        <v>292</v>
      </c>
      <c r="BE30" s="69">
        <v>0</v>
      </c>
      <c r="BF30" s="69">
        <v>0</v>
      </c>
      <c r="BG30" s="69"/>
      <c r="BH30" s="69"/>
      <c r="BI30" s="69"/>
      <c r="BJ30" s="69"/>
      <c r="BK30" s="69"/>
      <c r="BL30" s="69"/>
      <c r="BM30" s="69"/>
      <c r="BN30" s="69"/>
    </row>
    <row r="31" spans="1:66" ht="15">
      <c r="A31" s="66" t="s">
        <v>335</v>
      </c>
      <c r="B31" s="66" t="s">
        <v>399</v>
      </c>
      <c r="C31" s="68" t="s">
        <v>1854</v>
      </c>
      <c r="D31" s="75">
        <v>3</v>
      </c>
      <c r="E31" s="76" t="s">
        <v>132</v>
      </c>
      <c r="F31" s="77">
        <v>32</v>
      </c>
      <c r="G31" s="68"/>
      <c r="H31" s="78"/>
      <c r="I31" s="79"/>
      <c r="J31" s="79"/>
      <c r="K31" s="34" t="s">
        <v>65</v>
      </c>
      <c r="L31" s="86">
        <v>31</v>
      </c>
      <c r="M31" s="86"/>
      <c r="N31" s="81"/>
      <c r="O31" s="69">
        <v>1</v>
      </c>
      <c r="P31" s="67" t="str">
        <f>REPLACE(INDEX(GroupVertices[Group],MATCH(Edges[[#This Row],[Vertex 1]],GroupVertices[Vertex],0)),1,1,"")</f>
        <v>1</v>
      </c>
      <c r="Q31" s="67" t="str">
        <f>REPLACE(INDEX(GroupVertices[Group],MATCH(Edges[[#This Row],[Vertex 2]],GroupVertices[Vertex],0)),1,1,"")</f>
        <v>1</v>
      </c>
      <c r="R31" s="48"/>
      <c r="S31" s="49"/>
      <c r="T31" s="48"/>
      <c r="U31" s="49"/>
      <c r="V31" s="48"/>
      <c r="W31" s="49"/>
      <c r="X31" s="48"/>
      <c r="Y31" s="49"/>
      <c r="Z31" s="48"/>
      <c r="AA31" s="69" t="s">
        <v>416</v>
      </c>
      <c r="AB31" s="99">
        <v>43714.95930555555</v>
      </c>
      <c r="AC31" s="69" t="s">
        <v>424</v>
      </c>
      <c r="AD31" s="102" t="s">
        <v>462</v>
      </c>
      <c r="AE31" s="69" t="s">
        <v>478</v>
      </c>
      <c r="AF31" s="69" t="s">
        <v>489</v>
      </c>
      <c r="AG31" s="69"/>
      <c r="AH31" s="102" t="s">
        <v>543</v>
      </c>
      <c r="AI31" s="99">
        <v>43714.95930555555</v>
      </c>
      <c r="AJ31" s="105">
        <v>43714</v>
      </c>
      <c r="AK31" s="71" t="s">
        <v>581</v>
      </c>
      <c r="AL31" s="102" t="s">
        <v>639</v>
      </c>
      <c r="AM31" s="69"/>
      <c r="AN31" s="69"/>
      <c r="AO31" s="71" t="s">
        <v>698</v>
      </c>
      <c r="AP31" s="71" t="s">
        <v>749</v>
      </c>
      <c r="AQ31" s="69" t="b">
        <v>0</v>
      </c>
      <c r="AR31" s="69">
        <v>15</v>
      </c>
      <c r="AS31" s="71" t="s">
        <v>756</v>
      </c>
      <c r="AT31" s="69" t="b">
        <v>0</v>
      </c>
      <c r="AU31" s="69" t="s">
        <v>761</v>
      </c>
      <c r="AV31" s="69"/>
      <c r="AW31" s="71" t="s">
        <v>754</v>
      </c>
      <c r="AX31" s="69" t="b">
        <v>0</v>
      </c>
      <c r="AY31" s="69">
        <v>4</v>
      </c>
      <c r="AZ31" s="71" t="s">
        <v>754</v>
      </c>
      <c r="BA31" s="69" t="s">
        <v>768</v>
      </c>
      <c r="BB31" s="69" t="b">
        <v>0</v>
      </c>
      <c r="BC31" s="71" t="s">
        <v>749</v>
      </c>
      <c r="BD31" s="69" t="s">
        <v>292</v>
      </c>
      <c r="BE31" s="69">
        <v>0</v>
      </c>
      <c r="BF31" s="69">
        <v>0</v>
      </c>
      <c r="BG31" s="69"/>
      <c r="BH31" s="69"/>
      <c r="BI31" s="69"/>
      <c r="BJ31" s="69"/>
      <c r="BK31" s="69"/>
      <c r="BL31" s="69"/>
      <c r="BM31" s="69"/>
      <c r="BN31" s="69"/>
    </row>
    <row r="32" spans="1:66" ht="15">
      <c r="A32" s="66" t="s">
        <v>335</v>
      </c>
      <c r="B32" s="66" t="s">
        <v>400</v>
      </c>
      <c r="C32" s="68" t="s">
        <v>1854</v>
      </c>
      <c r="D32" s="75">
        <v>3</v>
      </c>
      <c r="E32" s="76" t="s">
        <v>132</v>
      </c>
      <c r="F32" s="77">
        <v>32</v>
      </c>
      <c r="G32" s="68"/>
      <c r="H32" s="78"/>
      <c r="I32" s="79"/>
      <c r="J32" s="79"/>
      <c r="K32" s="34" t="s">
        <v>65</v>
      </c>
      <c r="L32" s="86">
        <v>32</v>
      </c>
      <c r="M32" s="86"/>
      <c r="N32" s="81"/>
      <c r="O32" s="69">
        <v>1</v>
      </c>
      <c r="P32" s="67" t="str">
        <f>REPLACE(INDEX(GroupVertices[Group],MATCH(Edges[[#This Row],[Vertex 1]],GroupVertices[Vertex],0)),1,1,"")</f>
        <v>1</v>
      </c>
      <c r="Q32" s="67" t="str">
        <f>REPLACE(INDEX(GroupVertices[Group],MATCH(Edges[[#This Row],[Vertex 2]],GroupVertices[Vertex],0)),1,1,"")</f>
        <v>1</v>
      </c>
      <c r="R32" s="48"/>
      <c r="S32" s="49"/>
      <c r="T32" s="48"/>
      <c r="U32" s="49"/>
      <c r="V32" s="48"/>
      <c r="W32" s="49"/>
      <c r="X32" s="48"/>
      <c r="Y32" s="49"/>
      <c r="Z32" s="48"/>
      <c r="AA32" s="69" t="s">
        <v>416</v>
      </c>
      <c r="AB32" s="99">
        <v>43714.95930555555</v>
      </c>
      <c r="AC32" s="69" t="s">
        <v>424</v>
      </c>
      <c r="AD32" s="102" t="s">
        <v>462</v>
      </c>
      <c r="AE32" s="69" t="s">
        <v>478</v>
      </c>
      <c r="AF32" s="69" t="s">
        <v>489</v>
      </c>
      <c r="AG32" s="69"/>
      <c r="AH32" s="102" t="s">
        <v>543</v>
      </c>
      <c r="AI32" s="99">
        <v>43714.95930555555</v>
      </c>
      <c r="AJ32" s="105">
        <v>43714</v>
      </c>
      <c r="AK32" s="71" t="s">
        <v>581</v>
      </c>
      <c r="AL32" s="102" t="s">
        <v>639</v>
      </c>
      <c r="AM32" s="69"/>
      <c r="AN32" s="69"/>
      <c r="AO32" s="71" t="s">
        <v>698</v>
      </c>
      <c r="AP32" s="71" t="s">
        <v>749</v>
      </c>
      <c r="AQ32" s="69" t="b">
        <v>0</v>
      </c>
      <c r="AR32" s="69">
        <v>15</v>
      </c>
      <c r="AS32" s="71" t="s">
        <v>756</v>
      </c>
      <c r="AT32" s="69" t="b">
        <v>0</v>
      </c>
      <c r="AU32" s="69" t="s">
        <v>761</v>
      </c>
      <c r="AV32" s="69"/>
      <c r="AW32" s="71" t="s">
        <v>754</v>
      </c>
      <c r="AX32" s="69" t="b">
        <v>0</v>
      </c>
      <c r="AY32" s="69">
        <v>4</v>
      </c>
      <c r="AZ32" s="71" t="s">
        <v>754</v>
      </c>
      <c r="BA32" s="69" t="s">
        <v>768</v>
      </c>
      <c r="BB32" s="69" t="b">
        <v>0</v>
      </c>
      <c r="BC32" s="71" t="s">
        <v>749</v>
      </c>
      <c r="BD32" s="69" t="s">
        <v>292</v>
      </c>
      <c r="BE32" s="69">
        <v>0</v>
      </c>
      <c r="BF32" s="69">
        <v>0</v>
      </c>
      <c r="BG32" s="69"/>
      <c r="BH32" s="69"/>
      <c r="BI32" s="69"/>
      <c r="BJ32" s="69"/>
      <c r="BK32" s="69"/>
      <c r="BL32" s="69"/>
      <c r="BM32" s="69"/>
      <c r="BN32" s="69"/>
    </row>
    <row r="33" spans="1:66" ht="15">
      <c r="A33" s="66" t="s">
        <v>335</v>
      </c>
      <c r="B33" s="66" t="s">
        <v>401</v>
      </c>
      <c r="C33" s="68" t="s">
        <v>1854</v>
      </c>
      <c r="D33" s="75">
        <v>3</v>
      </c>
      <c r="E33" s="76" t="s">
        <v>132</v>
      </c>
      <c r="F33" s="77">
        <v>32</v>
      </c>
      <c r="G33" s="68"/>
      <c r="H33" s="78"/>
      <c r="I33" s="79"/>
      <c r="J33" s="79"/>
      <c r="K33" s="34" t="s">
        <v>65</v>
      </c>
      <c r="L33" s="86">
        <v>33</v>
      </c>
      <c r="M33" s="86"/>
      <c r="N33" s="81"/>
      <c r="O33" s="69">
        <v>1</v>
      </c>
      <c r="P33" s="67" t="str">
        <f>REPLACE(INDEX(GroupVertices[Group],MATCH(Edges[[#This Row],[Vertex 1]],GroupVertices[Vertex],0)),1,1,"")</f>
        <v>1</v>
      </c>
      <c r="Q33" s="67" t="str">
        <f>REPLACE(INDEX(GroupVertices[Group],MATCH(Edges[[#This Row],[Vertex 2]],GroupVertices[Vertex],0)),1,1,"")</f>
        <v>1</v>
      </c>
      <c r="R33" s="48"/>
      <c r="S33" s="49"/>
      <c r="T33" s="48"/>
      <c r="U33" s="49"/>
      <c r="V33" s="48"/>
      <c r="W33" s="49"/>
      <c r="X33" s="48"/>
      <c r="Y33" s="49"/>
      <c r="Z33" s="48"/>
      <c r="AA33" s="69" t="s">
        <v>416</v>
      </c>
      <c r="AB33" s="99">
        <v>43714.95930555555</v>
      </c>
      <c r="AC33" s="69" t="s">
        <v>424</v>
      </c>
      <c r="AD33" s="102" t="s">
        <v>462</v>
      </c>
      <c r="AE33" s="69" t="s">
        <v>478</v>
      </c>
      <c r="AF33" s="69" t="s">
        <v>489</v>
      </c>
      <c r="AG33" s="69"/>
      <c r="AH33" s="102" t="s">
        <v>543</v>
      </c>
      <c r="AI33" s="99">
        <v>43714.95930555555</v>
      </c>
      <c r="AJ33" s="105">
        <v>43714</v>
      </c>
      <c r="AK33" s="71" t="s">
        <v>581</v>
      </c>
      <c r="AL33" s="102" t="s">
        <v>639</v>
      </c>
      <c r="AM33" s="69"/>
      <c r="AN33" s="69"/>
      <c r="AO33" s="71" t="s">
        <v>698</v>
      </c>
      <c r="AP33" s="71" t="s">
        <v>749</v>
      </c>
      <c r="AQ33" s="69" t="b">
        <v>0</v>
      </c>
      <c r="AR33" s="69">
        <v>15</v>
      </c>
      <c r="AS33" s="71" t="s">
        <v>756</v>
      </c>
      <c r="AT33" s="69" t="b">
        <v>0</v>
      </c>
      <c r="AU33" s="69" t="s">
        <v>761</v>
      </c>
      <c r="AV33" s="69"/>
      <c r="AW33" s="71" t="s">
        <v>754</v>
      </c>
      <c r="AX33" s="69" t="b">
        <v>0</v>
      </c>
      <c r="AY33" s="69">
        <v>4</v>
      </c>
      <c r="AZ33" s="71" t="s">
        <v>754</v>
      </c>
      <c r="BA33" s="69" t="s">
        <v>768</v>
      </c>
      <c r="BB33" s="69" t="b">
        <v>0</v>
      </c>
      <c r="BC33" s="71" t="s">
        <v>749</v>
      </c>
      <c r="BD33" s="69" t="s">
        <v>292</v>
      </c>
      <c r="BE33" s="69">
        <v>0</v>
      </c>
      <c r="BF33" s="69">
        <v>0</v>
      </c>
      <c r="BG33" s="69"/>
      <c r="BH33" s="69"/>
      <c r="BI33" s="69"/>
      <c r="BJ33" s="69"/>
      <c r="BK33" s="69"/>
      <c r="BL33" s="69"/>
      <c r="BM33" s="69"/>
      <c r="BN33" s="69"/>
    </row>
    <row r="34" spans="1:66" ht="15">
      <c r="A34" s="66" t="s">
        <v>335</v>
      </c>
      <c r="B34" s="66" t="s">
        <v>402</v>
      </c>
      <c r="C34" s="68" t="s">
        <v>1854</v>
      </c>
      <c r="D34" s="75">
        <v>3</v>
      </c>
      <c r="E34" s="76" t="s">
        <v>132</v>
      </c>
      <c r="F34" s="77">
        <v>32</v>
      </c>
      <c r="G34" s="68"/>
      <c r="H34" s="78"/>
      <c r="I34" s="79"/>
      <c r="J34" s="79"/>
      <c r="K34" s="34" t="s">
        <v>65</v>
      </c>
      <c r="L34" s="86">
        <v>34</v>
      </c>
      <c r="M34" s="86"/>
      <c r="N34" s="81"/>
      <c r="O34" s="69">
        <v>1</v>
      </c>
      <c r="P34" s="67" t="str">
        <f>REPLACE(INDEX(GroupVertices[Group],MATCH(Edges[[#This Row],[Vertex 1]],GroupVertices[Vertex],0)),1,1,"")</f>
        <v>1</v>
      </c>
      <c r="Q34" s="67" t="str">
        <f>REPLACE(INDEX(GroupVertices[Group],MATCH(Edges[[#This Row],[Vertex 2]],GroupVertices[Vertex],0)),1,1,"")</f>
        <v>1</v>
      </c>
      <c r="R34" s="48"/>
      <c r="S34" s="49"/>
      <c r="T34" s="48"/>
      <c r="U34" s="49"/>
      <c r="V34" s="48"/>
      <c r="W34" s="49"/>
      <c r="X34" s="48"/>
      <c r="Y34" s="49"/>
      <c r="Z34" s="48"/>
      <c r="AA34" s="69" t="s">
        <v>416</v>
      </c>
      <c r="AB34" s="99">
        <v>43714.95930555555</v>
      </c>
      <c r="AC34" s="69" t="s">
        <v>424</v>
      </c>
      <c r="AD34" s="102" t="s">
        <v>462</v>
      </c>
      <c r="AE34" s="69" t="s">
        <v>478</v>
      </c>
      <c r="AF34" s="69" t="s">
        <v>489</v>
      </c>
      <c r="AG34" s="69"/>
      <c r="AH34" s="102" t="s">
        <v>543</v>
      </c>
      <c r="AI34" s="99">
        <v>43714.95930555555</v>
      </c>
      <c r="AJ34" s="105">
        <v>43714</v>
      </c>
      <c r="AK34" s="71" t="s">
        <v>581</v>
      </c>
      <c r="AL34" s="102" t="s">
        <v>639</v>
      </c>
      <c r="AM34" s="69"/>
      <c r="AN34" s="69"/>
      <c r="AO34" s="71" t="s">
        <v>698</v>
      </c>
      <c r="AP34" s="71" t="s">
        <v>749</v>
      </c>
      <c r="AQ34" s="69" t="b">
        <v>0</v>
      </c>
      <c r="AR34" s="69">
        <v>15</v>
      </c>
      <c r="AS34" s="71" t="s">
        <v>756</v>
      </c>
      <c r="AT34" s="69" t="b">
        <v>0</v>
      </c>
      <c r="AU34" s="69" t="s">
        <v>761</v>
      </c>
      <c r="AV34" s="69"/>
      <c r="AW34" s="71" t="s">
        <v>754</v>
      </c>
      <c r="AX34" s="69" t="b">
        <v>0</v>
      </c>
      <c r="AY34" s="69">
        <v>4</v>
      </c>
      <c r="AZ34" s="71" t="s">
        <v>754</v>
      </c>
      <c r="BA34" s="69" t="s">
        <v>768</v>
      </c>
      <c r="BB34" s="69" t="b">
        <v>0</v>
      </c>
      <c r="BC34" s="71" t="s">
        <v>749</v>
      </c>
      <c r="BD34" s="69" t="s">
        <v>292</v>
      </c>
      <c r="BE34" s="69">
        <v>0</v>
      </c>
      <c r="BF34" s="69">
        <v>0</v>
      </c>
      <c r="BG34" s="69"/>
      <c r="BH34" s="69"/>
      <c r="BI34" s="69"/>
      <c r="BJ34" s="69"/>
      <c r="BK34" s="69"/>
      <c r="BL34" s="69"/>
      <c r="BM34" s="69"/>
      <c r="BN34" s="69"/>
    </row>
    <row r="35" spans="1:66" ht="15">
      <c r="A35" s="66" t="s">
        <v>335</v>
      </c>
      <c r="B35" s="66" t="s">
        <v>403</v>
      </c>
      <c r="C35" s="68" t="s">
        <v>1854</v>
      </c>
      <c r="D35" s="75">
        <v>3</v>
      </c>
      <c r="E35" s="76" t="s">
        <v>132</v>
      </c>
      <c r="F35" s="77">
        <v>32</v>
      </c>
      <c r="G35" s="68"/>
      <c r="H35" s="78"/>
      <c r="I35" s="79"/>
      <c r="J35" s="79"/>
      <c r="K35" s="34" t="s">
        <v>65</v>
      </c>
      <c r="L35" s="86">
        <v>35</v>
      </c>
      <c r="M35" s="86"/>
      <c r="N35" s="81"/>
      <c r="O35" s="69">
        <v>1</v>
      </c>
      <c r="P35" s="67" t="str">
        <f>REPLACE(INDEX(GroupVertices[Group],MATCH(Edges[[#This Row],[Vertex 1]],GroupVertices[Vertex],0)),1,1,"")</f>
        <v>1</v>
      </c>
      <c r="Q35" s="67" t="str">
        <f>REPLACE(INDEX(GroupVertices[Group],MATCH(Edges[[#This Row],[Vertex 2]],GroupVertices[Vertex],0)),1,1,"")</f>
        <v>1</v>
      </c>
      <c r="R35" s="48"/>
      <c r="S35" s="49"/>
      <c r="T35" s="48"/>
      <c r="U35" s="49"/>
      <c r="V35" s="48"/>
      <c r="W35" s="49"/>
      <c r="X35" s="48"/>
      <c r="Y35" s="49"/>
      <c r="Z35" s="48"/>
      <c r="AA35" s="69" t="s">
        <v>416</v>
      </c>
      <c r="AB35" s="99">
        <v>43714.95930555555</v>
      </c>
      <c r="AC35" s="69" t="s">
        <v>424</v>
      </c>
      <c r="AD35" s="102" t="s">
        <v>462</v>
      </c>
      <c r="AE35" s="69" t="s">
        <v>478</v>
      </c>
      <c r="AF35" s="69" t="s">
        <v>489</v>
      </c>
      <c r="AG35" s="69"/>
      <c r="AH35" s="102" t="s">
        <v>543</v>
      </c>
      <c r="AI35" s="99">
        <v>43714.95930555555</v>
      </c>
      <c r="AJ35" s="105">
        <v>43714</v>
      </c>
      <c r="AK35" s="71" t="s">
        <v>581</v>
      </c>
      <c r="AL35" s="102" t="s">
        <v>639</v>
      </c>
      <c r="AM35" s="69"/>
      <c r="AN35" s="69"/>
      <c r="AO35" s="71" t="s">
        <v>698</v>
      </c>
      <c r="AP35" s="71" t="s">
        <v>749</v>
      </c>
      <c r="AQ35" s="69" t="b">
        <v>0</v>
      </c>
      <c r="AR35" s="69">
        <v>15</v>
      </c>
      <c r="AS35" s="71" t="s">
        <v>756</v>
      </c>
      <c r="AT35" s="69" t="b">
        <v>0</v>
      </c>
      <c r="AU35" s="69" t="s">
        <v>761</v>
      </c>
      <c r="AV35" s="69"/>
      <c r="AW35" s="71" t="s">
        <v>754</v>
      </c>
      <c r="AX35" s="69" t="b">
        <v>0</v>
      </c>
      <c r="AY35" s="69">
        <v>4</v>
      </c>
      <c r="AZ35" s="71" t="s">
        <v>754</v>
      </c>
      <c r="BA35" s="69" t="s">
        <v>768</v>
      </c>
      <c r="BB35" s="69" t="b">
        <v>0</v>
      </c>
      <c r="BC35" s="71" t="s">
        <v>749</v>
      </c>
      <c r="BD35" s="69" t="s">
        <v>292</v>
      </c>
      <c r="BE35" s="69">
        <v>0</v>
      </c>
      <c r="BF35" s="69">
        <v>0</v>
      </c>
      <c r="BG35" s="69"/>
      <c r="BH35" s="69"/>
      <c r="BI35" s="69"/>
      <c r="BJ35" s="69"/>
      <c r="BK35" s="69"/>
      <c r="BL35" s="69"/>
      <c r="BM35" s="69"/>
      <c r="BN35" s="69"/>
    </row>
    <row r="36" spans="1:66" ht="15">
      <c r="A36" s="66" t="s">
        <v>335</v>
      </c>
      <c r="B36" s="66" t="s">
        <v>404</v>
      </c>
      <c r="C36" s="68" t="s">
        <v>1854</v>
      </c>
      <c r="D36" s="75">
        <v>3</v>
      </c>
      <c r="E36" s="76" t="s">
        <v>132</v>
      </c>
      <c r="F36" s="77">
        <v>32</v>
      </c>
      <c r="G36" s="68"/>
      <c r="H36" s="78"/>
      <c r="I36" s="79"/>
      <c r="J36" s="79"/>
      <c r="K36" s="34" t="s">
        <v>65</v>
      </c>
      <c r="L36" s="86">
        <v>36</v>
      </c>
      <c r="M36" s="86"/>
      <c r="N36" s="81"/>
      <c r="O36" s="69">
        <v>1</v>
      </c>
      <c r="P36" s="67" t="str">
        <f>REPLACE(INDEX(GroupVertices[Group],MATCH(Edges[[#This Row],[Vertex 1]],GroupVertices[Vertex],0)),1,1,"")</f>
        <v>1</v>
      </c>
      <c r="Q36" s="67" t="str">
        <f>REPLACE(INDEX(GroupVertices[Group],MATCH(Edges[[#This Row],[Vertex 2]],GroupVertices[Vertex],0)),1,1,"")</f>
        <v>1</v>
      </c>
      <c r="R36" s="48">
        <v>3</v>
      </c>
      <c r="S36" s="49">
        <v>4.838709677419355</v>
      </c>
      <c r="T36" s="48">
        <v>0</v>
      </c>
      <c r="U36" s="49">
        <v>0</v>
      </c>
      <c r="V36" s="48">
        <v>0</v>
      </c>
      <c r="W36" s="49">
        <v>0</v>
      </c>
      <c r="X36" s="48">
        <v>59</v>
      </c>
      <c r="Y36" s="49">
        <v>95.16129032258064</v>
      </c>
      <c r="Z36" s="48">
        <v>62</v>
      </c>
      <c r="AA36" s="69" t="s">
        <v>416</v>
      </c>
      <c r="AB36" s="99">
        <v>43714.95930555555</v>
      </c>
      <c r="AC36" s="69" t="s">
        <v>424</v>
      </c>
      <c r="AD36" s="102" t="s">
        <v>462</v>
      </c>
      <c r="AE36" s="69" t="s">
        <v>478</v>
      </c>
      <c r="AF36" s="69" t="s">
        <v>489</v>
      </c>
      <c r="AG36" s="69"/>
      <c r="AH36" s="102" t="s">
        <v>543</v>
      </c>
      <c r="AI36" s="99">
        <v>43714.95930555555</v>
      </c>
      <c r="AJ36" s="105">
        <v>43714</v>
      </c>
      <c r="AK36" s="71" t="s">
        <v>581</v>
      </c>
      <c r="AL36" s="102" t="s">
        <v>639</v>
      </c>
      <c r="AM36" s="69"/>
      <c r="AN36" s="69"/>
      <c r="AO36" s="71" t="s">
        <v>698</v>
      </c>
      <c r="AP36" s="71" t="s">
        <v>749</v>
      </c>
      <c r="AQ36" s="69" t="b">
        <v>0</v>
      </c>
      <c r="AR36" s="69">
        <v>15</v>
      </c>
      <c r="AS36" s="71" t="s">
        <v>756</v>
      </c>
      <c r="AT36" s="69" t="b">
        <v>0</v>
      </c>
      <c r="AU36" s="69" t="s">
        <v>761</v>
      </c>
      <c r="AV36" s="69"/>
      <c r="AW36" s="71" t="s">
        <v>754</v>
      </c>
      <c r="AX36" s="69" t="b">
        <v>0</v>
      </c>
      <c r="AY36" s="69">
        <v>4</v>
      </c>
      <c r="AZ36" s="71" t="s">
        <v>754</v>
      </c>
      <c r="BA36" s="69" t="s">
        <v>768</v>
      </c>
      <c r="BB36" s="69" t="b">
        <v>0</v>
      </c>
      <c r="BC36" s="71" t="s">
        <v>749</v>
      </c>
      <c r="BD36" s="69" t="s">
        <v>292</v>
      </c>
      <c r="BE36" s="69">
        <v>0</v>
      </c>
      <c r="BF36" s="69">
        <v>0</v>
      </c>
      <c r="BG36" s="69"/>
      <c r="BH36" s="69"/>
      <c r="BI36" s="69"/>
      <c r="BJ36" s="69"/>
      <c r="BK36" s="69"/>
      <c r="BL36" s="69"/>
      <c r="BM36" s="69"/>
      <c r="BN36" s="69"/>
    </row>
    <row r="37" spans="1:66" ht="15">
      <c r="A37" s="66" t="s">
        <v>335</v>
      </c>
      <c r="B37" s="66" t="s">
        <v>337</v>
      </c>
      <c r="C37" s="68" t="s">
        <v>1854</v>
      </c>
      <c r="D37" s="75">
        <v>3</v>
      </c>
      <c r="E37" s="76" t="s">
        <v>132</v>
      </c>
      <c r="F37" s="77">
        <v>32</v>
      </c>
      <c r="G37" s="68"/>
      <c r="H37" s="78"/>
      <c r="I37" s="79"/>
      <c r="J37" s="79"/>
      <c r="K37" s="34" t="s">
        <v>66</v>
      </c>
      <c r="L37" s="86">
        <v>37</v>
      </c>
      <c r="M37" s="86"/>
      <c r="N37" s="81"/>
      <c r="O37" s="69">
        <v>1</v>
      </c>
      <c r="P37" s="67" t="str">
        <f>REPLACE(INDEX(GroupVertices[Group],MATCH(Edges[[#This Row],[Vertex 1]],GroupVertices[Vertex],0)),1,1,"")</f>
        <v>1</v>
      </c>
      <c r="Q37" s="67" t="str">
        <f>REPLACE(INDEX(GroupVertices[Group],MATCH(Edges[[#This Row],[Vertex 2]],GroupVertices[Vertex],0)),1,1,"")</f>
        <v>1</v>
      </c>
      <c r="R37" s="48"/>
      <c r="S37" s="49"/>
      <c r="T37" s="48"/>
      <c r="U37" s="49"/>
      <c r="V37" s="48"/>
      <c r="W37" s="49"/>
      <c r="X37" s="48"/>
      <c r="Y37" s="49"/>
      <c r="Z37" s="48"/>
      <c r="AA37" s="69" t="s">
        <v>418</v>
      </c>
      <c r="AB37" s="99">
        <v>43714.95930555555</v>
      </c>
      <c r="AC37" s="69" t="s">
        <v>424</v>
      </c>
      <c r="AD37" s="102" t="s">
        <v>462</v>
      </c>
      <c r="AE37" s="69" t="s">
        <v>478</v>
      </c>
      <c r="AF37" s="69" t="s">
        <v>489</v>
      </c>
      <c r="AG37" s="69"/>
      <c r="AH37" s="102" t="s">
        <v>543</v>
      </c>
      <c r="AI37" s="99">
        <v>43714.95930555555</v>
      </c>
      <c r="AJ37" s="105">
        <v>43714</v>
      </c>
      <c r="AK37" s="71" t="s">
        <v>581</v>
      </c>
      <c r="AL37" s="102" t="s">
        <v>639</v>
      </c>
      <c r="AM37" s="69"/>
      <c r="AN37" s="69"/>
      <c r="AO37" s="71" t="s">
        <v>698</v>
      </c>
      <c r="AP37" s="71" t="s">
        <v>749</v>
      </c>
      <c r="AQ37" s="69" t="b">
        <v>0</v>
      </c>
      <c r="AR37" s="69">
        <v>15</v>
      </c>
      <c r="AS37" s="71" t="s">
        <v>756</v>
      </c>
      <c r="AT37" s="69" t="b">
        <v>0</v>
      </c>
      <c r="AU37" s="69" t="s">
        <v>761</v>
      </c>
      <c r="AV37" s="69"/>
      <c r="AW37" s="71" t="s">
        <v>754</v>
      </c>
      <c r="AX37" s="69" t="b">
        <v>0</v>
      </c>
      <c r="AY37" s="69">
        <v>4</v>
      </c>
      <c r="AZ37" s="71" t="s">
        <v>754</v>
      </c>
      <c r="BA37" s="69" t="s">
        <v>768</v>
      </c>
      <c r="BB37" s="69" t="b">
        <v>0</v>
      </c>
      <c r="BC37" s="71" t="s">
        <v>749</v>
      </c>
      <c r="BD37" s="69" t="s">
        <v>292</v>
      </c>
      <c r="BE37" s="69">
        <v>0</v>
      </c>
      <c r="BF37" s="69">
        <v>0</v>
      </c>
      <c r="BG37" s="69"/>
      <c r="BH37" s="69"/>
      <c r="BI37" s="69"/>
      <c r="BJ37" s="69"/>
      <c r="BK37" s="69"/>
      <c r="BL37" s="69"/>
      <c r="BM37" s="69"/>
      <c r="BN37" s="69"/>
    </row>
    <row r="38" spans="1:66" ht="15">
      <c r="A38" s="66" t="s">
        <v>339</v>
      </c>
      <c r="B38" s="66" t="s">
        <v>335</v>
      </c>
      <c r="C38" s="68" t="s">
        <v>1854</v>
      </c>
      <c r="D38" s="75">
        <v>3</v>
      </c>
      <c r="E38" s="76" t="s">
        <v>132</v>
      </c>
      <c r="F38" s="77">
        <v>32</v>
      </c>
      <c r="G38" s="68"/>
      <c r="H38" s="78"/>
      <c r="I38" s="79"/>
      <c r="J38" s="79"/>
      <c r="K38" s="34" t="s">
        <v>65</v>
      </c>
      <c r="L38" s="86">
        <v>38</v>
      </c>
      <c r="M38" s="86"/>
      <c r="N38" s="81"/>
      <c r="O38" s="69">
        <v>1</v>
      </c>
      <c r="P38" s="67" t="str">
        <f>REPLACE(INDEX(GroupVertices[Group],MATCH(Edges[[#This Row],[Vertex 1]],GroupVertices[Vertex],0)),1,1,"")</f>
        <v>1</v>
      </c>
      <c r="Q38" s="67" t="str">
        <f>REPLACE(INDEX(GroupVertices[Group],MATCH(Edges[[#This Row],[Vertex 2]],GroupVertices[Vertex],0)),1,1,"")</f>
        <v>1</v>
      </c>
      <c r="R38" s="48"/>
      <c r="S38" s="49"/>
      <c r="T38" s="48"/>
      <c r="U38" s="49"/>
      <c r="V38" s="48"/>
      <c r="W38" s="49"/>
      <c r="X38" s="48"/>
      <c r="Y38" s="49"/>
      <c r="Z38" s="48"/>
      <c r="AA38" s="69" t="s">
        <v>417</v>
      </c>
      <c r="AB38" s="99">
        <v>43716.29456018518</v>
      </c>
      <c r="AC38" s="69" t="s">
        <v>424</v>
      </c>
      <c r="AD38" s="69"/>
      <c r="AE38" s="69"/>
      <c r="AF38" s="69"/>
      <c r="AG38" s="69"/>
      <c r="AH38" s="102" t="s">
        <v>547</v>
      </c>
      <c r="AI38" s="99">
        <v>43716.29456018518</v>
      </c>
      <c r="AJ38" s="105">
        <v>43716</v>
      </c>
      <c r="AK38" s="71" t="s">
        <v>582</v>
      </c>
      <c r="AL38" s="102" t="s">
        <v>640</v>
      </c>
      <c r="AM38" s="69"/>
      <c r="AN38" s="69"/>
      <c r="AO38" s="71" t="s">
        <v>699</v>
      </c>
      <c r="AP38" s="69"/>
      <c r="AQ38" s="69" t="b">
        <v>0</v>
      </c>
      <c r="AR38" s="69">
        <v>0</v>
      </c>
      <c r="AS38" s="71" t="s">
        <v>754</v>
      </c>
      <c r="AT38" s="69" t="b">
        <v>0</v>
      </c>
      <c r="AU38" s="69" t="s">
        <v>761</v>
      </c>
      <c r="AV38" s="69"/>
      <c r="AW38" s="71" t="s">
        <v>754</v>
      </c>
      <c r="AX38" s="69" t="b">
        <v>0</v>
      </c>
      <c r="AY38" s="69">
        <v>4</v>
      </c>
      <c r="AZ38" s="71" t="s">
        <v>698</v>
      </c>
      <c r="BA38" s="69" t="s">
        <v>769</v>
      </c>
      <c r="BB38" s="69" t="b">
        <v>0</v>
      </c>
      <c r="BC38" s="71" t="s">
        <v>698</v>
      </c>
      <c r="BD38" s="69" t="s">
        <v>292</v>
      </c>
      <c r="BE38" s="69">
        <v>0</v>
      </c>
      <c r="BF38" s="69">
        <v>0</v>
      </c>
      <c r="BG38" s="69"/>
      <c r="BH38" s="69"/>
      <c r="BI38" s="69"/>
      <c r="BJ38" s="69"/>
      <c r="BK38" s="69"/>
      <c r="BL38" s="69"/>
      <c r="BM38" s="69"/>
      <c r="BN38" s="69"/>
    </row>
    <row r="39" spans="1:66" ht="15">
      <c r="A39" s="66" t="s">
        <v>336</v>
      </c>
      <c r="B39" s="66" t="s">
        <v>383</v>
      </c>
      <c r="C39" s="68" t="s">
        <v>1854</v>
      </c>
      <c r="D39" s="75">
        <v>3</v>
      </c>
      <c r="E39" s="76" t="s">
        <v>132</v>
      </c>
      <c r="F39" s="77">
        <v>32</v>
      </c>
      <c r="G39" s="68"/>
      <c r="H39" s="78"/>
      <c r="I39" s="79"/>
      <c r="J39" s="79"/>
      <c r="K39" s="34" t="s">
        <v>65</v>
      </c>
      <c r="L39" s="86">
        <v>39</v>
      </c>
      <c r="M39" s="86"/>
      <c r="N39" s="81"/>
      <c r="O39" s="69">
        <v>1</v>
      </c>
      <c r="P39" s="67" t="str">
        <f>REPLACE(INDEX(GroupVertices[Group],MATCH(Edges[[#This Row],[Vertex 1]],GroupVertices[Vertex],0)),1,1,"")</f>
        <v>1</v>
      </c>
      <c r="Q39" s="67" t="str">
        <f>REPLACE(INDEX(GroupVertices[Group],MATCH(Edges[[#This Row],[Vertex 2]],GroupVertices[Vertex],0)),1,1,"")</f>
        <v>1</v>
      </c>
      <c r="R39" s="48"/>
      <c r="S39" s="49"/>
      <c r="T39" s="48"/>
      <c r="U39" s="49"/>
      <c r="V39" s="48"/>
      <c r="W39" s="49"/>
      <c r="X39" s="48"/>
      <c r="Y39" s="49"/>
      <c r="Z39" s="48"/>
      <c r="AA39" s="69" t="s">
        <v>416</v>
      </c>
      <c r="AB39" s="99">
        <v>43714.960625</v>
      </c>
      <c r="AC39" s="69" t="s">
        <v>424</v>
      </c>
      <c r="AD39" s="69"/>
      <c r="AE39" s="69"/>
      <c r="AF39" s="69"/>
      <c r="AG39" s="69"/>
      <c r="AH39" s="102" t="s">
        <v>544</v>
      </c>
      <c r="AI39" s="99">
        <v>43714.960625</v>
      </c>
      <c r="AJ39" s="105">
        <v>43714</v>
      </c>
      <c r="AK39" s="71" t="s">
        <v>578</v>
      </c>
      <c r="AL39" s="102" t="s">
        <v>636</v>
      </c>
      <c r="AM39" s="69"/>
      <c r="AN39" s="69"/>
      <c r="AO39" s="71" t="s">
        <v>695</v>
      </c>
      <c r="AP39" s="69"/>
      <c r="AQ39" s="69" t="b">
        <v>0</v>
      </c>
      <c r="AR39" s="69">
        <v>0</v>
      </c>
      <c r="AS39" s="71" t="s">
        <v>754</v>
      </c>
      <c r="AT39" s="69" t="b">
        <v>0</v>
      </c>
      <c r="AU39" s="69" t="s">
        <v>761</v>
      </c>
      <c r="AV39" s="69"/>
      <c r="AW39" s="71" t="s">
        <v>754</v>
      </c>
      <c r="AX39" s="69" t="b">
        <v>0</v>
      </c>
      <c r="AY39" s="69">
        <v>4</v>
      </c>
      <c r="AZ39" s="71" t="s">
        <v>698</v>
      </c>
      <c r="BA39" s="69" t="s">
        <v>769</v>
      </c>
      <c r="BB39" s="69" t="b">
        <v>0</v>
      </c>
      <c r="BC39" s="71" t="s">
        <v>698</v>
      </c>
      <c r="BD39" s="69" t="s">
        <v>292</v>
      </c>
      <c r="BE39" s="69">
        <v>0</v>
      </c>
      <c r="BF39" s="69">
        <v>0</v>
      </c>
      <c r="BG39" s="69"/>
      <c r="BH39" s="69"/>
      <c r="BI39" s="69"/>
      <c r="BJ39" s="69"/>
      <c r="BK39" s="69"/>
      <c r="BL39" s="69"/>
      <c r="BM39" s="69"/>
      <c r="BN39" s="69"/>
    </row>
    <row r="40" spans="1:66" ht="15">
      <c r="A40" s="66" t="s">
        <v>337</v>
      </c>
      <c r="B40" s="66" t="s">
        <v>383</v>
      </c>
      <c r="C40" s="68" t="s">
        <v>1854</v>
      </c>
      <c r="D40" s="75">
        <v>3</v>
      </c>
      <c r="E40" s="76" t="s">
        <v>132</v>
      </c>
      <c r="F40" s="77">
        <v>32</v>
      </c>
      <c r="G40" s="68"/>
      <c r="H40" s="78"/>
      <c r="I40" s="79"/>
      <c r="J40" s="79"/>
      <c r="K40" s="34" t="s">
        <v>65</v>
      </c>
      <c r="L40" s="86">
        <v>40</v>
      </c>
      <c r="M40" s="86"/>
      <c r="N40" s="81"/>
      <c r="O40" s="69">
        <v>1</v>
      </c>
      <c r="P40" s="67" t="str">
        <f>REPLACE(INDEX(GroupVertices[Group],MATCH(Edges[[#This Row],[Vertex 1]],GroupVertices[Vertex],0)),1,1,"")</f>
        <v>1</v>
      </c>
      <c r="Q40" s="67" t="str">
        <f>REPLACE(INDEX(GroupVertices[Group],MATCH(Edges[[#This Row],[Vertex 2]],GroupVertices[Vertex],0)),1,1,"")</f>
        <v>1</v>
      </c>
      <c r="R40" s="48"/>
      <c r="S40" s="49"/>
      <c r="T40" s="48"/>
      <c r="U40" s="49"/>
      <c r="V40" s="48"/>
      <c r="W40" s="49"/>
      <c r="X40" s="48"/>
      <c r="Y40" s="49"/>
      <c r="Z40" s="48"/>
      <c r="AA40" s="69" t="s">
        <v>416</v>
      </c>
      <c r="AB40" s="99">
        <v>43714.96965277778</v>
      </c>
      <c r="AC40" s="69" t="s">
        <v>424</v>
      </c>
      <c r="AD40" s="69"/>
      <c r="AE40" s="69"/>
      <c r="AF40" s="69"/>
      <c r="AG40" s="69"/>
      <c r="AH40" s="102" t="s">
        <v>545</v>
      </c>
      <c r="AI40" s="99">
        <v>43714.96965277778</v>
      </c>
      <c r="AJ40" s="105">
        <v>43714</v>
      </c>
      <c r="AK40" s="71" t="s">
        <v>579</v>
      </c>
      <c r="AL40" s="102" t="s">
        <v>637</v>
      </c>
      <c r="AM40" s="69"/>
      <c r="AN40" s="69"/>
      <c r="AO40" s="71" t="s">
        <v>696</v>
      </c>
      <c r="AP40" s="69"/>
      <c r="AQ40" s="69" t="b">
        <v>0</v>
      </c>
      <c r="AR40" s="69">
        <v>0</v>
      </c>
      <c r="AS40" s="71" t="s">
        <v>754</v>
      </c>
      <c r="AT40" s="69" t="b">
        <v>0</v>
      </c>
      <c r="AU40" s="69" t="s">
        <v>761</v>
      </c>
      <c r="AV40" s="69"/>
      <c r="AW40" s="71" t="s">
        <v>754</v>
      </c>
      <c r="AX40" s="69" t="b">
        <v>0</v>
      </c>
      <c r="AY40" s="69">
        <v>4</v>
      </c>
      <c r="AZ40" s="71" t="s">
        <v>698</v>
      </c>
      <c r="BA40" s="69" t="s">
        <v>768</v>
      </c>
      <c r="BB40" s="69" t="b">
        <v>0</v>
      </c>
      <c r="BC40" s="71" t="s">
        <v>698</v>
      </c>
      <c r="BD40" s="69" t="s">
        <v>292</v>
      </c>
      <c r="BE40" s="69">
        <v>0</v>
      </c>
      <c r="BF40" s="69">
        <v>0</v>
      </c>
      <c r="BG40" s="69"/>
      <c r="BH40" s="69"/>
      <c r="BI40" s="69"/>
      <c r="BJ40" s="69"/>
      <c r="BK40" s="69"/>
      <c r="BL40" s="69"/>
      <c r="BM40" s="69"/>
      <c r="BN40" s="69"/>
    </row>
    <row r="41" spans="1:66" ht="15">
      <c r="A41" s="66" t="s">
        <v>338</v>
      </c>
      <c r="B41" s="66" t="s">
        <v>383</v>
      </c>
      <c r="C41" s="68" t="s">
        <v>1854</v>
      </c>
      <c r="D41" s="75">
        <v>3</v>
      </c>
      <c r="E41" s="76" t="s">
        <v>132</v>
      </c>
      <c r="F41" s="77">
        <v>32</v>
      </c>
      <c r="G41" s="68"/>
      <c r="H41" s="78"/>
      <c r="I41" s="79"/>
      <c r="J41" s="79"/>
      <c r="K41" s="34" t="s">
        <v>65</v>
      </c>
      <c r="L41" s="86">
        <v>41</v>
      </c>
      <c r="M41" s="86"/>
      <c r="N41" s="81"/>
      <c r="O41" s="69">
        <v>1</v>
      </c>
      <c r="P41" s="67" t="str">
        <f>REPLACE(INDEX(GroupVertices[Group],MATCH(Edges[[#This Row],[Vertex 1]],GroupVertices[Vertex],0)),1,1,"")</f>
        <v>1</v>
      </c>
      <c r="Q41" s="67" t="str">
        <f>REPLACE(INDEX(GroupVertices[Group],MATCH(Edges[[#This Row],[Vertex 2]],GroupVertices[Vertex],0)),1,1,"")</f>
        <v>1</v>
      </c>
      <c r="R41" s="48"/>
      <c r="S41" s="49"/>
      <c r="T41" s="48"/>
      <c r="U41" s="49"/>
      <c r="V41" s="48"/>
      <c r="W41" s="49"/>
      <c r="X41" s="48"/>
      <c r="Y41" s="49"/>
      <c r="Z41" s="48"/>
      <c r="AA41" s="69" t="s">
        <v>416</v>
      </c>
      <c r="AB41" s="99">
        <v>43715.444861111115</v>
      </c>
      <c r="AC41" s="69" t="s">
        <v>424</v>
      </c>
      <c r="AD41" s="69"/>
      <c r="AE41" s="69"/>
      <c r="AF41" s="69"/>
      <c r="AG41" s="69"/>
      <c r="AH41" s="102" t="s">
        <v>546</v>
      </c>
      <c r="AI41" s="99">
        <v>43715.444861111115</v>
      </c>
      <c r="AJ41" s="105">
        <v>43715</v>
      </c>
      <c r="AK41" s="71" t="s">
        <v>580</v>
      </c>
      <c r="AL41" s="102" t="s">
        <v>638</v>
      </c>
      <c r="AM41" s="69"/>
      <c r="AN41" s="69"/>
      <c r="AO41" s="71" t="s">
        <v>697</v>
      </c>
      <c r="AP41" s="69"/>
      <c r="AQ41" s="69" t="b">
        <v>0</v>
      </c>
      <c r="AR41" s="69">
        <v>0</v>
      </c>
      <c r="AS41" s="71" t="s">
        <v>754</v>
      </c>
      <c r="AT41" s="69" t="b">
        <v>0</v>
      </c>
      <c r="AU41" s="69" t="s">
        <v>761</v>
      </c>
      <c r="AV41" s="69"/>
      <c r="AW41" s="71" t="s">
        <v>754</v>
      </c>
      <c r="AX41" s="69" t="b">
        <v>0</v>
      </c>
      <c r="AY41" s="69">
        <v>4</v>
      </c>
      <c r="AZ41" s="71" t="s">
        <v>698</v>
      </c>
      <c r="BA41" s="69" t="s">
        <v>768</v>
      </c>
      <c r="BB41" s="69" t="b">
        <v>0</v>
      </c>
      <c r="BC41" s="71" t="s">
        <v>698</v>
      </c>
      <c r="BD41" s="69" t="s">
        <v>292</v>
      </c>
      <c r="BE41" s="69">
        <v>0</v>
      </c>
      <c r="BF41" s="69">
        <v>0</v>
      </c>
      <c r="BG41" s="69"/>
      <c r="BH41" s="69"/>
      <c r="BI41" s="69"/>
      <c r="BJ41" s="69"/>
      <c r="BK41" s="69"/>
      <c r="BL41" s="69"/>
      <c r="BM41" s="69"/>
      <c r="BN41" s="69"/>
    </row>
    <row r="42" spans="1:66" ht="15">
      <c r="A42" s="66" t="s">
        <v>339</v>
      </c>
      <c r="B42" s="66" t="s">
        <v>383</v>
      </c>
      <c r="C42" s="68" t="s">
        <v>1854</v>
      </c>
      <c r="D42" s="75">
        <v>3</v>
      </c>
      <c r="E42" s="76" t="s">
        <v>132</v>
      </c>
      <c r="F42" s="77">
        <v>32</v>
      </c>
      <c r="G42" s="68"/>
      <c r="H42" s="78"/>
      <c r="I42" s="79"/>
      <c r="J42" s="79"/>
      <c r="K42" s="34" t="s">
        <v>65</v>
      </c>
      <c r="L42" s="86">
        <v>42</v>
      </c>
      <c r="M42" s="86"/>
      <c r="N42" s="81"/>
      <c r="O42" s="69">
        <v>1</v>
      </c>
      <c r="P42" s="67" t="str">
        <f>REPLACE(INDEX(GroupVertices[Group],MATCH(Edges[[#This Row],[Vertex 1]],GroupVertices[Vertex],0)),1,1,"")</f>
        <v>1</v>
      </c>
      <c r="Q42" s="67" t="str">
        <f>REPLACE(INDEX(GroupVertices[Group],MATCH(Edges[[#This Row],[Vertex 2]],GroupVertices[Vertex],0)),1,1,"")</f>
        <v>1</v>
      </c>
      <c r="R42" s="48"/>
      <c r="S42" s="49"/>
      <c r="T42" s="48"/>
      <c r="U42" s="49"/>
      <c r="V42" s="48"/>
      <c r="W42" s="49"/>
      <c r="X42" s="48"/>
      <c r="Y42" s="49"/>
      <c r="Z42" s="48"/>
      <c r="AA42" s="69" t="s">
        <v>416</v>
      </c>
      <c r="AB42" s="99">
        <v>43716.29456018518</v>
      </c>
      <c r="AC42" s="69" t="s">
        <v>424</v>
      </c>
      <c r="AD42" s="69"/>
      <c r="AE42" s="69"/>
      <c r="AF42" s="69"/>
      <c r="AG42" s="69"/>
      <c r="AH42" s="102" t="s">
        <v>547</v>
      </c>
      <c r="AI42" s="99">
        <v>43716.29456018518</v>
      </c>
      <c r="AJ42" s="105">
        <v>43716</v>
      </c>
      <c r="AK42" s="71" t="s">
        <v>582</v>
      </c>
      <c r="AL42" s="102" t="s">
        <v>640</v>
      </c>
      <c r="AM42" s="69"/>
      <c r="AN42" s="69"/>
      <c r="AO42" s="71" t="s">
        <v>699</v>
      </c>
      <c r="AP42" s="69"/>
      <c r="AQ42" s="69" t="b">
        <v>0</v>
      </c>
      <c r="AR42" s="69">
        <v>0</v>
      </c>
      <c r="AS42" s="71" t="s">
        <v>754</v>
      </c>
      <c r="AT42" s="69" t="b">
        <v>0</v>
      </c>
      <c r="AU42" s="69" t="s">
        <v>761</v>
      </c>
      <c r="AV42" s="69"/>
      <c r="AW42" s="71" t="s">
        <v>754</v>
      </c>
      <c r="AX42" s="69" t="b">
        <v>0</v>
      </c>
      <c r="AY42" s="69">
        <v>4</v>
      </c>
      <c r="AZ42" s="71" t="s">
        <v>698</v>
      </c>
      <c r="BA42" s="69" t="s">
        <v>769</v>
      </c>
      <c r="BB42" s="69" t="b">
        <v>0</v>
      </c>
      <c r="BC42" s="71" t="s">
        <v>698</v>
      </c>
      <c r="BD42" s="69" t="s">
        <v>292</v>
      </c>
      <c r="BE42" s="69">
        <v>0</v>
      </c>
      <c r="BF42" s="69">
        <v>0</v>
      </c>
      <c r="BG42" s="69"/>
      <c r="BH42" s="69"/>
      <c r="BI42" s="69"/>
      <c r="BJ42" s="69"/>
      <c r="BK42" s="69"/>
      <c r="BL42" s="69"/>
      <c r="BM42" s="69"/>
      <c r="BN42" s="69"/>
    </row>
    <row r="43" spans="1:66" ht="15">
      <c r="A43" s="66" t="s">
        <v>336</v>
      </c>
      <c r="B43" s="66" t="s">
        <v>384</v>
      </c>
      <c r="C43" s="68" t="s">
        <v>1854</v>
      </c>
      <c r="D43" s="75">
        <v>3</v>
      </c>
      <c r="E43" s="76" t="s">
        <v>132</v>
      </c>
      <c r="F43" s="77">
        <v>32</v>
      </c>
      <c r="G43" s="68"/>
      <c r="H43" s="78"/>
      <c r="I43" s="79"/>
      <c r="J43" s="79"/>
      <c r="K43" s="34" t="s">
        <v>65</v>
      </c>
      <c r="L43" s="86">
        <v>43</v>
      </c>
      <c r="M43" s="86"/>
      <c r="N43" s="81"/>
      <c r="O43" s="69">
        <v>1</v>
      </c>
      <c r="P43" s="67" t="str">
        <f>REPLACE(INDEX(GroupVertices[Group],MATCH(Edges[[#This Row],[Vertex 1]],GroupVertices[Vertex],0)),1,1,"")</f>
        <v>1</v>
      </c>
      <c r="Q43" s="67" t="str">
        <f>REPLACE(INDEX(GroupVertices[Group],MATCH(Edges[[#This Row],[Vertex 2]],GroupVertices[Vertex],0)),1,1,"")</f>
        <v>1</v>
      </c>
      <c r="R43" s="48"/>
      <c r="S43" s="49"/>
      <c r="T43" s="48"/>
      <c r="U43" s="49"/>
      <c r="V43" s="48"/>
      <c r="W43" s="49"/>
      <c r="X43" s="48"/>
      <c r="Y43" s="49"/>
      <c r="Z43" s="48"/>
      <c r="AA43" s="69" t="s">
        <v>416</v>
      </c>
      <c r="AB43" s="99">
        <v>43714.960625</v>
      </c>
      <c r="AC43" s="69" t="s">
        <v>424</v>
      </c>
      <c r="AD43" s="69"/>
      <c r="AE43" s="69"/>
      <c r="AF43" s="69"/>
      <c r="AG43" s="69"/>
      <c r="AH43" s="102" t="s">
        <v>544</v>
      </c>
      <c r="AI43" s="99">
        <v>43714.960625</v>
      </c>
      <c r="AJ43" s="105">
        <v>43714</v>
      </c>
      <c r="AK43" s="71" t="s">
        <v>578</v>
      </c>
      <c r="AL43" s="102" t="s">
        <v>636</v>
      </c>
      <c r="AM43" s="69"/>
      <c r="AN43" s="69"/>
      <c r="AO43" s="71" t="s">
        <v>695</v>
      </c>
      <c r="AP43" s="69"/>
      <c r="AQ43" s="69" t="b">
        <v>0</v>
      </c>
      <c r="AR43" s="69">
        <v>0</v>
      </c>
      <c r="AS43" s="71" t="s">
        <v>754</v>
      </c>
      <c r="AT43" s="69" t="b">
        <v>0</v>
      </c>
      <c r="AU43" s="69" t="s">
        <v>761</v>
      </c>
      <c r="AV43" s="69"/>
      <c r="AW43" s="71" t="s">
        <v>754</v>
      </c>
      <c r="AX43" s="69" t="b">
        <v>0</v>
      </c>
      <c r="AY43" s="69">
        <v>4</v>
      </c>
      <c r="AZ43" s="71" t="s">
        <v>698</v>
      </c>
      <c r="BA43" s="69" t="s">
        <v>769</v>
      </c>
      <c r="BB43" s="69" t="b">
        <v>0</v>
      </c>
      <c r="BC43" s="71" t="s">
        <v>698</v>
      </c>
      <c r="BD43" s="69" t="s">
        <v>292</v>
      </c>
      <c r="BE43" s="69">
        <v>0</v>
      </c>
      <c r="BF43" s="69">
        <v>0</v>
      </c>
      <c r="BG43" s="69"/>
      <c r="BH43" s="69"/>
      <c r="BI43" s="69"/>
      <c r="BJ43" s="69"/>
      <c r="BK43" s="69"/>
      <c r="BL43" s="69"/>
      <c r="BM43" s="69"/>
      <c r="BN43" s="69"/>
    </row>
    <row r="44" spans="1:66" ht="15">
      <c r="A44" s="66" t="s">
        <v>337</v>
      </c>
      <c r="B44" s="66" t="s">
        <v>384</v>
      </c>
      <c r="C44" s="68" t="s">
        <v>1854</v>
      </c>
      <c r="D44" s="75">
        <v>3</v>
      </c>
      <c r="E44" s="76" t="s">
        <v>132</v>
      </c>
      <c r="F44" s="77">
        <v>32</v>
      </c>
      <c r="G44" s="68"/>
      <c r="H44" s="78"/>
      <c r="I44" s="79"/>
      <c r="J44" s="79"/>
      <c r="K44" s="34" t="s">
        <v>65</v>
      </c>
      <c r="L44" s="86">
        <v>44</v>
      </c>
      <c r="M44" s="86"/>
      <c r="N44" s="81"/>
      <c r="O44" s="69">
        <v>1</v>
      </c>
      <c r="P44" s="67" t="str">
        <f>REPLACE(INDEX(GroupVertices[Group],MATCH(Edges[[#This Row],[Vertex 1]],GroupVertices[Vertex],0)),1,1,"")</f>
        <v>1</v>
      </c>
      <c r="Q44" s="67" t="str">
        <f>REPLACE(INDEX(GroupVertices[Group],MATCH(Edges[[#This Row],[Vertex 2]],GroupVertices[Vertex],0)),1,1,"")</f>
        <v>1</v>
      </c>
      <c r="R44" s="48"/>
      <c r="S44" s="49"/>
      <c r="T44" s="48"/>
      <c r="U44" s="49"/>
      <c r="V44" s="48"/>
      <c r="W44" s="49"/>
      <c r="X44" s="48"/>
      <c r="Y44" s="49"/>
      <c r="Z44" s="48"/>
      <c r="AA44" s="69" t="s">
        <v>416</v>
      </c>
      <c r="AB44" s="99">
        <v>43714.96965277778</v>
      </c>
      <c r="AC44" s="69" t="s">
        <v>424</v>
      </c>
      <c r="AD44" s="69"/>
      <c r="AE44" s="69"/>
      <c r="AF44" s="69"/>
      <c r="AG44" s="69"/>
      <c r="AH44" s="102" t="s">
        <v>545</v>
      </c>
      <c r="AI44" s="99">
        <v>43714.96965277778</v>
      </c>
      <c r="AJ44" s="105">
        <v>43714</v>
      </c>
      <c r="AK44" s="71" t="s">
        <v>579</v>
      </c>
      <c r="AL44" s="102" t="s">
        <v>637</v>
      </c>
      <c r="AM44" s="69"/>
      <c r="AN44" s="69"/>
      <c r="AO44" s="71" t="s">
        <v>696</v>
      </c>
      <c r="AP44" s="69"/>
      <c r="AQ44" s="69" t="b">
        <v>0</v>
      </c>
      <c r="AR44" s="69">
        <v>0</v>
      </c>
      <c r="AS44" s="71" t="s">
        <v>754</v>
      </c>
      <c r="AT44" s="69" t="b">
        <v>0</v>
      </c>
      <c r="AU44" s="69" t="s">
        <v>761</v>
      </c>
      <c r="AV44" s="69"/>
      <c r="AW44" s="71" t="s">
        <v>754</v>
      </c>
      <c r="AX44" s="69" t="b">
        <v>0</v>
      </c>
      <c r="AY44" s="69">
        <v>4</v>
      </c>
      <c r="AZ44" s="71" t="s">
        <v>698</v>
      </c>
      <c r="BA44" s="69" t="s">
        <v>768</v>
      </c>
      <c r="BB44" s="69" t="b">
        <v>0</v>
      </c>
      <c r="BC44" s="71" t="s">
        <v>698</v>
      </c>
      <c r="BD44" s="69" t="s">
        <v>292</v>
      </c>
      <c r="BE44" s="69">
        <v>0</v>
      </c>
      <c r="BF44" s="69">
        <v>0</v>
      </c>
      <c r="BG44" s="69"/>
      <c r="BH44" s="69"/>
      <c r="BI44" s="69"/>
      <c r="BJ44" s="69"/>
      <c r="BK44" s="69"/>
      <c r="BL44" s="69"/>
      <c r="BM44" s="69"/>
      <c r="BN44" s="69"/>
    </row>
    <row r="45" spans="1:66" ht="15">
      <c r="A45" s="66" t="s">
        <v>338</v>
      </c>
      <c r="B45" s="66" t="s">
        <v>384</v>
      </c>
      <c r="C45" s="68" t="s">
        <v>1854</v>
      </c>
      <c r="D45" s="75">
        <v>3</v>
      </c>
      <c r="E45" s="76" t="s">
        <v>132</v>
      </c>
      <c r="F45" s="77">
        <v>32</v>
      </c>
      <c r="G45" s="68"/>
      <c r="H45" s="78"/>
      <c r="I45" s="79"/>
      <c r="J45" s="79"/>
      <c r="K45" s="34" t="s">
        <v>65</v>
      </c>
      <c r="L45" s="86">
        <v>45</v>
      </c>
      <c r="M45" s="86"/>
      <c r="N45" s="81"/>
      <c r="O45" s="69">
        <v>1</v>
      </c>
      <c r="P45" s="67" t="str">
        <f>REPLACE(INDEX(GroupVertices[Group],MATCH(Edges[[#This Row],[Vertex 1]],GroupVertices[Vertex],0)),1,1,"")</f>
        <v>1</v>
      </c>
      <c r="Q45" s="67" t="str">
        <f>REPLACE(INDEX(GroupVertices[Group],MATCH(Edges[[#This Row],[Vertex 2]],GroupVertices[Vertex],0)),1,1,"")</f>
        <v>1</v>
      </c>
      <c r="R45" s="48"/>
      <c r="S45" s="49"/>
      <c r="T45" s="48"/>
      <c r="U45" s="49"/>
      <c r="V45" s="48"/>
      <c r="W45" s="49"/>
      <c r="X45" s="48"/>
      <c r="Y45" s="49"/>
      <c r="Z45" s="48"/>
      <c r="AA45" s="69" t="s">
        <v>416</v>
      </c>
      <c r="AB45" s="99">
        <v>43715.444861111115</v>
      </c>
      <c r="AC45" s="69" t="s">
        <v>424</v>
      </c>
      <c r="AD45" s="69"/>
      <c r="AE45" s="69"/>
      <c r="AF45" s="69"/>
      <c r="AG45" s="69"/>
      <c r="AH45" s="102" t="s">
        <v>546</v>
      </c>
      <c r="AI45" s="99">
        <v>43715.444861111115</v>
      </c>
      <c r="AJ45" s="105">
        <v>43715</v>
      </c>
      <c r="AK45" s="71" t="s">
        <v>580</v>
      </c>
      <c r="AL45" s="102" t="s">
        <v>638</v>
      </c>
      <c r="AM45" s="69"/>
      <c r="AN45" s="69"/>
      <c r="AO45" s="71" t="s">
        <v>697</v>
      </c>
      <c r="AP45" s="69"/>
      <c r="AQ45" s="69" t="b">
        <v>0</v>
      </c>
      <c r="AR45" s="69">
        <v>0</v>
      </c>
      <c r="AS45" s="71" t="s">
        <v>754</v>
      </c>
      <c r="AT45" s="69" t="b">
        <v>0</v>
      </c>
      <c r="AU45" s="69" t="s">
        <v>761</v>
      </c>
      <c r="AV45" s="69"/>
      <c r="AW45" s="71" t="s">
        <v>754</v>
      </c>
      <c r="AX45" s="69" t="b">
        <v>0</v>
      </c>
      <c r="AY45" s="69">
        <v>4</v>
      </c>
      <c r="AZ45" s="71" t="s">
        <v>698</v>
      </c>
      <c r="BA45" s="69" t="s">
        <v>768</v>
      </c>
      <c r="BB45" s="69" t="b">
        <v>0</v>
      </c>
      <c r="BC45" s="71" t="s">
        <v>698</v>
      </c>
      <c r="BD45" s="69" t="s">
        <v>292</v>
      </c>
      <c r="BE45" s="69">
        <v>0</v>
      </c>
      <c r="BF45" s="69">
        <v>0</v>
      </c>
      <c r="BG45" s="69"/>
      <c r="BH45" s="69"/>
      <c r="BI45" s="69"/>
      <c r="BJ45" s="69"/>
      <c r="BK45" s="69"/>
      <c r="BL45" s="69"/>
      <c r="BM45" s="69"/>
      <c r="BN45" s="69"/>
    </row>
    <row r="46" spans="1:66" ht="15">
      <c r="A46" s="66" t="s">
        <v>339</v>
      </c>
      <c r="B46" s="66" t="s">
        <v>384</v>
      </c>
      <c r="C46" s="68" t="s">
        <v>1854</v>
      </c>
      <c r="D46" s="75">
        <v>3</v>
      </c>
      <c r="E46" s="76" t="s">
        <v>132</v>
      </c>
      <c r="F46" s="77">
        <v>32</v>
      </c>
      <c r="G46" s="68"/>
      <c r="H46" s="78"/>
      <c r="I46" s="79"/>
      <c r="J46" s="79"/>
      <c r="K46" s="34" t="s">
        <v>65</v>
      </c>
      <c r="L46" s="86">
        <v>46</v>
      </c>
      <c r="M46" s="86"/>
      <c r="N46" s="81"/>
      <c r="O46" s="69">
        <v>1</v>
      </c>
      <c r="P46" s="67" t="str">
        <f>REPLACE(INDEX(GroupVertices[Group],MATCH(Edges[[#This Row],[Vertex 1]],GroupVertices[Vertex],0)),1,1,"")</f>
        <v>1</v>
      </c>
      <c r="Q46" s="67" t="str">
        <f>REPLACE(INDEX(GroupVertices[Group],MATCH(Edges[[#This Row],[Vertex 2]],GroupVertices[Vertex],0)),1,1,"")</f>
        <v>1</v>
      </c>
      <c r="R46" s="48"/>
      <c r="S46" s="49"/>
      <c r="T46" s="48"/>
      <c r="U46" s="49"/>
      <c r="V46" s="48"/>
      <c r="W46" s="49"/>
      <c r="X46" s="48"/>
      <c r="Y46" s="49"/>
      <c r="Z46" s="48"/>
      <c r="AA46" s="69" t="s">
        <v>416</v>
      </c>
      <c r="AB46" s="99">
        <v>43716.29456018518</v>
      </c>
      <c r="AC46" s="69" t="s">
        <v>424</v>
      </c>
      <c r="AD46" s="69"/>
      <c r="AE46" s="69"/>
      <c r="AF46" s="69"/>
      <c r="AG46" s="69"/>
      <c r="AH46" s="102" t="s">
        <v>547</v>
      </c>
      <c r="AI46" s="99">
        <v>43716.29456018518</v>
      </c>
      <c r="AJ46" s="105">
        <v>43716</v>
      </c>
      <c r="AK46" s="71" t="s">
        <v>582</v>
      </c>
      <c r="AL46" s="102" t="s">
        <v>640</v>
      </c>
      <c r="AM46" s="69"/>
      <c r="AN46" s="69"/>
      <c r="AO46" s="71" t="s">
        <v>699</v>
      </c>
      <c r="AP46" s="69"/>
      <c r="AQ46" s="69" t="b">
        <v>0</v>
      </c>
      <c r="AR46" s="69">
        <v>0</v>
      </c>
      <c r="AS46" s="71" t="s">
        <v>754</v>
      </c>
      <c r="AT46" s="69" t="b">
        <v>0</v>
      </c>
      <c r="AU46" s="69" t="s">
        <v>761</v>
      </c>
      <c r="AV46" s="69"/>
      <c r="AW46" s="71" t="s">
        <v>754</v>
      </c>
      <c r="AX46" s="69" t="b">
        <v>0</v>
      </c>
      <c r="AY46" s="69">
        <v>4</v>
      </c>
      <c r="AZ46" s="71" t="s">
        <v>698</v>
      </c>
      <c r="BA46" s="69" t="s">
        <v>769</v>
      </c>
      <c r="BB46" s="69" t="b">
        <v>0</v>
      </c>
      <c r="BC46" s="71" t="s">
        <v>698</v>
      </c>
      <c r="BD46" s="69" t="s">
        <v>292</v>
      </c>
      <c r="BE46" s="69">
        <v>0</v>
      </c>
      <c r="BF46" s="69">
        <v>0</v>
      </c>
      <c r="BG46" s="69"/>
      <c r="BH46" s="69"/>
      <c r="BI46" s="69"/>
      <c r="BJ46" s="69"/>
      <c r="BK46" s="69"/>
      <c r="BL46" s="69"/>
      <c r="BM46" s="69"/>
      <c r="BN46" s="69"/>
    </row>
    <row r="47" spans="1:66" ht="15">
      <c r="A47" s="66" t="s">
        <v>336</v>
      </c>
      <c r="B47" s="66" t="s">
        <v>385</v>
      </c>
      <c r="C47" s="68" t="s">
        <v>1854</v>
      </c>
      <c r="D47" s="75">
        <v>3</v>
      </c>
      <c r="E47" s="76" t="s">
        <v>132</v>
      </c>
      <c r="F47" s="77">
        <v>32</v>
      </c>
      <c r="G47" s="68"/>
      <c r="H47" s="78"/>
      <c r="I47" s="79"/>
      <c r="J47" s="79"/>
      <c r="K47" s="34" t="s">
        <v>65</v>
      </c>
      <c r="L47" s="86">
        <v>47</v>
      </c>
      <c r="M47" s="86"/>
      <c r="N47" s="81"/>
      <c r="O47" s="69">
        <v>1</v>
      </c>
      <c r="P47" s="67" t="str">
        <f>REPLACE(INDEX(GroupVertices[Group],MATCH(Edges[[#This Row],[Vertex 1]],GroupVertices[Vertex],0)),1,1,"")</f>
        <v>1</v>
      </c>
      <c r="Q47" s="67" t="str">
        <f>REPLACE(INDEX(GroupVertices[Group],MATCH(Edges[[#This Row],[Vertex 2]],GroupVertices[Vertex],0)),1,1,"")</f>
        <v>1</v>
      </c>
      <c r="R47" s="48"/>
      <c r="S47" s="49"/>
      <c r="T47" s="48"/>
      <c r="U47" s="49"/>
      <c r="V47" s="48"/>
      <c r="W47" s="49"/>
      <c r="X47" s="48"/>
      <c r="Y47" s="49"/>
      <c r="Z47" s="48"/>
      <c r="AA47" s="69" t="s">
        <v>416</v>
      </c>
      <c r="AB47" s="99">
        <v>43714.960625</v>
      </c>
      <c r="AC47" s="69" t="s">
        <v>424</v>
      </c>
      <c r="AD47" s="69"/>
      <c r="AE47" s="69"/>
      <c r="AF47" s="69"/>
      <c r="AG47" s="69"/>
      <c r="AH47" s="102" t="s">
        <v>544</v>
      </c>
      <c r="AI47" s="99">
        <v>43714.960625</v>
      </c>
      <c r="AJ47" s="105">
        <v>43714</v>
      </c>
      <c r="AK47" s="71" t="s">
        <v>578</v>
      </c>
      <c r="AL47" s="102" t="s">
        <v>636</v>
      </c>
      <c r="AM47" s="69"/>
      <c r="AN47" s="69"/>
      <c r="AO47" s="71" t="s">
        <v>695</v>
      </c>
      <c r="AP47" s="69"/>
      <c r="AQ47" s="69" t="b">
        <v>0</v>
      </c>
      <c r="AR47" s="69">
        <v>0</v>
      </c>
      <c r="AS47" s="71" t="s">
        <v>754</v>
      </c>
      <c r="AT47" s="69" t="b">
        <v>0</v>
      </c>
      <c r="AU47" s="69" t="s">
        <v>761</v>
      </c>
      <c r="AV47" s="69"/>
      <c r="AW47" s="71" t="s">
        <v>754</v>
      </c>
      <c r="AX47" s="69" t="b">
        <v>0</v>
      </c>
      <c r="AY47" s="69">
        <v>4</v>
      </c>
      <c r="AZ47" s="71" t="s">
        <v>698</v>
      </c>
      <c r="BA47" s="69" t="s">
        <v>769</v>
      </c>
      <c r="BB47" s="69" t="b">
        <v>0</v>
      </c>
      <c r="BC47" s="71" t="s">
        <v>698</v>
      </c>
      <c r="BD47" s="69" t="s">
        <v>292</v>
      </c>
      <c r="BE47" s="69">
        <v>0</v>
      </c>
      <c r="BF47" s="69">
        <v>0</v>
      </c>
      <c r="BG47" s="69"/>
      <c r="BH47" s="69"/>
      <c r="BI47" s="69"/>
      <c r="BJ47" s="69"/>
      <c r="BK47" s="69"/>
      <c r="BL47" s="69"/>
      <c r="BM47" s="69"/>
      <c r="BN47" s="69"/>
    </row>
    <row r="48" spans="1:66" ht="15">
      <c r="A48" s="66" t="s">
        <v>337</v>
      </c>
      <c r="B48" s="66" t="s">
        <v>385</v>
      </c>
      <c r="C48" s="68" t="s">
        <v>1854</v>
      </c>
      <c r="D48" s="75">
        <v>3</v>
      </c>
      <c r="E48" s="76" t="s">
        <v>132</v>
      </c>
      <c r="F48" s="77">
        <v>32</v>
      </c>
      <c r="G48" s="68"/>
      <c r="H48" s="78"/>
      <c r="I48" s="79"/>
      <c r="J48" s="79"/>
      <c r="K48" s="34" t="s">
        <v>65</v>
      </c>
      <c r="L48" s="86">
        <v>48</v>
      </c>
      <c r="M48" s="86"/>
      <c r="N48" s="81"/>
      <c r="O48" s="69">
        <v>1</v>
      </c>
      <c r="P48" s="67" t="str">
        <f>REPLACE(INDEX(GroupVertices[Group],MATCH(Edges[[#This Row],[Vertex 1]],GroupVertices[Vertex],0)),1,1,"")</f>
        <v>1</v>
      </c>
      <c r="Q48" s="67" t="str">
        <f>REPLACE(INDEX(GroupVertices[Group],MATCH(Edges[[#This Row],[Vertex 2]],GroupVertices[Vertex],0)),1,1,"")</f>
        <v>1</v>
      </c>
      <c r="R48" s="48"/>
      <c r="S48" s="49"/>
      <c r="T48" s="48"/>
      <c r="U48" s="49"/>
      <c r="V48" s="48"/>
      <c r="W48" s="49"/>
      <c r="X48" s="48"/>
      <c r="Y48" s="49"/>
      <c r="Z48" s="48"/>
      <c r="AA48" s="69" t="s">
        <v>416</v>
      </c>
      <c r="AB48" s="99">
        <v>43714.96965277778</v>
      </c>
      <c r="AC48" s="69" t="s">
        <v>424</v>
      </c>
      <c r="AD48" s="69"/>
      <c r="AE48" s="69"/>
      <c r="AF48" s="69"/>
      <c r="AG48" s="69"/>
      <c r="AH48" s="102" t="s">
        <v>545</v>
      </c>
      <c r="AI48" s="99">
        <v>43714.96965277778</v>
      </c>
      <c r="AJ48" s="105">
        <v>43714</v>
      </c>
      <c r="AK48" s="71" t="s">
        <v>579</v>
      </c>
      <c r="AL48" s="102" t="s">
        <v>637</v>
      </c>
      <c r="AM48" s="69"/>
      <c r="AN48" s="69"/>
      <c r="AO48" s="71" t="s">
        <v>696</v>
      </c>
      <c r="AP48" s="69"/>
      <c r="AQ48" s="69" t="b">
        <v>0</v>
      </c>
      <c r="AR48" s="69">
        <v>0</v>
      </c>
      <c r="AS48" s="71" t="s">
        <v>754</v>
      </c>
      <c r="AT48" s="69" t="b">
        <v>0</v>
      </c>
      <c r="AU48" s="69" t="s">
        <v>761</v>
      </c>
      <c r="AV48" s="69"/>
      <c r="AW48" s="71" t="s">
        <v>754</v>
      </c>
      <c r="AX48" s="69" t="b">
        <v>0</v>
      </c>
      <c r="AY48" s="69">
        <v>4</v>
      </c>
      <c r="AZ48" s="71" t="s">
        <v>698</v>
      </c>
      <c r="BA48" s="69" t="s">
        <v>768</v>
      </c>
      <c r="BB48" s="69" t="b">
        <v>0</v>
      </c>
      <c r="BC48" s="71" t="s">
        <v>698</v>
      </c>
      <c r="BD48" s="69" t="s">
        <v>292</v>
      </c>
      <c r="BE48" s="69">
        <v>0</v>
      </c>
      <c r="BF48" s="69">
        <v>0</v>
      </c>
      <c r="BG48" s="69"/>
      <c r="BH48" s="69"/>
      <c r="BI48" s="69"/>
      <c r="BJ48" s="69"/>
      <c r="BK48" s="69"/>
      <c r="BL48" s="69"/>
      <c r="BM48" s="69"/>
      <c r="BN48" s="69"/>
    </row>
    <row r="49" spans="1:66" ht="15">
      <c r="A49" s="66" t="s">
        <v>338</v>
      </c>
      <c r="B49" s="66" t="s">
        <v>385</v>
      </c>
      <c r="C49" s="68" t="s">
        <v>1854</v>
      </c>
      <c r="D49" s="75">
        <v>3</v>
      </c>
      <c r="E49" s="76" t="s">
        <v>132</v>
      </c>
      <c r="F49" s="77">
        <v>32</v>
      </c>
      <c r="G49" s="68"/>
      <c r="H49" s="78"/>
      <c r="I49" s="79"/>
      <c r="J49" s="79"/>
      <c r="K49" s="34" t="s">
        <v>65</v>
      </c>
      <c r="L49" s="86">
        <v>49</v>
      </c>
      <c r="M49" s="86"/>
      <c r="N49" s="81"/>
      <c r="O49" s="69">
        <v>1</v>
      </c>
      <c r="P49" s="67" t="str">
        <f>REPLACE(INDEX(GroupVertices[Group],MATCH(Edges[[#This Row],[Vertex 1]],GroupVertices[Vertex],0)),1,1,"")</f>
        <v>1</v>
      </c>
      <c r="Q49" s="67" t="str">
        <f>REPLACE(INDEX(GroupVertices[Group],MATCH(Edges[[#This Row],[Vertex 2]],GroupVertices[Vertex],0)),1,1,"")</f>
        <v>1</v>
      </c>
      <c r="R49" s="48"/>
      <c r="S49" s="49"/>
      <c r="T49" s="48"/>
      <c r="U49" s="49"/>
      <c r="V49" s="48"/>
      <c r="W49" s="49"/>
      <c r="X49" s="48"/>
      <c r="Y49" s="49"/>
      <c r="Z49" s="48"/>
      <c r="AA49" s="69" t="s">
        <v>416</v>
      </c>
      <c r="AB49" s="99">
        <v>43715.444861111115</v>
      </c>
      <c r="AC49" s="69" t="s">
        <v>424</v>
      </c>
      <c r="AD49" s="69"/>
      <c r="AE49" s="69"/>
      <c r="AF49" s="69"/>
      <c r="AG49" s="69"/>
      <c r="AH49" s="102" t="s">
        <v>546</v>
      </c>
      <c r="AI49" s="99">
        <v>43715.444861111115</v>
      </c>
      <c r="AJ49" s="105">
        <v>43715</v>
      </c>
      <c r="AK49" s="71" t="s">
        <v>580</v>
      </c>
      <c r="AL49" s="102" t="s">
        <v>638</v>
      </c>
      <c r="AM49" s="69"/>
      <c r="AN49" s="69"/>
      <c r="AO49" s="71" t="s">
        <v>697</v>
      </c>
      <c r="AP49" s="69"/>
      <c r="AQ49" s="69" t="b">
        <v>0</v>
      </c>
      <c r="AR49" s="69">
        <v>0</v>
      </c>
      <c r="AS49" s="71" t="s">
        <v>754</v>
      </c>
      <c r="AT49" s="69" t="b">
        <v>0</v>
      </c>
      <c r="AU49" s="69" t="s">
        <v>761</v>
      </c>
      <c r="AV49" s="69"/>
      <c r="AW49" s="71" t="s">
        <v>754</v>
      </c>
      <c r="AX49" s="69" t="b">
        <v>0</v>
      </c>
      <c r="AY49" s="69">
        <v>4</v>
      </c>
      <c r="AZ49" s="71" t="s">
        <v>698</v>
      </c>
      <c r="BA49" s="69" t="s">
        <v>768</v>
      </c>
      <c r="BB49" s="69" t="b">
        <v>0</v>
      </c>
      <c r="BC49" s="71" t="s">
        <v>698</v>
      </c>
      <c r="BD49" s="69" t="s">
        <v>292</v>
      </c>
      <c r="BE49" s="69">
        <v>0</v>
      </c>
      <c r="BF49" s="69">
        <v>0</v>
      </c>
      <c r="BG49" s="69"/>
      <c r="BH49" s="69"/>
      <c r="BI49" s="69"/>
      <c r="BJ49" s="69"/>
      <c r="BK49" s="69"/>
      <c r="BL49" s="69"/>
      <c r="BM49" s="69"/>
      <c r="BN49" s="69"/>
    </row>
    <row r="50" spans="1:66" ht="15">
      <c r="A50" s="66" t="s">
        <v>339</v>
      </c>
      <c r="B50" s="66" t="s">
        <v>385</v>
      </c>
      <c r="C50" s="68" t="s">
        <v>1854</v>
      </c>
      <c r="D50" s="75">
        <v>3</v>
      </c>
      <c r="E50" s="76" t="s">
        <v>132</v>
      </c>
      <c r="F50" s="77">
        <v>32</v>
      </c>
      <c r="G50" s="68"/>
      <c r="H50" s="78"/>
      <c r="I50" s="79"/>
      <c r="J50" s="79"/>
      <c r="K50" s="34" t="s">
        <v>65</v>
      </c>
      <c r="L50" s="86">
        <v>50</v>
      </c>
      <c r="M50" s="86"/>
      <c r="N50" s="81"/>
      <c r="O50" s="69">
        <v>1</v>
      </c>
      <c r="P50" s="67" t="str">
        <f>REPLACE(INDEX(GroupVertices[Group],MATCH(Edges[[#This Row],[Vertex 1]],GroupVertices[Vertex],0)),1,1,"")</f>
        <v>1</v>
      </c>
      <c r="Q50" s="67" t="str">
        <f>REPLACE(INDEX(GroupVertices[Group],MATCH(Edges[[#This Row],[Vertex 2]],GroupVertices[Vertex],0)),1,1,"")</f>
        <v>1</v>
      </c>
      <c r="R50" s="48"/>
      <c r="S50" s="49"/>
      <c r="T50" s="48"/>
      <c r="U50" s="49"/>
      <c r="V50" s="48"/>
      <c r="W50" s="49"/>
      <c r="X50" s="48"/>
      <c r="Y50" s="49"/>
      <c r="Z50" s="48"/>
      <c r="AA50" s="69" t="s">
        <v>416</v>
      </c>
      <c r="AB50" s="99">
        <v>43716.29456018518</v>
      </c>
      <c r="AC50" s="69" t="s">
        <v>424</v>
      </c>
      <c r="AD50" s="69"/>
      <c r="AE50" s="69"/>
      <c r="AF50" s="69"/>
      <c r="AG50" s="69"/>
      <c r="AH50" s="102" t="s">
        <v>547</v>
      </c>
      <c r="AI50" s="99">
        <v>43716.29456018518</v>
      </c>
      <c r="AJ50" s="105">
        <v>43716</v>
      </c>
      <c r="AK50" s="71" t="s">
        <v>582</v>
      </c>
      <c r="AL50" s="102" t="s">
        <v>640</v>
      </c>
      <c r="AM50" s="69"/>
      <c r="AN50" s="69"/>
      <c r="AO50" s="71" t="s">
        <v>699</v>
      </c>
      <c r="AP50" s="69"/>
      <c r="AQ50" s="69" t="b">
        <v>0</v>
      </c>
      <c r="AR50" s="69">
        <v>0</v>
      </c>
      <c r="AS50" s="71" t="s">
        <v>754</v>
      </c>
      <c r="AT50" s="69" t="b">
        <v>0</v>
      </c>
      <c r="AU50" s="69" t="s">
        <v>761</v>
      </c>
      <c r="AV50" s="69"/>
      <c r="AW50" s="71" t="s">
        <v>754</v>
      </c>
      <c r="AX50" s="69" t="b">
        <v>0</v>
      </c>
      <c r="AY50" s="69">
        <v>4</v>
      </c>
      <c r="AZ50" s="71" t="s">
        <v>698</v>
      </c>
      <c r="BA50" s="69" t="s">
        <v>769</v>
      </c>
      <c r="BB50" s="69" t="b">
        <v>0</v>
      </c>
      <c r="BC50" s="71" t="s">
        <v>698</v>
      </c>
      <c r="BD50" s="69" t="s">
        <v>292</v>
      </c>
      <c r="BE50" s="69">
        <v>0</v>
      </c>
      <c r="BF50" s="69">
        <v>0</v>
      </c>
      <c r="BG50" s="69"/>
      <c r="BH50" s="69"/>
      <c r="BI50" s="69"/>
      <c r="BJ50" s="69"/>
      <c r="BK50" s="69"/>
      <c r="BL50" s="69"/>
      <c r="BM50" s="69"/>
      <c r="BN50" s="69"/>
    </row>
    <row r="51" spans="1:66" ht="15">
      <c r="A51" s="66" t="s">
        <v>336</v>
      </c>
      <c r="B51" s="66" t="s">
        <v>386</v>
      </c>
      <c r="C51" s="68" t="s">
        <v>1854</v>
      </c>
      <c r="D51" s="75">
        <v>3</v>
      </c>
      <c r="E51" s="76" t="s">
        <v>132</v>
      </c>
      <c r="F51" s="77">
        <v>32</v>
      </c>
      <c r="G51" s="68"/>
      <c r="H51" s="78"/>
      <c r="I51" s="79"/>
      <c r="J51" s="79"/>
      <c r="K51" s="34" t="s">
        <v>65</v>
      </c>
      <c r="L51" s="86">
        <v>51</v>
      </c>
      <c r="M51" s="86"/>
      <c r="N51" s="81"/>
      <c r="O51" s="69">
        <v>1</v>
      </c>
      <c r="P51" s="67" t="str">
        <f>REPLACE(INDEX(GroupVertices[Group],MATCH(Edges[[#This Row],[Vertex 1]],GroupVertices[Vertex],0)),1,1,"")</f>
        <v>1</v>
      </c>
      <c r="Q51" s="67" t="str">
        <f>REPLACE(INDEX(GroupVertices[Group],MATCH(Edges[[#This Row],[Vertex 2]],GroupVertices[Vertex],0)),1,1,"")</f>
        <v>1</v>
      </c>
      <c r="R51" s="48"/>
      <c r="S51" s="49"/>
      <c r="T51" s="48"/>
      <c r="U51" s="49"/>
      <c r="V51" s="48"/>
      <c r="W51" s="49"/>
      <c r="X51" s="48"/>
      <c r="Y51" s="49"/>
      <c r="Z51" s="48"/>
      <c r="AA51" s="69" t="s">
        <v>416</v>
      </c>
      <c r="AB51" s="99">
        <v>43714.960625</v>
      </c>
      <c r="AC51" s="69" t="s">
        <v>424</v>
      </c>
      <c r="AD51" s="69"/>
      <c r="AE51" s="69"/>
      <c r="AF51" s="69"/>
      <c r="AG51" s="69"/>
      <c r="AH51" s="102" t="s">
        <v>544</v>
      </c>
      <c r="AI51" s="99">
        <v>43714.960625</v>
      </c>
      <c r="AJ51" s="105">
        <v>43714</v>
      </c>
      <c r="AK51" s="71" t="s">
        <v>578</v>
      </c>
      <c r="AL51" s="102" t="s">
        <v>636</v>
      </c>
      <c r="AM51" s="69"/>
      <c r="AN51" s="69"/>
      <c r="AO51" s="71" t="s">
        <v>695</v>
      </c>
      <c r="AP51" s="69"/>
      <c r="AQ51" s="69" t="b">
        <v>0</v>
      </c>
      <c r="AR51" s="69">
        <v>0</v>
      </c>
      <c r="AS51" s="71" t="s">
        <v>754</v>
      </c>
      <c r="AT51" s="69" t="b">
        <v>0</v>
      </c>
      <c r="AU51" s="69" t="s">
        <v>761</v>
      </c>
      <c r="AV51" s="69"/>
      <c r="AW51" s="71" t="s">
        <v>754</v>
      </c>
      <c r="AX51" s="69" t="b">
        <v>0</v>
      </c>
      <c r="AY51" s="69">
        <v>4</v>
      </c>
      <c r="AZ51" s="71" t="s">
        <v>698</v>
      </c>
      <c r="BA51" s="69" t="s">
        <v>769</v>
      </c>
      <c r="BB51" s="69" t="b">
        <v>0</v>
      </c>
      <c r="BC51" s="71" t="s">
        <v>698</v>
      </c>
      <c r="BD51" s="69" t="s">
        <v>292</v>
      </c>
      <c r="BE51" s="69">
        <v>0</v>
      </c>
      <c r="BF51" s="69">
        <v>0</v>
      </c>
      <c r="BG51" s="69"/>
      <c r="BH51" s="69"/>
      <c r="BI51" s="69"/>
      <c r="BJ51" s="69"/>
      <c r="BK51" s="69"/>
      <c r="BL51" s="69"/>
      <c r="BM51" s="69"/>
      <c r="BN51" s="69"/>
    </row>
    <row r="52" spans="1:66" ht="15">
      <c r="A52" s="66" t="s">
        <v>337</v>
      </c>
      <c r="B52" s="66" t="s">
        <v>386</v>
      </c>
      <c r="C52" s="68" t="s">
        <v>1854</v>
      </c>
      <c r="D52" s="75">
        <v>3</v>
      </c>
      <c r="E52" s="76" t="s">
        <v>132</v>
      </c>
      <c r="F52" s="77">
        <v>32</v>
      </c>
      <c r="G52" s="68"/>
      <c r="H52" s="78"/>
      <c r="I52" s="79"/>
      <c r="J52" s="79"/>
      <c r="K52" s="34" t="s">
        <v>65</v>
      </c>
      <c r="L52" s="86">
        <v>52</v>
      </c>
      <c r="M52" s="86"/>
      <c r="N52" s="81"/>
      <c r="O52" s="69">
        <v>1</v>
      </c>
      <c r="P52" s="67" t="str">
        <f>REPLACE(INDEX(GroupVertices[Group],MATCH(Edges[[#This Row],[Vertex 1]],GroupVertices[Vertex],0)),1,1,"")</f>
        <v>1</v>
      </c>
      <c r="Q52" s="67" t="str">
        <f>REPLACE(INDEX(GroupVertices[Group],MATCH(Edges[[#This Row],[Vertex 2]],GroupVertices[Vertex],0)),1,1,"")</f>
        <v>1</v>
      </c>
      <c r="R52" s="48"/>
      <c r="S52" s="49"/>
      <c r="T52" s="48"/>
      <c r="U52" s="49"/>
      <c r="V52" s="48"/>
      <c r="W52" s="49"/>
      <c r="X52" s="48"/>
      <c r="Y52" s="49"/>
      <c r="Z52" s="48"/>
      <c r="AA52" s="69" t="s">
        <v>416</v>
      </c>
      <c r="AB52" s="99">
        <v>43714.96965277778</v>
      </c>
      <c r="AC52" s="69" t="s">
        <v>424</v>
      </c>
      <c r="AD52" s="69"/>
      <c r="AE52" s="69"/>
      <c r="AF52" s="69"/>
      <c r="AG52" s="69"/>
      <c r="AH52" s="102" t="s">
        <v>545</v>
      </c>
      <c r="AI52" s="99">
        <v>43714.96965277778</v>
      </c>
      <c r="AJ52" s="105">
        <v>43714</v>
      </c>
      <c r="AK52" s="71" t="s">
        <v>579</v>
      </c>
      <c r="AL52" s="102" t="s">
        <v>637</v>
      </c>
      <c r="AM52" s="69"/>
      <c r="AN52" s="69"/>
      <c r="AO52" s="71" t="s">
        <v>696</v>
      </c>
      <c r="AP52" s="69"/>
      <c r="AQ52" s="69" t="b">
        <v>0</v>
      </c>
      <c r="AR52" s="69">
        <v>0</v>
      </c>
      <c r="AS52" s="71" t="s">
        <v>754</v>
      </c>
      <c r="AT52" s="69" t="b">
        <v>0</v>
      </c>
      <c r="AU52" s="69" t="s">
        <v>761</v>
      </c>
      <c r="AV52" s="69"/>
      <c r="AW52" s="71" t="s">
        <v>754</v>
      </c>
      <c r="AX52" s="69" t="b">
        <v>0</v>
      </c>
      <c r="AY52" s="69">
        <v>4</v>
      </c>
      <c r="AZ52" s="71" t="s">
        <v>698</v>
      </c>
      <c r="BA52" s="69" t="s">
        <v>768</v>
      </c>
      <c r="BB52" s="69" t="b">
        <v>0</v>
      </c>
      <c r="BC52" s="71" t="s">
        <v>698</v>
      </c>
      <c r="BD52" s="69" t="s">
        <v>292</v>
      </c>
      <c r="BE52" s="69">
        <v>0</v>
      </c>
      <c r="BF52" s="69">
        <v>0</v>
      </c>
      <c r="BG52" s="69"/>
      <c r="BH52" s="69"/>
      <c r="BI52" s="69"/>
      <c r="BJ52" s="69"/>
      <c r="BK52" s="69"/>
      <c r="BL52" s="69"/>
      <c r="BM52" s="69"/>
      <c r="BN52" s="69"/>
    </row>
    <row r="53" spans="1:66" ht="15">
      <c r="A53" s="66" t="s">
        <v>338</v>
      </c>
      <c r="B53" s="66" t="s">
        <v>386</v>
      </c>
      <c r="C53" s="68" t="s">
        <v>1854</v>
      </c>
      <c r="D53" s="75">
        <v>3</v>
      </c>
      <c r="E53" s="76" t="s">
        <v>132</v>
      </c>
      <c r="F53" s="77">
        <v>32</v>
      </c>
      <c r="G53" s="68"/>
      <c r="H53" s="78"/>
      <c r="I53" s="79"/>
      <c r="J53" s="79"/>
      <c r="K53" s="34" t="s">
        <v>65</v>
      </c>
      <c r="L53" s="86">
        <v>53</v>
      </c>
      <c r="M53" s="86"/>
      <c r="N53" s="81"/>
      <c r="O53" s="69">
        <v>1</v>
      </c>
      <c r="P53" s="67" t="str">
        <f>REPLACE(INDEX(GroupVertices[Group],MATCH(Edges[[#This Row],[Vertex 1]],GroupVertices[Vertex],0)),1,1,"")</f>
        <v>1</v>
      </c>
      <c r="Q53" s="67" t="str">
        <f>REPLACE(INDEX(GroupVertices[Group],MATCH(Edges[[#This Row],[Vertex 2]],GroupVertices[Vertex],0)),1,1,"")</f>
        <v>1</v>
      </c>
      <c r="R53" s="48"/>
      <c r="S53" s="49"/>
      <c r="T53" s="48"/>
      <c r="U53" s="49"/>
      <c r="V53" s="48"/>
      <c r="W53" s="49"/>
      <c r="X53" s="48"/>
      <c r="Y53" s="49"/>
      <c r="Z53" s="48"/>
      <c r="AA53" s="69" t="s">
        <v>416</v>
      </c>
      <c r="AB53" s="99">
        <v>43715.444861111115</v>
      </c>
      <c r="AC53" s="69" t="s">
        <v>424</v>
      </c>
      <c r="AD53" s="69"/>
      <c r="AE53" s="69"/>
      <c r="AF53" s="69"/>
      <c r="AG53" s="69"/>
      <c r="AH53" s="102" t="s">
        <v>546</v>
      </c>
      <c r="AI53" s="99">
        <v>43715.444861111115</v>
      </c>
      <c r="AJ53" s="105">
        <v>43715</v>
      </c>
      <c r="AK53" s="71" t="s">
        <v>580</v>
      </c>
      <c r="AL53" s="102" t="s">
        <v>638</v>
      </c>
      <c r="AM53" s="69"/>
      <c r="AN53" s="69"/>
      <c r="AO53" s="71" t="s">
        <v>697</v>
      </c>
      <c r="AP53" s="69"/>
      <c r="AQ53" s="69" t="b">
        <v>0</v>
      </c>
      <c r="AR53" s="69">
        <v>0</v>
      </c>
      <c r="AS53" s="71" t="s">
        <v>754</v>
      </c>
      <c r="AT53" s="69" t="b">
        <v>0</v>
      </c>
      <c r="AU53" s="69" t="s">
        <v>761</v>
      </c>
      <c r="AV53" s="69"/>
      <c r="AW53" s="71" t="s">
        <v>754</v>
      </c>
      <c r="AX53" s="69" t="b">
        <v>0</v>
      </c>
      <c r="AY53" s="69">
        <v>4</v>
      </c>
      <c r="AZ53" s="71" t="s">
        <v>698</v>
      </c>
      <c r="BA53" s="69" t="s">
        <v>768</v>
      </c>
      <c r="BB53" s="69" t="b">
        <v>0</v>
      </c>
      <c r="BC53" s="71" t="s">
        <v>698</v>
      </c>
      <c r="BD53" s="69" t="s">
        <v>292</v>
      </c>
      <c r="BE53" s="69">
        <v>0</v>
      </c>
      <c r="BF53" s="69">
        <v>0</v>
      </c>
      <c r="BG53" s="69"/>
      <c r="BH53" s="69"/>
      <c r="BI53" s="69"/>
      <c r="BJ53" s="69"/>
      <c r="BK53" s="69"/>
      <c r="BL53" s="69"/>
      <c r="BM53" s="69"/>
      <c r="BN53" s="69"/>
    </row>
    <row r="54" spans="1:66" ht="15">
      <c r="A54" s="66" t="s">
        <v>339</v>
      </c>
      <c r="B54" s="66" t="s">
        <v>386</v>
      </c>
      <c r="C54" s="68" t="s">
        <v>1854</v>
      </c>
      <c r="D54" s="75">
        <v>3</v>
      </c>
      <c r="E54" s="76" t="s">
        <v>132</v>
      </c>
      <c r="F54" s="77">
        <v>32</v>
      </c>
      <c r="G54" s="68"/>
      <c r="H54" s="78"/>
      <c r="I54" s="79"/>
      <c r="J54" s="79"/>
      <c r="K54" s="34" t="s">
        <v>65</v>
      </c>
      <c r="L54" s="86">
        <v>54</v>
      </c>
      <c r="M54" s="86"/>
      <c r="N54" s="81"/>
      <c r="O54" s="69">
        <v>1</v>
      </c>
      <c r="P54" s="67" t="str">
        <f>REPLACE(INDEX(GroupVertices[Group],MATCH(Edges[[#This Row],[Vertex 1]],GroupVertices[Vertex],0)),1,1,"")</f>
        <v>1</v>
      </c>
      <c r="Q54" s="67" t="str">
        <f>REPLACE(INDEX(GroupVertices[Group],MATCH(Edges[[#This Row],[Vertex 2]],GroupVertices[Vertex],0)),1,1,"")</f>
        <v>1</v>
      </c>
      <c r="R54" s="48"/>
      <c r="S54" s="49"/>
      <c r="T54" s="48"/>
      <c r="U54" s="49"/>
      <c r="V54" s="48"/>
      <c r="W54" s="49"/>
      <c r="X54" s="48"/>
      <c r="Y54" s="49"/>
      <c r="Z54" s="48"/>
      <c r="AA54" s="69" t="s">
        <v>416</v>
      </c>
      <c r="AB54" s="99">
        <v>43716.29456018518</v>
      </c>
      <c r="AC54" s="69" t="s">
        <v>424</v>
      </c>
      <c r="AD54" s="69"/>
      <c r="AE54" s="69"/>
      <c r="AF54" s="69"/>
      <c r="AG54" s="69"/>
      <c r="AH54" s="102" t="s">
        <v>547</v>
      </c>
      <c r="AI54" s="99">
        <v>43716.29456018518</v>
      </c>
      <c r="AJ54" s="105">
        <v>43716</v>
      </c>
      <c r="AK54" s="71" t="s">
        <v>582</v>
      </c>
      <c r="AL54" s="102" t="s">
        <v>640</v>
      </c>
      <c r="AM54" s="69"/>
      <c r="AN54" s="69"/>
      <c r="AO54" s="71" t="s">
        <v>699</v>
      </c>
      <c r="AP54" s="69"/>
      <c r="AQ54" s="69" t="b">
        <v>0</v>
      </c>
      <c r="AR54" s="69">
        <v>0</v>
      </c>
      <c r="AS54" s="71" t="s">
        <v>754</v>
      </c>
      <c r="AT54" s="69" t="b">
        <v>0</v>
      </c>
      <c r="AU54" s="69" t="s">
        <v>761</v>
      </c>
      <c r="AV54" s="69"/>
      <c r="AW54" s="71" t="s">
        <v>754</v>
      </c>
      <c r="AX54" s="69" t="b">
        <v>0</v>
      </c>
      <c r="AY54" s="69">
        <v>4</v>
      </c>
      <c r="AZ54" s="71" t="s">
        <v>698</v>
      </c>
      <c r="BA54" s="69" t="s">
        <v>769</v>
      </c>
      <c r="BB54" s="69" t="b">
        <v>0</v>
      </c>
      <c r="BC54" s="71" t="s">
        <v>698</v>
      </c>
      <c r="BD54" s="69" t="s">
        <v>292</v>
      </c>
      <c r="BE54" s="69">
        <v>0</v>
      </c>
      <c r="BF54" s="69">
        <v>0</v>
      </c>
      <c r="BG54" s="69"/>
      <c r="BH54" s="69"/>
      <c r="BI54" s="69"/>
      <c r="BJ54" s="69"/>
      <c r="BK54" s="69"/>
      <c r="BL54" s="69"/>
      <c r="BM54" s="69"/>
      <c r="BN54" s="69"/>
    </row>
    <row r="55" spans="1:66" ht="15">
      <c r="A55" s="66" t="s">
        <v>336</v>
      </c>
      <c r="B55" s="66" t="s">
        <v>387</v>
      </c>
      <c r="C55" s="68" t="s">
        <v>1854</v>
      </c>
      <c r="D55" s="75">
        <v>3</v>
      </c>
      <c r="E55" s="76" t="s">
        <v>132</v>
      </c>
      <c r="F55" s="77">
        <v>32</v>
      </c>
      <c r="G55" s="68"/>
      <c r="H55" s="78"/>
      <c r="I55" s="79"/>
      <c r="J55" s="79"/>
      <c r="K55" s="34" t="s">
        <v>65</v>
      </c>
      <c r="L55" s="86">
        <v>55</v>
      </c>
      <c r="M55" s="86"/>
      <c r="N55" s="81"/>
      <c r="O55" s="69">
        <v>1</v>
      </c>
      <c r="P55" s="67" t="str">
        <f>REPLACE(INDEX(GroupVertices[Group],MATCH(Edges[[#This Row],[Vertex 1]],GroupVertices[Vertex],0)),1,1,"")</f>
        <v>1</v>
      </c>
      <c r="Q55" s="67" t="str">
        <f>REPLACE(INDEX(GroupVertices[Group],MATCH(Edges[[#This Row],[Vertex 2]],GroupVertices[Vertex],0)),1,1,"")</f>
        <v>1</v>
      </c>
      <c r="R55" s="48"/>
      <c r="S55" s="49"/>
      <c r="T55" s="48"/>
      <c r="U55" s="49"/>
      <c r="V55" s="48"/>
      <c r="W55" s="49"/>
      <c r="X55" s="48"/>
      <c r="Y55" s="49"/>
      <c r="Z55" s="48"/>
      <c r="AA55" s="69" t="s">
        <v>416</v>
      </c>
      <c r="AB55" s="99">
        <v>43714.960625</v>
      </c>
      <c r="AC55" s="69" t="s">
        <v>424</v>
      </c>
      <c r="AD55" s="69"/>
      <c r="AE55" s="69"/>
      <c r="AF55" s="69"/>
      <c r="AG55" s="69"/>
      <c r="AH55" s="102" t="s">
        <v>544</v>
      </c>
      <c r="AI55" s="99">
        <v>43714.960625</v>
      </c>
      <c r="AJ55" s="105">
        <v>43714</v>
      </c>
      <c r="AK55" s="71" t="s">
        <v>578</v>
      </c>
      <c r="AL55" s="102" t="s">
        <v>636</v>
      </c>
      <c r="AM55" s="69"/>
      <c r="AN55" s="69"/>
      <c r="AO55" s="71" t="s">
        <v>695</v>
      </c>
      <c r="AP55" s="69"/>
      <c r="AQ55" s="69" t="b">
        <v>0</v>
      </c>
      <c r="AR55" s="69">
        <v>0</v>
      </c>
      <c r="AS55" s="71" t="s">
        <v>754</v>
      </c>
      <c r="AT55" s="69" t="b">
        <v>0</v>
      </c>
      <c r="AU55" s="69" t="s">
        <v>761</v>
      </c>
      <c r="AV55" s="69"/>
      <c r="AW55" s="71" t="s">
        <v>754</v>
      </c>
      <c r="AX55" s="69" t="b">
        <v>0</v>
      </c>
      <c r="AY55" s="69">
        <v>4</v>
      </c>
      <c r="AZ55" s="71" t="s">
        <v>698</v>
      </c>
      <c r="BA55" s="69" t="s">
        <v>769</v>
      </c>
      <c r="BB55" s="69" t="b">
        <v>0</v>
      </c>
      <c r="BC55" s="71" t="s">
        <v>698</v>
      </c>
      <c r="BD55" s="69" t="s">
        <v>292</v>
      </c>
      <c r="BE55" s="69">
        <v>0</v>
      </c>
      <c r="BF55" s="69">
        <v>0</v>
      </c>
      <c r="BG55" s="69"/>
      <c r="BH55" s="69"/>
      <c r="BI55" s="69"/>
      <c r="BJ55" s="69"/>
      <c r="BK55" s="69"/>
      <c r="BL55" s="69"/>
      <c r="BM55" s="69"/>
      <c r="BN55" s="69"/>
    </row>
    <row r="56" spans="1:66" ht="15">
      <c r="A56" s="66" t="s">
        <v>337</v>
      </c>
      <c r="B56" s="66" t="s">
        <v>387</v>
      </c>
      <c r="C56" s="68" t="s">
        <v>1854</v>
      </c>
      <c r="D56" s="75">
        <v>3</v>
      </c>
      <c r="E56" s="76" t="s">
        <v>132</v>
      </c>
      <c r="F56" s="77">
        <v>32</v>
      </c>
      <c r="G56" s="68"/>
      <c r="H56" s="78"/>
      <c r="I56" s="79"/>
      <c r="J56" s="79"/>
      <c r="K56" s="34" t="s">
        <v>65</v>
      </c>
      <c r="L56" s="86">
        <v>56</v>
      </c>
      <c r="M56" s="86"/>
      <c r="N56" s="81"/>
      <c r="O56" s="69">
        <v>1</v>
      </c>
      <c r="P56" s="67" t="str">
        <f>REPLACE(INDEX(GroupVertices[Group],MATCH(Edges[[#This Row],[Vertex 1]],GroupVertices[Vertex],0)),1,1,"")</f>
        <v>1</v>
      </c>
      <c r="Q56" s="67" t="str">
        <f>REPLACE(INDEX(GroupVertices[Group],MATCH(Edges[[#This Row],[Vertex 2]],GroupVertices[Vertex],0)),1,1,"")</f>
        <v>1</v>
      </c>
      <c r="R56" s="48"/>
      <c r="S56" s="49"/>
      <c r="T56" s="48"/>
      <c r="U56" s="49"/>
      <c r="V56" s="48"/>
      <c r="W56" s="49"/>
      <c r="X56" s="48"/>
      <c r="Y56" s="49"/>
      <c r="Z56" s="48"/>
      <c r="AA56" s="69" t="s">
        <v>416</v>
      </c>
      <c r="AB56" s="99">
        <v>43714.96965277778</v>
      </c>
      <c r="AC56" s="69" t="s">
        <v>424</v>
      </c>
      <c r="AD56" s="69"/>
      <c r="AE56" s="69"/>
      <c r="AF56" s="69"/>
      <c r="AG56" s="69"/>
      <c r="AH56" s="102" t="s">
        <v>545</v>
      </c>
      <c r="AI56" s="99">
        <v>43714.96965277778</v>
      </c>
      <c r="AJ56" s="105">
        <v>43714</v>
      </c>
      <c r="AK56" s="71" t="s">
        <v>579</v>
      </c>
      <c r="AL56" s="102" t="s">
        <v>637</v>
      </c>
      <c r="AM56" s="69"/>
      <c r="AN56" s="69"/>
      <c r="AO56" s="71" t="s">
        <v>696</v>
      </c>
      <c r="AP56" s="69"/>
      <c r="AQ56" s="69" t="b">
        <v>0</v>
      </c>
      <c r="AR56" s="69">
        <v>0</v>
      </c>
      <c r="AS56" s="71" t="s">
        <v>754</v>
      </c>
      <c r="AT56" s="69" t="b">
        <v>0</v>
      </c>
      <c r="AU56" s="69" t="s">
        <v>761</v>
      </c>
      <c r="AV56" s="69"/>
      <c r="AW56" s="71" t="s">
        <v>754</v>
      </c>
      <c r="AX56" s="69" t="b">
        <v>0</v>
      </c>
      <c r="AY56" s="69">
        <v>4</v>
      </c>
      <c r="AZ56" s="71" t="s">
        <v>698</v>
      </c>
      <c r="BA56" s="69" t="s">
        <v>768</v>
      </c>
      <c r="BB56" s="69" t="b">
        <v>0</v>
      </c>
      <c r="BC56" s="71" t="s">
        <v>698</v>
      </c>
      <c r="BD56" s="69" t="s">
        <v>292</v>
      </c>
      <c r="BE56" s="69">
        <v>0</v>
      </c>
      <c r="BF56" s="69">
        <v>0</v>
      </c>
      <c r="BG56" s="69"/>
      <c r="BH56" s="69"/>
      <c r="BI56" s="69"/>
      <c r="BJ56" s="69"/>
      <c r="BK56" s="69"/>
      <c r="BL56" s="69"/>
      <c r="BM56" s="69"/>
      <c r="BN56" s="69"/>
    </row>
    <row r="57" spans="1:66" ht="15">
      <c r="A57" s="66" t="s">
        <v>338</v>
      </c>
      <c r="B57" s="66" t="s">
        <v>387</v>
      </c>
      <c r="C57" s="68" t="s">
        <v>1854</v>
      </c>
      <c r="D57" s="75">
        <v>3</v>
      </c>
      <c r="E57" s="76" t="s">
        <v>132</v>
      </c>
      <c r="F57" s="77">
        <v>32</v>
      </c>
      <c r="G57" s="68"/>
      <c r="H57" s="78"/>
      <c r="I57" s="79"/>
      <c r="J57" s="79"/>
      <c r="K57" s="34" t="s">
        <v>65</v>
      </c>
      <c r="L57" s="86">
        <v>57</v>
      </c>
      <c r="M57" s="86"/>
      <c r="N57" s="81"/>
      <c r="O57" s="69">
        <v>1</v>
      </c>
      <c r="P57" s="67" t="str">
        <f>REPLACE(INDEX(GroupVertices[Group],MATCH(Edges[[#This Row],[Vertex 1]],GroupVertices[Vertex],0)),1,1,"")</f>
        <v>1</v>
      </c>
      <c r="Q57" s="67" t="str">
        <f>REPLACE(INDEX(GroupVertices[Group],MATCH(Edges[[#This Row],[Vertex 2]],GroupVertices[Vertex],0)),1,1,"")</f>
        <v>1</v>
      </c>
      <c r="R57" s="48"/>
      <c r="S57" s="49"/>
      <c r="T57" s="48"/>
      <c r="U57" s="49"/>
      <c r="V57" s="48"/>
      <c r="W57" s="49"/>
      <c r="X57" s="48"/>
      <c r="Y57" s="49"/>
      <c r="Z57" s="48"/>
      <c r="AA57" s="69" t="s">
        <v>416</v>
      </c>
      <c r="AB57" s="99">
        <v>43715.444861111115</v>
      </c>
      <c r="AC57" s="69" t="s">
        <v>424</v>
      </c>
      <c r="AD57" s="69"/>
      <c r="AE57" s="69"/>
      <c r="AF57" s="69"/>
      <c r="AG57" s="69"/>
      <c r="AH57" s="102" t="s">
        <v>546</v>
      </c>
      <c r="AI57" s="99">
        <v>43715.444861111115</v>
      </c>
      <c r="AJ57" s="105">
        <v>43715</v>
      </c>
      <c r="AK57" s="71" t="s">
        <v>580</v>
      </c>
      <c r="AL57" s="102" t="s">
        <v>638</v>
      </c>
      <c r="AM57" s="69"/>
      <c r="AN57" s="69"/>
      <c r="AO57" s="71" t="s">
        <v>697</v>
      </c>
      <c r="AP57" s="69"/>
      <c r="AQ57" s="69" t="b">
        <v>0</v>
      </c>
      <c r="AR57" s="69">
        <v>0</v>
      </c>
      <c r="AS57" s="71" t="s">
        <v>754</v>
      </c>
      <c r="AT57" s="69" t="b">
        <v>0</v>
      </c>
      <c r="AU57" s="69" t="s">
        <v>761</v>
      </c>
      <c r="AV57" s="69"/>
      <c r="AW57" s="71" t="s">
        <v>754</v>
      </c>
      <c r="AX57" s="69" t="b">
        <v>0</v>
      </c>
      <c r="AY57" s="69">
        <v>4</v>
      </c>
      <c r="AZ57" s="71" t="s">
        <v>698</v>
      </c>
      <c r="BA57" s="69" t="s">
        <v>768</v>
      </c>
      <c r="BB57" s="69" t="b">
        <v>0</v>
      </c>
      <c r="BC57" s="71" t="s">
        <v>698</v>
      </c>
      <c r="BD57" s="69" t="s">
        <v>292</v>
      </c>
      <c r="BE57" s="69">
        <v>0</v>
      </c>
      <c r="BF57" s="69">
        <v>0</v>
      </c>
      <c r="BG57" s="69"/>
      <c r="BH57" s="69"/>
      <c r="BI57" s="69"/>
      <c r="BJ57" s="69"/>
      <c r="BK57" s="69"/>
      <c r="BL57" s="69"/>
      <c r="BM57" s="69"/>
      <c r="BN57" s="69"/>
    </row>
    <row r="58" spans="1:66" ht="15">
      <c r="A58" s="66" t="s">
        <v>339</v>
      </c>
      <c r="B58" s="66" t="s">
        <v>387</v>
      </c>
      <c r="C58" s="68" t="s">
        <v>1854</v>
      </c>
      <c r="D58" s="75">
        <v>3</v>
      </c>
      <c r="E58" s="76" t="s">
        <v>132</v>
      </c>
      <c r="F58" s="77">
        <v>32</v>
      </c>
      <c r="G58" s="68"/>
      <c r="H58" s="78"/>
      <c r="I58" s="79"/>
      <c r="J58" s="79"/>
      <c r="K58" s="34" t="s">
        <v>65</v>
      </c>
      <c r="L58" s="86">
        <v>58</v>
      </c>
      <c r="M58" s="86"/>
      <c r="N58" s="81"/>
      <c r="O58" s="69">
        <v>1</v>
      </c>
      <c r="P58" s="67" t="str">
        <f>REPLACE(INDEX(GroupVertices[Group],MATCH(Edges[[#This Row],[Vertex 1]],GroupVertices[Vertex],0)),1,1,"")</f>
        <v>1</v>
      </c>
      <c r="Q58" s="67" t="str">
        <f>REPLACE(INDEX(GroupVertices[Group],MATCH(Edges[[#This Row],[Vertex 2]],GroupVertices[Vertex],0)),1,1,"")</f>
        <v>1</v>
      </c>
      <c r="R58" s="48"/>
      <c r="S58" s="49"/>
      <c r="T58" s="48"/>
      <c r="U58" s="49"/>
      <c r="V58" s="48"/>
      <c r="W58" s="49"/>
      <c r="X58" s="48"/>
      <c r="Y58" s="49"/>
      <c r="Z58" s="48"/>
      <c r="AA58" s="69" t="s">
        <v>416</v>
      </c>
      <c r="AB58" s="99">
        <v>43716.29456018518</v>
      </c>
      <c r="AC58" s="69" t="s">
        <v>424</v>
      </c>
      <c r="AD58" s="69"/>
      <c r="AE58" s="69"/>
      <c r="AF58" s="69"/>
      <c r="AG58" s="69"/>
      <c r="AH58" s="102" t="s">
        <v>547</v>
      </c>
      <c r="AI58" s="99">
        <v>43716.29456018518</v>
      </c>
      <c r="AJ58" s="105">
        <v>43716</v>
      </c>
      <c r="AK58" s="71" t="s">
        <v>582</v>
      </c>
      <c r="AL58" s="102" t="s">
        <v>640</v>
      </c>
      <c r="AM58" s="69"/>
      <c r="AN58" s="69"/>
      <c r="AO58" s="71" t="s">
        <v>699</v>
      </c>
      <c r="AP58" s="69"/>
      <c r="AQ58" s="69" t="b">
        <v>0</v>
      </c>
      <c r="AR58" s="69">
        <v>0</v>
      </c>
      <c r="AS58" s="71" t="s">
        <v>754</v>
      </c>
      <c r="AT58" s="69" t="b">
        <v>0</v>
      </c>
      <c r="AU58" s="69" t="s">
        <v>761</v>
      </c>
      <c r="AV58" s="69"/>
      <c r="AW58" s="71" t="s">
        <v>754</v>
      </c>
      <c r="AX58" s="69" t="b">
        <v>0</v>
      </c>
      <c r="AY58" s="69">
        <v>4</v>
      </c>
      <c r="AZ58" s="71" t="s">
        <v>698</v>
      </c>
      <c r="BA58" s="69" t="s">
        <v>769</v>
      </c>
      <c r="BB58" s="69" t="b">
        <v>0</v>
      </c>
      <c r="BC58" s="71" t="s">
        <v>698</v>
      </c>
      <c r="BD58" s="69" t="s">
        <v>292</v>
      </c>
      <c r="BE58" s="69">
        <v>0</v>
      </c>
      <c r="BF58" s="69">
        <v>0</v>
      </c>
      <c r="BG58" s="69"/>
      <c r="BH58" s="69"/>
      <c r="BI58" s="69"/>
      <c r="BJ58" s="69"/>
      <c r="BK58" s="69"/>
      <c r="BL58" s="69"/>
      <c r="BM58" s="69"/>
      <c r="BN58" s="69"/>
    </row>
    <row r="59" spans="1:66" ht="15">
      <c r="A59" s="66" t="s">
        <v>336</v>
      </c>
      <c r="B59" s="66" t="s">
        <v>388</v>
      </c>
      <c r="C59" s="68" t="s">
        <v>1854</v>
      </c>
      <c r="D59" s="75">
        <v>3</v>
      </c>
      <c r="E59" s="76" t="s">
        <v>132</v>
      </c>
      <c r="F59" s="77">
        <v>32</v>
      </c>
      <c r="G59" s="68"/>
      <c r="H59" s="78"/>
      <c r="I59" s="79"/>
      <c r="J59" s="79"/>
      <c r="K59" s="34" t="s">
        <v>65</v>
      </c>
      <c r="L59" s="86">
        <v>59</v>
      </c>
      <c r="M59" s="86"/>
      <c r="N59" s="81"/>
      <c r="O59" s="69">
        <v>1</v>
      </c>
      <c r="P59" s="67" t="str">
        <f>REPLACE(INDEX(GroupVertices[Group],MATCH(Edges[[#This Row],[Vertex 1]],GroupVertices[Vertex],0)),1,1,"")</f>
        <v>1</v>
      </c>
      <c r="Q59" s="67" t="str">
        <f>REPLACE(INDEX(GroupVertices[Group],MATCH(Edges[[#This Row],[Vertex 2]],GroupVertices[Vertex],0)),1,1,"")</f>
        <v>1</v>
      </c>
      <c r="R59" s="48"/>
      <c r="S59" s="49"/>
      <c r="T59" s="48"/>
      <c r="U59" s="49"/>
      <c r="V59" s="48"/>
      <c r="W59" s="49"/>
      <c r="X59" s="48"/>
      <c r="Y59" s="49"/>
      <c r="Z59" s="48"/>
      <c r="AA59" s="69" t="s">
        <v>416</v>
      </c>
      <c r="AB59" s="99">
        <v>43714.960625</v>
      </c>
      <c r="AC59" s="69" t="s">
        <v>424</v>
      </c>
      <c r="AD59" s="69"/>
      <c r="AE59" s="69"/>
      <c r="AF59" s="69"/>
      <c r="AG59" s="69"/>
      <c r="AH59" s="102" t="s">
        <v>544</v>
      </c>
      <c r="AI59" s="99">
        <v>43714.960625</v>
      </c>
      <c r="AJ59" s="105">
        <v>43714</v>
      </c>
      <c r="AK59" s="71" t="s">
        <v>578</v>
      </c>
      <c r="AL59" s="102" t="s">
        <v>636</v>
      </c>
      <c r="AM59" s="69"/>
      <c r="AN59" s="69"/>
      <c r="AO59" s="71" t="s">
        <v>695</v>
      </c>
      <c r="AP59" s="69"/>
      <c r="AQ59" s="69" t="b">
        <v>0</v>
      </c>
      <c r="AR59" s="69">
        <v>0</v>
      </c>
      <c r="AS59" s="71" t="s">
        <v>754</v>
      </c>
      <c r="AT59" s="69" t="b">
        <v>0</v>
      </c>
      <c r="AU59" s="69" t="s">
        <v>761</v>
      </c>
      <c r="AV59" s="69"/>
      <c r="AW59" s="71" t="s">
        <v>754</v>
      </c>
      <c r="AX59" s="69" t="b">
        <v>0</v>
      </c>
      <c r="AY59" s="69">
        <v>4</v>
      </c>
      <c r="AZ59" s="71" t="s">
        <v>698</v>
      </c>
      <c r="BA59" s="69" t="s">
        <v>769</v>
      </c>
      <c r="BB59" s="69" t="b">
        <v>0</v>
      </c>
      <c r="BC59" s="71" t="s">
        <v>698</v>
      </c>
      <c r="BD59" s="69" t="s">
        <v>292</v>
      </c>
      <c r="BE59" s="69">
        <v>0</v>
      </c>
      <c r="BF59" s="69">
        <v>0</v>
      </c>
      <c r="BG59" s="69"/>
      <c r="BH59" s="69"/>
      <c r="BI59" s="69"/>
      <c r="BJ59" s="69"/>
      <c r="BK59" s="69"/>
      <c r="BL59" s="69"/>
      <c r="BM59" s="69"/>
      <c r="BN59" s="69"/>
    </row>
    <row r="60" spans="1:66" ht="15">
      <c r="A60" s="66" t="s">
        <v>336</v>
      </c>
      <c r="B60" s="66" t="s">
        <v>389</v>
      </c>
      <c r="C60" s="68" t="s">
        <v>1854</v>
      </c>
      <c r="D60" s="75">
        <v>3</v>
      </c>
      <c r="E60" s="76" t="s">
        <v>132</v>
      </c>
      <c r="F60" s="77">
        <v>32</v>
      </c>
      <c r="G60" s="68"/>
      <c r="H60" s="78"/>
      <c r="I60" s="79"/>
      <c r="J60" s="79"/>
      <c r="K60" s="34" t="s">
        <v>65</v>
      </c>
      <c r="L60" s="86">
        <v>60</v>
      </c>
      <c r="M60" s="86"/>
      <c r="N60" s="81"/>
      <c r="O60" s="69">
        <v>1</v>
      </c>
      <c r="P60" s="67" t="str">
        <f>REPLACE(INDEX(GroupVertices[Group],MATCH(Edges[[#This Row],[Vertex 1]],GroupVertices[Vertex],0)),1,1,"")</f>
        <v>1</v>
      </c>
      <c r="Q60" s="67" t="str">
        <f>REPLACE(INDEX(GroupVertices[Group],MATCH(Edges[[#This Row],[Vertex 2]],GroupVertices[Vertex],0)),1,1,"")</f>
        <v>1</v>
      </c>
      <c r="R60" s="48"/>
      <c r="S60" s="49"/>
      <c r="T60" s="48"/>
      <c r="U60" s="49"/>
      <c r="V60" s="48"/>
      <c r="W60" s="49"/>
      <c r="X60" s="48"/>
      <c r="Y60" s="49"/>
      <c r="Z60" s="48"/>
      <c r="AA60" s="69" t="s">
        <v>416</v>
      </c>
      <c r="AB60" s="99">
        <v>43714.960625</v>
      </c>
      <c r="AC60" s="69" t="s">
        <v>424</v>
      </c>
      <c r="AD60" s="69"/>
      <c r="AE60" s="69"/>
      <c r="AF60" s="69"/>
      <c r="AG60" s="69"/>
      <c r="AH60" s="102" t="s">
        <v>544</v>
      </c>
      <c r="AI60" s="99">
        <v>43714.960625</v>
      </c>
      <c r="AJ60" s="105">
        <v>43714</v>
      </c>
      <c r="AK60" s="71" t="s">
        <v>578</v>
      </c>
      <c r="AL60" s="102" t="s">
        <v>636</v>
      </c>
      <c r="AM60" s="69"/>
      <c r="AN60" s="69"/>
      <c r="AO60" s="71" t="s">
        <v>695</v>
      </c>
      <c r="AP60" s="69"/>
      <c r="AQ60" s="69" t="b">
        <v>0</v>
      </c>
      <c r="AR60" s="69">
        <v>0</v>
      </c>
      <c r="AS60" s="71" t="s">
        <v>754</v>
      </c>
      <c r="AT60" s="69" t="b">
        <v>0</v>
      </c>
      <c r="AU60" s="69" t="s">
        <v>761</v>
      </c>
      <c r="AV60" s="69"/>
      <c r="AW60" s="71" t="s">
        <v>754</v>
      </c>
      <c r="AX60" s="69" t="b">
        <v>0</v>
      </c>
      <c r="AY60" s="69">
        <v>4</v>
      </c>
      <c r="AZ60" s="71" t="s">
        <v>698</v>
      </c>
      <c r="BA60" s="69" t="s">
        <v>769</v>
      </c>
      <c r="BB60" s="69" t="b">
        <v>0</v>
      </c>
      <c r="BC60" s="71" t="s">
        <v>698</v>
      </c>
      <c r="BD60" s="69" t="s">
        <v>292</v>
      </c>
      <c r="BE60" s="69">
        <v>0</v>
      </c>
      <c r="BF60" s="69">
        <v>0</v>
      </c>
      <c r="BG60" s="69"/>
      <c r="BH60" s="69"/>
      <c r="BI60" s="69"/>
      <c r="BJ60" s="69"/>
      <c r="BK60" s="69"/>
      <c r="BL60" s="69"/>
      <c r="BM60" s="69"/>
      <c r="BN60" s="69"/>
    </row>
    <row r="61" spans="1:66" ht="15">
      <c r="A61" s="66" t="s">
        <v>336</v>
      </c>
      <c r="B61" s="66" t="s">
        <v>390</v>
      </c>
      <c r="C61" s="68" t="s">
        <v>1854</v>
      </c>
      <c r="D61" s="75">
        <v>3</v>
      </c>
      <c r="E61" s="76" t="s">
        <v>132</v>
      </c>
      <c r="F61" s="77">
        <v>32</v>
      </c>
      <c r="G61" s="68"/>
      <c r="H61" s="78"/>
      <c r="I61" s="79"/>
      <c r="J61" s="79"/>
      <c r="K61" s="34" t="s">
        <v>65</v>
      </c>
      <c r="L61" s="86">
        <v>61</v>
      </c>
      <c r="M61" s="86"/>
      <c r="N61" s="81"/>
      <c r="O61" s="69">
        <v>1</v>
      </c>
      <c r="P61" s="67" t="str">
        <f>REPLACE(INDEX(GroupVertices[Group],MATCH(Edges[[#This Row],[Vertex 1]],GroupVertices[Vertex],0)),1,1,"")</f>
        <v>1</v>
      </c>
      <c r="Q61" s="67" t="str">
        <f>REPLACE(INDEX(GroupVertices[Group],MATCH(Edges[[#This Row],[Vertex 2]],GroupVertices[Vertex],0)),1,1,"")</f>
        <v>1</v>
      </c>
      <c r="R61" s="48"/>
      <c r="S61" s="49"/>
      <c r="T61" s="48"/>
      <c r="U61" s="49"/>
      <c r="V61" s="48"/>
      <c r="W61" s="49"/>
      <c r="X61" s="48"/>
      <c r="Y61" s="49"/>
      <c r="Z61" s="48"/>
      <c r="AA61" s="69" t="s">
        <v>416</v>
      </c>
      <c r="AB61" s="99">
        <v>43714.960625</v>
      </c>
      <c r="AC61" s="69" t="s">
        <v>424</v>
      </c>
      <c r="AD61" s="69"/>
      <c r="AE61" s="69"/>
      <c r="AF61" s="69"/>
      <c r="AG61" s="69"/>
      <c r="AH61" s="102" t="s">
        <v>544</v>
      </c>
      <c r="AI61" s="99">
        <v>43714.960625</v>
      </c>
      <c r="AJ61" s="105">
        <v>43714</v>
      </c>
      <c r="AK61" s="71" t="s">
        <v>578</v>
      </c>
      <c r="AL61" s="102" t="s">
        <v>636</v>
      </c>
      <c r="AM61" s="69"/>
      <c r="AN61" s="69"/>
      <c r="AO61" s="71" t="s">
        <v>695</v>
      </c>
      <c r="AP61" s="69"/>
      <c r="AQ61" s="69" t="b">
        <v>0</v>
      </c>
      <c r="AR61" s="69">
        <v>0</v>
      </c>
      <c r="AS61" s="71" t="s">
        <v>754</v>
      </c>
      <c r="AT61" s="69" t="b">
        <v>0</v>
      </c>
      <c r="AU61" s="69" t="s">
        <v>761</v>
      </c>
      <c r="AV61" s="69"/>
      <c r="AW61" s="71" t="s">
        <v>754</v>
      </c>
      <c r="AX61" s="69" t="b">
        <v>0</v>
      </c>
      <c r="AY61" s="69">
        <v>4</v>
      </c>
      <c r="AZ61" s="71" t="s">
        <v>698</v>
      </c>
      <c r="BA61" s="69" t="s">
        <v>769</v>
      </c>
      <c r="BB61" s="69" t="b">
        <v>0</v>
      </c>
      <c r="BC61" s="71" t="s">
        <v>698</v>
      </c>
      <c r="BD61" s="69" t="s">
        <v>292</v>
      </c>
      <c r="BE61" s="69">
        <v>0</v>
      </c>
      <c r="BF61" s="69">
        <v>0</v>
      </c>
      <c r="BG61" s="69"/>
      <c r="BH61" s="69"/>
      <c r="BI61" s="69"/>
      <c r="BJ61" s="69"/>
      <c r="BK61" s="69"/>
      <c r="BL61" s="69"/>
      <c r="BM61" s="69"/>
      <c r="BN61" s="69"/>
    </row>
    <row r="62" spans="1:66" ht="15">
      <c r="A62" s="66" t="s">
        <v>336</v>
      </c>
      <c r="B62" s="66" t="s">
        <v>391</v>
      </c>
      <c r="C62" s="68" t="s">
        <v>1854</v>
      </c>
      <c r="D62" s="75">
        <v>3</v>
      </c>
      <c r="E62" s="76" t="s">
        <v>132</v>
      </c>
      <c r="F62" s="77">
        <v>32</v>
      </c>
      <c r="G62" s="68"/>
      <c r="H62" s="78"/>
      <c r="I62" s="79"/>
      <c r="J62" s="79"/>
      <c r="K62" s="34" t="s">
        <v>65</v>
      </c>
      <c r="L62" s="86">
        <v>62</v>
      </c>
      <c r="M62" s="86"/>
      <c r="N62" s="81"/>
      <c r="O62" s="69">
        <v>1</v>
      </c>
      <c r="P62" s="67" t="str">
        <f>REPLACE(INDEX(GroupVertices[Group],MATCH(Edges[[#This Row],[Vertex 1]],GroupVertices[Vertex],0)),1,1,"")</f>
        <v>1</v>
      </c>
      <c r="Q62" s="67" t="str">
        <f>REPLACE(INDEX(GroupVertices[Group],MATCH(Edges[[#This Row],[Vertex 2]],GroupVertices[Vertex],0)),1,1,"")</f>
        <v>1</v>
      </c>
      <c r="R62" s="48"/>
      <c r="S62" s="49"/>
      <c r="T62" s="48"/>
      <c r="U62" s="49"/>
      <c r="V62" s="48"/>
      <c r="W62" s="49"/>
      <c r="X62" s="48"/>
      <c r="Y62" s="49"/>
      <c r="Z62" s="48"/>
      <c r="AA62" s="69" t="s">
        <v>416</v>
      </c>
      <c r="AB62" s="99">
        <v>43714.960625</v>
      </c>
      <c r="AC62" s="69" t="s">
        <v>424</v>
      </c>
      <c r="AD62" s="69"/>
      <c r="AE62" s="69"/>
      <c r="AF62" s="69"/>
      <c r="AG62" s="69"/>
      <c r="AH62" s="102" t="s">
        <v>544</v>
      </c>
      <c r="AI62" s="99">
        <v>43714.960625</v>
      </c>
      <c r="AJ62" s="105">
        <v>43714</v>
      </c>
      <c r="AK62" s="71" t="s">
        <v>578</v>
      </c>
      <c r="AL62" s="102" t="s">
        <v>636</v>
      </c>
      <c r="AM62" s="69"/>
      <c r="AN62" s="69"/>
      <c r="AO62" s="71" t="s">
        <v>695</v>
      </c>
      <c r="AP62" s="69"/>
      <c r="AQ62" s="69" t="b">
        <v>0</v>
      </c>
      <c r="AR62" s="69">
        <v>0</v>
      </c>
      <c r="AS62" s="71" t="s">
        <v>754</v>
      </c>
      <c r="AT62" s="69" t="b">
        <v>0</v>
      </c>
      <c r="AU62" s="69" t="s">
        <v>761</v>
      </c>
      <c r="AV62" s="69"/>
      <c r="AW62" s="71" t="s">
        <v>754</v>
      </c>
      <c r="AX62" s="69" t="b">
        <v>0</v>
      </c>
      <c r="AY62" s="69">
        <v>4</v>
      </c>
      <c r="AZ62" s="71" t="s">
        <v>698</v>
      </c>
      <c r="BA62" s="69" t="s">
        <v>769</v>
      </c>
      <c r="BB62" s="69" t="b">
        <v>0</v>
      </c>
      <c r="BC62" s="71" t="s">
        <v>698</v>
      </c>
      <c r="BD62" s="69" t="s">
        <v>292</v>
      </c>
      <c r="BE62" s="69">
        <v>0</v>
      </c>
      <c r="BF62" s="69">
        <v>0</v>
      </c>
      <c r="BG62" s="69"/>
      <c r="BH62" s="69"/>
      <c r="BI62" s="69"/>
      <c r="BJ62" s="69"/>
      <c r="BK62" s="69"/>
      <c r="BL62" s="69"/>
      <c r="BM62" s="69"/>
      <c r="BN62" s="69"/>
    </row>
    <row r="63" spans="1:66" ht="15">
      <c r="A63" s="66" t="s">
        <v>336</v>
      </c>
      <c r="B63" s="66" t="s">
        <v>392</v>
      </c>
      <c r="C63" s="68" t="s">
        <v>1854</v>
      </c>
      <c r="D63" s="75">
        <v>3</v>
      </c>
      <c r="E63" s="76" t="s">
        <v>132</v>
      </c>
      <c r="F63" s="77">
        <v>32</v>
      </c>
      <c r="G63" s="68"/>
      <c r="H63" s="78"/>
      <c r="I63" s="79"/>
      <c r="J63" s="79"/>
      <c r="K63" s="34" t="s">
        <v>65</v>
      </c>
      <c r="L63" s="86">
        <v>63</v>
      </c>
      <c r="M63" s="86"/>
      <c r="N63" s="81"/>
      <c r="O63" s="69">
        <v>1</v>
      </c>
      <c r="P63" s="67" t="str">
        <f>REPLACE(INDEX(GroupVertices[Group],MATCH(Edges[[#This Row],[Vertex 1]],GroupVertices[Vertex],0)),1,1,"")</f>
        <v>1</v>
      </c>
      <c r="Q63" s="67" t="str">
        <f>REPLACE(INDEX(GroupVertices[Group],MATCH(Edges[[#This Row],[Vertex 2]],GroupVertices[Vertex],0)),1,1,"")</f>
        <v>1</v>
      </c>
      <c r="R63" s="48"/>
      <c r="S63" s="49"/>
      <c r="T63" s="48"/>
      <c r="U63" s="49"/>
      <c r="V63" s="48"/>
      <c r="W63" s="49"/>
      <c r="X63" s="48"/>
      <c r="Y63" s="49"/>
      <c r="Z63" s="48"/>
      <c r="AA63" s="69" t="s">
        <v>416</v>
      </c>
      <c r="AB63" s="99">
        <v>43714.960625</v>
      </c>
      <c r="AC63" s="69" t="s">
        <v>424</v>
      </c>
      <c r="AD63" s="69"/>
      <c r="AE63" s="69"/>
      <c r="AF63" s="69"/>
      <c r="AG63" s="69"/>
      <c r="AH63" s="102" t="s">
        <v>544</v>
      </c>
      <c r="AI63" s="99">
        <v>43714.960625</v>
      </c>
      <c r="AJ63" s="105">
        <v>43714</v>
      </c>
      <c r="AK63" s="71" t="s">
        <v>578</v>
      </c>
      <c r="AL63" s="102" t="s">
        <v>636</v>
      </c>
      <c r="AM63" s="69"/>
      <c r="AN63" s="69"/>
      <c r="AO63" s="71" t="s">
        <v>695</v>
      </c>
      <c r="AP63" s="69"/>
      <c r="AQ63" s="69" t="b">
        <v>0</v>
      </c>
      <c r="AR63" s="69">
        <v>0</v>
      </c>
      <c r="AS63" s="71" t="s">
        <v>754</v>
      </c>
      <c r="AT63" s="69" t="b">
        <v>0</v>
      </c>
      <c r="AU63" s="69" t="s">
        <v>761</v>
      </c>
      <c r="AV63" s="69"/>
      <c r="AW63" s="71" t="s">
        <v>754</v>
      </c>
      <c r="AX63" s="69" t="b">
        <v>0</v>
      </c>
      <c r="AY63" s="69">
        <v>4</v>
      </c>
      <c r="AZ63" s="71" t="s">
        <v>698</v>
      </c>
      <c r="BA63" s="69" t="s">
        <v>769</v>
      </c>
      <c r="BB63" s="69" t="b">
        <v>0</v>
      </c>
      <c r="BC63" s="71" t="s">
        <v>698</v>
      </c>
      <c r="BD63" s="69" t="s">
        <v>292</v>
      </c>
      <c r="BE63" s="69">
        <v>0</v>
      </c>
      <c r="BF63" s="69">
        <v>0</v>
      </c>
      <c r="BG63" s="69"/>
      <c r="BH63" s="69"/>
      <c r="BI63" s="69"/>
      <c r="BJ63" s="69"/>
      <c r="BK63" s="69"/>
      <c r="BL63" s="69"/>
      <c r="BM63" s="69"/>
      <c r="BN63" s="69"/>
    </row>
    <row r="64" spans="1:66" ht="15">
      <c r="A64" s="66" t="s">
        <v>336</v>
      </c>
      <c r="B64" s="66" t="s">
        <v>393</v>
      </c>
      <c r="C64" s="68" t="s">
        <v>1854</v>
      </c>
      <c r="D64" s="75">
        <v>3</v>
      </c>
      <c r="E64" s="76" t="s">
        <v>132</v>
      </c>
      <c r="F64" s="77">
        <v>32</v>
      </c>
      <c r="G64" s="68"/>
      <c r="H64" s="78"/>
      <c r="I64" s="79"/>
      <c r="J64" s="79"/>
      <c r="K64" s="34" t="s">
        <v>65</v>
      </c>
      <c r="L64" s="86">
        <v>64</v>
      </c>
      <c r="M64" s="86"/>
      <c r="N64" s="81"/>
      <c r="O64" s="69">
        <v>1</v>
      </c>
      <c r="P64" s="67" t="str">
        <f>REPLACE(INDEX(GroupVertices[Group],MATCH(Edges[[#This Row],[Vertex 1]],GroupVertices[Vertex],0)),1,1,"")</f>
        <v>1</v>
      </c>
      <c r="Q64" s="67" t="str">
        <f>REPLACE(INDEX(GroupVertices[Group],MATCH(Edges[[#This Row],[Vertex 2]],GroupVertices[Vertex],0)),1,1,"")</f>
        <v>1</v>
      </c>
      <c r="R64" s="48"/>
      <c r="S64" s="49"/>
      <c r="T64" s="48"/>
      <c r="U64" s="49"/>
      <c r="V64" s="48"/>
      <c r="W64" s="49"/>
      <c r="X64" s="48"/>
      <c r="Y64" s="49"/>
      <c r="Z64" s="48"/>
      <c r="AA64" s="69" t="s">
        <v>416</v>
      </c>
      <c r="AB64" s="99">
        <v>43714.960625</v>
      </c>
      <c r="AC64" s="69" t="s">
        <v>424</v>
      </c>
      <c r="AD64" s="69"/>
      <c r="AE64" s="69"/>
      <c r="AF64" s="69"/>
      <c r="AG64" s="69"/>
      <c r="AH64" s="102" t="s">
        <v>544</v>
      </c>
      <c r="AI64" s="99">
        <v>43714.960625</v>
      </c>
      <c r="AJ64" s="105">
        <v>43714</v>
      </c>
      <c r="AK64" s="71" t="s">
        <v>578</v>
      </c>
      <c r="AL64" s="102" t="s">
        <v>636</v>
      </c>
      <c r="AM64" s="69"/>
      <c r="AN64" s="69"/>
      <c r="AO64" s="71" t="s">
        <v>695</v>
      </c>
      <c r="AP64" s="69"/>
      <c r="AQ64" s="69" t="b">
        <v>0</v>
      </c>
      <c r="AR64" s="69">
        <v>0</v>
      </c>
      <c r="AS64" s="71" t="s">
        <v>754</v>
      </c>
      <c r="AT64" s="69" t="b">
        <v>0</v>
      </c>
      <c r="AU64" s="69" t="s">
        <v>761</v>
      </c>
      <c r="AV64" s="69"/>
      <c r="AW64" s="71" t="s">
        <v>754</v>
      </c>
      <c r="AX64" s="69" t="b">
        <v>0</v>
      </c>
      <c r="AY64" s="69">
        <v>4</v>
      </c>
      <c r="AZ64" s="71" t="s">
        <v>698</v>
      </c>
      <c r="BA64" s="69" t="s">
        <v>769</v>
      </c>
      <c r="BB64" s="69" t="b">
        <v>0</v>
      </c>
      <c r="BC64" s="71" t="s">
        <v>698</v>
      </c>
      <c r="BD64" s="69" t="s">
        <v>292</v>
      </c>
      <c r="BE64" s="69">
        <v>0</v>
      </c>
      <c r="BF64" s="69">
        <v>0</v>
      </c>
      <c r="BG64" s="69"/>
      <c r="BH64" s="69"/>
      <c r="BI64" s="69"/>
      <c r="BJ64" s="69"/>
      <c r="BK64" s="69"/>
      <c r="BL64" s="69"/>
      <c r="BM64" s="69"/>
      <c r="BN64" s="69"/>
    </row>
    <row r="65" spans="1:66" ht="15">
      <c r="A65" s="66" t="s">
        <v>336</v>
      </c>
      <c r="B65" s="66" t="s">
        <v>394</v>
      </c>
      <c r="C65" s="68" t="s">
        <v>1854</v>
      </c>
      <c r="D65" s="75">
        <v>3</v>
      </c>
      <c r="E65" s="76" t="s">
        <v>132</v>
      </c>
      <c r="F65" s="77">
        <v>32</v>
      </c>
      <c r="G65" s="68"/>
      <c r="H65" s="78"/>
      <c r="I65" s="79"/>
      <c r="J65" s="79"/>
      <c r="K65" s="34" t="s">
        <v>65</v>
      </c>
      <c r="L65" s="86">
        <v>65</v>
      </c>
      <c r="M65" s="86"/>
      <c r="N65" s="81"/>
      <c r="O65" s="69">
        <v>1</v>
      </c>
      <c r="P65" s="67" t="str">
        <f>REPLACE(INDEX(GroupVertices[Group],MATCH(Edges[[#This Row],[Vertex 1]],GroupVertices[Vertex],0)),1,1,"")</f>
        <v>1</v>
      </c>
      <c r="Q65" s="67" t="str">
        <f>REPLACE(INDEX(GroupVertices[Group],MATCH(Edges[[#This Row],[Vertex 2]],GroupVertices[Vertex],0)),1,1,"")</f>
        <v>1</v>
      </c>
      <c r="R65" s="48"/>
      <c r="S65" s="49"/>
      <c r="T65" s="48"/>
      <c r="U65" s="49"/>
      <c r="V65" s="48"/>
      <c r="W65" s="49"/>
      <c r="X65" s="48"/>
      <c r="Y65" s="49"/>
      <c r="Z65" s="48"/>
      <c r="AA65" s="69" t="s">
        <v>416</v>
      </c>
      <c r="AB65" s="99">
        <v>43714.960625</v>
      </c>
      <c r="AC65" s="69" t="s">
        <v>424</v>
      </c>
      <c r="AD65" s="69"/>
      <c r="AE65" s="69"/>
      <c r="AF65" s="69"/>
      <c r="AG65" s="69"/>
      <c r="AH65" s="102" t="s">
        <v>544</v>
      </c>
      <c r="AI65" s="99">
        <v>43714.960625</v>
      </c>
      <c r="AJ65" s="105">
        <v>43714</v>
      </c>
      <c r="AK65" s="71" t="s">
        <v>578</v>
      </c>
      <c r="AL65" s="102" t="s">
        <v>636</v>
      </c>
      <c r="AM65" s="69"/>
      <c r="AN65" s="69"/>
      <c r="AO65" s="71" t="s">
        <v>695</v>
      </c>
      <c r="AP65" s="69"/>
      <c r="AQ65" s="69" t="b">
        <v>0</v>
      </c>
      <c r="AR65" s="69">
        <v>0</v>
      </c>
      <c r="AS65" s="71" t="s">
        <v>754</v>
      </c>
      <c r="AT65" s="69" t="b">
        <v>0</v>
      </c>
      <c r="AU65" s="69" t="s">
        <v>761</v>
      </c>
      <c r="AV65" s="69"/>
      <c r="AW65" s="71" t="s">
        <v>754</v>
      </c>
      <c r="AX65" s="69" t="b">
        <v>0</v>
      </c>
      <c r="AY65" s="69">
        <v>4</v>
      </c>
      <c r="AZ65" s="71" t="s">
        <v>698</v>
      </c>
      <c r="BA65" s="69" t="s">
        <v>769</v>
      </c>
      <c r="BB65" s="69" t="b">
        <v>0</v>
      </c>
      <c r="BC65" s="71" t="s">
        <v>698</v>
      </c>
      <c r="BD65" s="69" t="s">
        <v>292</v>
      </c>
      <c r="BE65" s="69">
        <v>0</v>
      </c>
      <c r="BF65" s="69">
        <v>0</v>
      </c>
      <c r="BG65" s="69"/>
      <c r="BH65" s="69"/>
      <c r="BI65" s="69"/>
      <c r="BJ65" s="69"/>
      <c r="BK65" s="69"/>
      <c r="BL65" s="69"/>
      <c r="BM65" s="69"/>
      <c r="BN65" s="69"/>
    </row>
    <row r="66" spans="1:66" ht="15">
      <c r="A66" s="66" t="s">
        <v>336</v>
      </c>
      <c r="B66" s="66" t="s">
        <v>395</v>
      </c>
      <c r="C66" s="68" t="s">
        <v>1854</v>
      </c>
      <c r="D66" s="75">
        <v>3</v>
      </c>
      <c r="E66" s="76" t="s">
        <v>132</v>
      </c>
      <c r="F66" s="77">
        <v>32</v>
      </c>
      <c r="G66" s="68"/>
      <c r="H66" s="78"/>
      <c r="I66" s="79"/>
      <c r="J66" s="79"/>
      <c r="K66" s="34" t="s">
        <v>65</v>
      </c>
      <c r="L66" s="86">
        <v>66</v>
      </c>
      <c r="M66" s="86"/>
      <c r="N66" s="81"/>
      <c r="O66" s="69">
        <v>1</v>
      </c>
      <c r="P66" s="67" t="str">
        <f>REPLACE(INDEX(GroupVertices[Group],MATCH(Edges[[#This Row],[Vertex 1]],GroupVertices[Vertex],0)),1,1,"")</f>
        <v>1</v>
      </c>
      <c r="Q66" s="67" t="str">
        <f>REPLACE(INDEX(GroupVertices[Group],MATCH(Edges[[#This Row],[Vertex 2]],GroupVertices[Vertex],0)),1,1,"")</f>
        <v>1</v>
      </c>
      <c r="R66" s="48"/>
      <c r="S66" s="49"/>
      <c r="T66" s="48"/>
      <c r="U66" s="49"/>
      <c r="V66" s="48"/>
      <c r="W66" s="49"/>
      <c r="X66" s="48"/>
      <c r="Y66" s="49"/>
      <c r="Z66" s="48"/>
      <c r="AA66" s="69" t="s">
        <v>416</v>
      </c>
      <c r="AB66" s="99">
        <v>43714.960625</v>
      </c>
      <c r="AC66" s="69" t="s">
        <v>424</v>
      </c>
      <c r="AD66" s="69"/>
      <c r="AE66" s="69"/>
      <c r="AF66" s="69"/>
      <c r="AG66" s="69"/>
      <c r="AH66" s="102" t="s">
        <v>544</v>
      </c>
      <c r="AI66" s="99">
        <v>43714.960625</v>
      </c>
      <c r="AJ66" s="105">
        <v>43714</v>
      </c>
      <c r="AK66" s="71" t="s">
        <v>578</v>
      </c>
      <c r="AL66" s="102" t="s">
        <v>636</v>
      </c>
      <c r="AM66" s="69"/>
      <c r="AN66" s="69"/>
      <c r="AO66" s="71" t="s">
        <v>695</v>
      </c>
      <c r="AP66" s="69"/>
      <c r="AQ66" s="69" t="b">
        <v>0</v>
      </c>
      <c r="AR66" s="69">
        <v>0</v>
      </c>
      <c r="AS66" s="71" t="s">
        <v>754</v>
      </c>
      <c r="AT66" s="69" t="b">
        <v>0</v>
      </c>
      <c r="AU66" s="69" t="s">
        <v>761</v>
      </c>
      <c r="AV66" s="69"/>
      <c r="AW66" s="71" t="s">
        <v>754</v>
      </c>
      <c r="AX66" s="69" t="b">
        <v>0</v>
      </c>
      <c r="AY66" s="69">
        <v>4</v>
      </c>
      <c r="AZ66" s="71" t="s">
        <v>698</v>
      </c>
      <c r="BA66" s="69" t="s">
        <v>769</v>
      </c>
      <c r="BB66" s="69" t="b">
        <v>0</v>
      </c>
      <c r="BC66" s="71" t="s">
        <v>698</v>
      </c>
      <c r="BD66" s="69" t="s">
        <v>292</v>
      </c>
      <c r="BE66" s="69">
        <v>0</v>
      </c>
      <c r="BF66" s="69">
        <v>0</v>
      </c>
      <c r="BG66" s="69"/>
      <c r="BH66" s="69"/>
      <c r="BI66" s="69"/>
      <c r="BJ66" s="69"/>
      <c r="BK66" s="69"/>
      <c r="BL66" s="69"/>
      <c r="BM66" s="69"/>
      <c r="BN66" s="69"/>
    </row>
    <row r="67" spans="1:66" ht="15">
      <c r="A67" s="66" t="s">
        <v>336</v>
      </c>
      <c r="B67" s="66" t="s">
        <v>396</v>
      </c>
      <c r="C67" s="68" t="s">
        <v>1854</v>
      </c>
      <c r="D67" s="75">
        <v>3</v>
      </c>
      <c r="E67" s="76" t="s">
        <v>132</v>
      </c>
      <c r="F67" s="77">
        <v>32</v>
      </c>
      <c r="G67" s="68"/>
      <c r="H67" s="78"/>
      <c r="I67" s="79"/>
      <c r="J67" s="79"/>
      <c r="K67" s="34" t="s">
        <v>65</v>
      </c>
      <c r="L67" s="86">
        <v>67</v>
      </c>
      <c r="M67" s="86"/>
      <c r="N67" s="81"/>
      <c r="O67" s="69">
        <v>1</v>
      </c>
      <c r="P67" s="67" t="str">
        <f>REPLACE(INDEX(GroupVertices[Group],MATCH(Edges[[#This Row],[Vertex 1]],GroupVertices[Vertex],0)),1,1,"")</f>
        <v>1</v>
      </c>
      <c r="Q67" s="67" t="str">
        <f>REPLACE(INDEX(GroupVertices[Group],MATCH(Edges[[#This Row],[Vertex 2]],GroupVertices[Vertex],0)),1,1,"")</f>
        <v>1</v>
      </c>
      <c r="R67" s="48"/>
      <c r="S67" s="49"/>
      <c r="T67" s="48"/>
      <c r="U67" s="49"/>
      <c r="V67" s="48"/>
      <c r="W67" s="49"/>
      <c r="X67" s="48"/>
      <c r="Y67" s="49"/>
      <c r="Z67" s="48"/>
      <c r="AA67" s="69" t="s">
        <v>416</v>
      </c>
      <c r="AB67" s="99">
        <v>43714.960625</v>
      </c>
      <c r="AC67" s="69" t="s">
        <v>424</v>
      </c>
      <c r="AD67" s="69"/>
      <c r="AE67" s="69"/>
      <c r="AF67" s="69"/>
      <c r="AG67" s="69"/>
      <c r="AH67" s="102" t="s">
        <v>544</v>
      </c>
      <c r="AI67" s="99">
        <v>43714.960625</v>
      </c>
      <c r="AJ67" s="105">
        <v>43714</v>
      </c>
      <c r="AK67" s="71" t="s">
        <v>578</v>
      </c>
      <c r="AL67" s="102" t="s">
        <v>636</v>
      </c>
      <c r="AM67" s="69"/>
      <c r="AN67" s="69"/>
      <c r="AO67" s="71" t="s">
        <v>695</v>
      </c>
      <c r="AP67" s="69"/>
      <c r="AQ67" s="69" t="b">
        <v>0</v>
      </c>
      <c r="AR67" s="69">
        <v>0</v>
      </c>
      <c r="AS67" s="71" t="s">
        <v>754</v>
      </c>
      <c r="AT67" s="69" t="b">
        <v>0</v>
      </c>
      <c r="AU67" s="69" t="s">
        <v>761</v>
      </c>
      <c r="AV67" s="69"/>
      <c r="AW67" s="71" t="s">
        <v>754</v>
      </c>
      <c r="AX67" s="69" t="b">
        <v>0</v>
      </c>
      <c r="AY67" s="69">
        <v>4</v>
      </c>
      <c r="AZ67" s="71" t="s">
        <v>698</v>
      </c>
      <c r="BA67" s="69" t="s">
        <v>769</v>
      </c>
      <c r="BB67" s="69" t="b">
        <v>0</v>
      </c>
      <c r="BC67" s="71" t="s">
        <v>698</v>
      </c>
      <c r="BD67" s="69" t="s">
        <v>292</v>
      </c>
      <c r="BE67" s="69">
        <v>0</v>
      </c>
      <c r="BF67" s="69">
        <v>0</v>
      </c>
      <c r="BG67" s="69"/>
      <c r="BH67" s="69"/>
      <c r="BI67" s="69"/>
      <c r="BJ67" s="69"/>
      <c r="BK67" s="69"/>
      <c r="BL67" s="69"/>
      <c r="BM67" s="69"/>
      <c r="BN67" s="69"/>
    </row>
    <row r="68" spans="1:66" ht="15">
      <c r="A68" s="66" t="s">
        <v>336</v>
      </c>
      <c r="B68" s="66" t="s">
        <v>397</v>
      </c>
      <c r="C68" s="68" t="s">
        <v>1854</v>
      </c>
      <c r="D68" s="75">
        <v>3</v>
      </c>
      <c r="E68" s="76" t="s">
        <v>132</v>
      </c>
      <c r="F68" s="77">
        <v>32</v>
      </c>
      <c r="G68" s="68"/>
      <c r="H68" s="78"/>
      <c r="I68" s="79"/>
      <c r="J68" s="79"/>
      <c r="K68" s="34" t="s">
        <v>65</v>
      </c>
      <c r="L68" s="86">
        <v>68</v>
      </c>
      <c r="M68" s="86"/>
      <c r="N68" s="81"/>
      <c r="O68" s="69">
        <v>1</v>
      </c>
      <c r="P68" s="67" t="str">
        <f>REPLACE(INDEX(GroupVertices[Group],MATCH(Edges[[#This Row],[Vertex 1]],GroupVertices[Vertex],0)),1,1,"")</f>
        <v>1</v>
      </c>
      <c r="Q68" s="67" t="str">
        <f>REPLACE(INDEX(GroupVertices[Group],MATCH(Edges[[#This Row],[Vertex 2]],GroupVertices[Vertex],0)),1,1,"")</f>
        <v>1</v>
      </c>
      <c r="R68" s="48"/>
      <c r="S68" s="49"/>
      <c r="T68" s="48"/>
      <c r="U68" s="49"/>
      <c r="V68" s="48"/>
      <c r="W68" s="49"/>
      <c r="X68" s="48"/>
      <c r="Y68" s="49"/>
      <c r="Z68" s="48"/>
      <c r="AA68" s="69" t="s">
        <v>416</v>
      </c>
      <c r="AB68" s="99">
        <v>43714.960625</v>
      </c>
      <c r="AC68" s="69" t="s">
        <v>424</v>
      </c>
      <c r="AD68" s="69"/>
      <c r="AE68" s="69"/>
      <c r="AF68" s="69"/>
      <c r="AG68" s="69"/>
      <c r="AH68" s="102" t="s">
        <v>544</v>
      </c>
      <c r="AI68" s="99">
        <v>43714.960625</v>
      </c>
      <c r="AJ68" s="105">
        <v>43714</v>
      </c>
      <c r="AK68" s="71" t="s">
        <v>578</v>
      </c>
      <c r="AL68" s="102" t="s">
        <v>636</v>
      </c>
      <c r="AM68" s="69"/>
      <c r="AN68" s="69"/>
      <c r="AO68" s="71" t="s">
        <v>695</v>
      </c>
      <c r="AP68" s="69"/>
      <c r="AQ68" s="69" t="b">
        <v>0</v>
      </c>
      <c r="AR68" s="69">
        <v>0</v>
      </c>
      <c r="AS68" s="71" t="s">
        <v>754</v>
      </c>
      <c r="AT68" s="69" t="b">
        <v>0</v>
      </c>
      <c r="AU68" s="69" t="s">
        <v>761</v>
      </c>
      <c r="AV68" s="69"/>
      <c r="AW68" s="71" t="s">
        <v>754</v>
      </c>
      <c r="AX68" s="69" t="b">
        <v>0</v>
      </c>
      <c r="AY68" s="69">
        <v>4</v>
      </c>
      <c r="AZ68" s="71" t="s">
        <v>698</v>
      </c>
      <c r="BA68" s="69" t="s">
        <v>769</v>
      </c>
      <c r="BB68" s="69" t="b">
        <v>0</v>
      </c>
      <c r="BC68" s="71" t="s">
        <v>698</v>
      </c>
      <c r="BD68" s="69" t="s">
        <v>292</v>
      </c>
      <c r="BE68" s="69">
        <v>0</v>
      </c>
      <c r="BF68" s="69">
        <v>0</v>
      </c>
      <c r="BG68" s="69"/>
      <c r="BH68" s="69"/>
      <c r="BI68" s="69"/>
      <c r="BJ68" s="69"/>
      <c r="BK68" s="69"/>
      <c r="BL68" s="69"/>
      <c r="BM68" s="69"/>
      <c r="BN68" s="69"/>
    </row>
    <row r="69" spans="1:66" ht="15">
      <c r="A69" s="66" t="s">
        <v>336</v>
      </c>
      <c r="B69" s="66" t="s">
        <v>338</v>
      </c>
      <c r="C69" s="68" t="s">
        <v>1854</v>
      </c>
      <c r="D69" s="75">
        <v>3</v>
      </c>
      <c r="E69" s="76" t="s">
        <v>132</v>
      </c>
      <c r="F69" s="77">
        <v>32</v>
      </c>
      <c r="G69" s="68"/>
      <c r="H69" s="78"/>
      <c r="I69" s="79"/>
      <c r="J69" s="79"/>
      <c r="K69" s="34" t="s">
        <v>66</v>
      </c>
      <c r="L69" s="86">
        <v>69</v>
      </c>
      <c r="M69" s="86"/>
      <c r="N69" s="81"/>
      <c r="O69" s="69">
        <v>1</v>
      </c>
      <c r="P69" s="67" t="str">
        <f>REPLACE(INDEX(GroupVertices[Group],MATCH(Edges[[#This Row],[Vertex 1]],GroupVertices[Vertex],0)),1,1,"")</f>
        <v>1</v>
      </c>
      <c r="Q69" s="67" t="str">
        <f>REPLACE(INDEX(GroupVertices[Group],MATCH(Edges[[#This Row],[Vertex 2]],GroupVertices[Vertex],0)),1,1,"")</f>
        <v>1</v>
      </c>
      <c r="R69" s="48"/>
      <c r="S69" s="49"/>
      <c r="T69" s="48"/>
      <c r="U69" s="49"/>
      <c r="V69" s="48"/>
      <c r="W69" s="49"/>
      <c r="X69" s="48"/>
      <c r="Y69" s="49"/>
      <c r="Z69" s="48"/>
      <c r="AA69" s="69" t="s">
        <v>416</v>
      </c>
      <c r="AB69" s="99">
        <v>43714.960625</v>
      </c>
      <c r="AC69" s="69" t="s">
        <v>424</v>
      </c>
      <c r="AD69" s="69"/>
      <c r="AE69" s="69"/>
      <c r="AF69" s="69"/>
      <c r="AG69" s="69"/>
      <c r="AH69" s="102" t="s">
        <v>544</v>
      </c>
      <c r="AI69" s="99">
        <v>43714.960625</v>
      </c>
      <c r="AJ69" s="105">
        <v>43714</v>
      </c>
      <c r="AK69" s="71" t="s">
        <v>578</v>
      </c>
      <c r="AL69" s="102" t="s">
        <v>636</v>
      </c>
      <c r="AM69" s="69"/>
      <c r="AN69" s="69"/>
      <c r="AO69" s="71" t="s">
        <v>695</v>
      </c>
      <c r="AP69" s="69"/>
      <c r="AQ69" s="69" t="b">
        <v>0</v>
      </c>
      <c r="AR69" s="69">
        <v>0</v>
      </c>
      <c r="AS69" s="71" t="s">
        <v>754</v>
      </c>
      <c r="AT69" s="69" t="b">
        <v>0</v>
      </c>
      <c r="AU69" s="69" t="s">
        <v>761</v>
      </c>
      <c r="AV69" s="69"/>
      <c r="AW69" s="71" t="s">
        <v>754</v>
      </c>
      <c r="AX69" s="69" t="b">
        <v>0</v>
      </c>
      <c r="AY69" s="69">
        <v>4</v>
      </c>
      <c r="AZ69" s="71" t="s">
        <v>698</v>
      </c>
      <c r="BA69" s="69" t="s">
        <v>769</v>
      </c>
      <c r="BB69" s="69" t="b">
        <v>0</v>
      </c>
      <c r="BC69" s="71" t="s">
        <v>698</v>
      </c>
      <c r="BD69" s="69" t="s">
        <v>292</v>
      </c>
      <c r="BE69" s="69">
        <v>0</v>
      </c>
      <c r="BF69" s="69">
        <v>0</v>
      </c>
      <c r="BG69" s="69"/>
      <c r="BH69" s="69"/>
      <c r="BI69" s="69"/>
      <c r="BJ69" s="69"/>
      <c r="BK69" s="69"/>
      <c r="BL69" s="69"/>
      <c r="BM69" s="69"/>
      <c r="BN69" s="69"/>
    </row>
    <row r="70" spans="1:66" ht="15">
      <c r="A70" s="66" t="s">
        <v>336</v>
      </c>
      <c r="B70" s="66" t="s">
        <v>398</v>
      </c>
      <c r="C70" s="68" t="s">
        <v>1854</v>
      </c>
      <c r="D70" s="75">
        <v>3</v>
      </c>
      <c r="E70" s="76" t="s">
        <v>132</v>
      </c>
      <c r="F70" s="77">
        <v>32</v>
      </c>
      <c r="G70" s="68"/>
      <c r="H70" s="78"/>
      <c r="I70" s="79"/>
      <c r="J70" s="79"/>
      <c r="K70" s="34" t="s">
        <v>65</v>
      </c>
      <c r="L70" s="86">
        <v>70</v>
      </c>
      <c r="M70" s="86"/>
      <c r="N70" s="81"/>
      <c r="O70" s="69">
        <v>1</v>
      </c>
      <c r="P70" s="67" t="str">
        <f>REPLACE(INDEX(GroupVertices[Group],MATCH(Edges[[#This Row],[Vertex 1]],GroupVertices[Vertex],0)),1,1,"")</f>
        <v>1</v>
      </c>
      <c r="Q70" s="67" t="str">
        <f>REPLACE(INDEX(GroupVertices[Group],MATCH(Edges[[#This Row],[Vertex 2]],GroupVertices[Vertex],0)),1,1,"")</f>
        <v>1</v>
      </c>
      <c r="R70" s="48"/>
      <c r="S70" s="49"/>
      <c r="T70" s="48"/>
      <c r="U70" s="49"/>
      <c r="V70" s="48"/>
      <c r="W70" s="49"/>
      <c r="X70" s="48"/>
      <c r="Y70" s="49"/>
      <c r="Z70" s="48"/>
      <c r="AA70" s="69" t="s">
        <v>416</v>
      </c>
      <c r="AB70" s="99">
        <v>43714.960625</v>
      </c>
      <c r="AC70" s="69" t="s">
        <v>424</v>
      </c>
      <c r="AD70" s="69"/>
      <c r="AE70" s="69"/>
      <c r="AF70" s="69"/>
      <c r="AG70" s="69"/>
      <c r="AH70" s="102" t="s">
        <v>544</v>
      </c>
      <c r="AI70" s="99">
        <v>43714.960625</v>
      </c>
      <c r="AJ70" s="105">
        <v>43714</v>
      </c>
      <c r="AK70" s="71" t="s">
        <v>578</v>
      </c>
      <c r="AL70" s="102" t="s">
        <v>636</v>
      </c>
      <c r="AM70" s="69"/>
      <c r="AN70" s="69"/>
      <c r="AO70" s="71" t="s">
        <v>695</v>
      </c>
      <c r="AP70" s="69"/>
      <c r="AQ70" s="69" t="b">
        <v>0</v>
      </c>
      <c r="AR70" s="69">
        <v>0</v>
      </c>
      <c r="AS70" s="71" t="s">
        <v>754</v>
      </c>
      <c r="AT70" s="69" t="b">
        <v>0</v>
      </c>
      <c r="AU70" s="69" t="s">
        <v>761</v>
      </c>
      <c r="AV70" s="69"/>
      <c r="AW70" s="71" t="s">
        <v>754</v>
      </c>
      <c r="AX70" s="69" t="b">
        <v>0</v>
      </c>
      <c r="AY70" s="69">
        <v>4</v>
      </c>
      <c r="AZ70" s="71" t="s">
        <v>698</v>
      </c>
      <c r="BA70" s="69" t="s">
        <v>769</v>
      </c>
      <c r="BB70" s="69" t="b">
        <v>0</v>
      </c>
      <c r="BC70" s="71" t="s">
        <v>698</v>
      </c>
      <c r="BD70" s="69" t="s">
        <v>292</v>
      </c>
      <c r="BE70" s="69">
        <v>0</v>
      </c>
      <c r="BF70" s="69">
        <v>0</v>
      </c>
      <c r="BG70" s="69"/>
      <c r="BH70" s="69"/>
      <c r="BI70" s="69"/>
      <c r="BJ70" s="69"/>
      <c r="BK70" s="69"/>
      <c r="BL70" s="69"/>
      <c r="BM70" s="69"/>
      <c r="BN70" s="69"/>
    </row>
    <row r="71" spans="1:66" ht="15">
      <c r="A71" s="66" t="s">
        <v>336</v>
      </c>
      <c r="B71" s="66" t="s">
        <v>399</v>
      </c>
      <c r="C71" s="68" t="s">
        <v>1854</v>
      </c>
      <c r="D71" s="75">
        <v>3</v>
      </c>
      <c r="E71" s="76" t="s">
        <v>132</v>
      </c>
      <c r="F71" s="77">
        <v>32</v>
      </c>
      <c r="G71" s="68"/>
      <c r="H71" s="78"/>
      <c r="I71" s="79"/>
      <c r="J71" s="79"/>
      <c r="K71" s="34" t="s">
        <v>65</v>
      </c>
      <c r="L71" s="86">
        <v>71</v>
      </c>
      <c r="M71" s="86"/>
      <c r="N71" s="81"/>
      <c r="O71" s="69">
        <v>1</v>
      </c>
      <c r="P71" s="67" t="str">
        <f>REPLACE(INDEX(GroupVertices[Group],MATCH(Edges[[#This Row],[Vertex 1]],GroupVertices[Vertex],0)),1,1,"")</f>
        <v>1</v>
      </c>
      <c r="Q71" s="67" t="str">
        <f>REPLACE(INDEX(GroupVertices[Group],MATCH(Edges[[#This Row],[Vertex 2]],GroupVertices[Vertex],0)),1,1,"")</f>
        <v>1</v>
      </c>
      <c r="R71" s="48"/>
      <c r="S71" s="49"/>
      <c r="T71" s="48"/>
      <c r="U71" s="49"/>
      <c r="V71" s="48"/>
      <c r="W71" s="49"/>
      <c r="X71" s="48"/>
      <c r="Y71" s="49"/>
      <c r="Z71" s="48"/>
      <c r="AA71" s="69" t="s">
        <v>416</v>
      </c>
      <c r="AB71" s="99">
        <v>43714.960625</v>
      </c>
      <c r="AC71" s="69" t="s">
        <v>424</v>
      </c>
      <c r="AD71" s="69"/>
      <c r="AE71" s="69"/>
      <c r="AF71" s="69"/>
      <c r="AG71" s="69"/>
      <c r="AH71" s="102" t="s">
        <v>544</v>
      </c>
      <c r="AI71" s="99">
        <v>43714.960625</v>
      </c>
      <c r="AJ71" s="105">
        <v>43714</v>
      </c>
      <c r="AK71" s="71" t="s">
        <v>578</v>
      </c>
      <c r="AL71" s="102" t="s">
        <v>636</v>
      </c>
      <c r="AM71" s="69"/>
      <c r="AN71" s="69"/>
      <c r="AO71" s="71" t="s">
        <v>695</v>
      </c>
      <c r="AP71" s="69"/>
      <c r="AQ71" s="69" t="b">
        <v>0</v>
      </c>
      <c r="AR71" s="69">
        <v>0</v>
      </c>
      <c r="AS71" s="71" t="s">
        <v>754</v>
      </c>
      <c r="AT71" s="69" t="b">
        <v>0</v>
      </c>
      <c r="AU71" s="69" t="s">
        <v>761</v>
      </c>
      <c r="AV71" s="69"/>
      <c r="AW71" s="71" t="s">
        <v>754</v>
      </c>
      <c r="AX71" s="69" t="b">
        <v>0</v>
      </c>
      <c r="AY71" s="69">
        <v>4</v>
      </c>
      <c r="AZ71" s="71" t="s">
        <v>698</v>
      </c>
      <c r="BA71" s="69" t="s">
        <v>769</v>
      </c>
      <c r="BB71" s="69" t="b">
        <v>0</v>
      </c>
      <c r="BC71" s="71" t="s">
        <v>698</v>
      </c>
      <c r="BD71" s="69" t="s">
        <v>292</v>
      </c>
      <c r="BE71" s="69">
        <v>0</v>
      </c>
      <c r="BF71" s="69">
        <v>0</v>
      </c>
      <c r="BG71" s="69"/>
      <c r="BH71" s="69"/>
      <c r="BI71" s="69"/>
      <c r="BJ71" s="69"/>
      <c r="BK71" s="69"/>
      <c r="BL71" s="69"/>
      <c r="BM71" s="69"/>
      <c r="BN71" s="69"/>
    </row>
    <row r="72" spans="1:66" ht="15">
      <c r="A72" s="66" t="s">
        <v>336</v>
      </c>
      <c r="B72" s="66" t="s">
        <v>400</v>
      </c>
      <c r="C72" s="68" t="s">
        <v>1854</v>
      </c>
      <c r="D72" s="75">
        <v>3</v>
      </c>
      <c r="E72" s="76" t="s">
        <v>132</v>
      </c>
      <c r="F72" s="77">
        <v>32</v>
      </c>
      <c r="G72" s="68"/>
      <c r="H72" s="78"/>
      <c r="I72" s="79"/>
      <c r="J72" s="79"/>
      <c r="K72" s="34" t="s">
        <v>65</v>
      </c>
      <c r="L72" s="86">
        <v>72</v>
      </c>
      <c r="M72" s="86"/>
      <c r="N72" s="81"/>
      <c r="O72" s="69">
        <v>1</v>
      </c>
      <c r="P72" s="67" t="str">
        <f>REPLACE(INDEX(GroupVertices[Group],MATCH(Edges[[#This Row],[Vertex 1]],GroupVertices[Vertex],0)),1,1,"")</f>
        <v>1</v>
      </c>
      <c r="Q72" s="67" t="str">
        <f>REPLACE(INDEX(GroupVertices[Group],MATCH(Edges[[#This Row],[Vertex 2]],GroupVertices[Vertex],0)),1,1,"")</f>
        <v>1</v>
      </c>
      <c r="R72" s="48"/>
      <c r="S72" s="49"/>
      <c r="T72" s="48"/>
      <c r="U72" s="49"/>
      <c r="V72" s="48"/>
      <c r="W72" s="49"/>
      <c r="X72" s="48"/>
      <c r="Y72" s="49"/>
      <c r="Z72" s="48"/>
      <c r="AA72" s="69" t="s">
        <v>416</v>
      </c>
      <c r="AB72" s="99">
        <v>43714.960625</v>
      </c>
      <c r="AC72" s="69" t="s">
        <v>424</v>
      </c>
      <c r="AD72" s="69"/>
      <c r="AE72" s="69"/>
      <c r="AF72" s="69"/>
      <c r="AG72" s="69"/>
      <c r="AH72" s="102" t="s">
        <v>544</v>
      </c>
      <c r="AI72" s="99">
        <v>43714.960625</v>
      </c>
      <c r="AJ72" s="105">
        <v>43714</v>
      </c>
      <c r="AK72" s="71" t="s">
        <v>578</v>
      </c>
      <c r="AL72" s="102" t="s">
        <v>636</v>
      </c>
      <c r="AM72" s="69"/>
      <c r="AN72" s="69"/>
      <c r="AO72" s="71" t="s">
        <v>695</v>
      </c>
      <c r="AP72" s="69"/>
      <c r="AQ72" s="69" t="b">
        <v>0</v>
      </c>
      <c r="AR72" s="69">
        <v>0</v>
      </c>
      <c r="AS72" s="71" t="s">
        <v>754</v>
      </c>
      <c r="AT72" s="69" t="b">
        <v>0</v>
      </c>
      <c r="AU72" s="69" t="s">
        <v>761</v>
      </c>
      <c r="AV72" s="69"/>
      <c r="AW72" s="71" t="s">
        <v>754</v>
      </c>
      <c r="AX72" s="69" t="b">
        <v>0</v>
      </c>
      <c r="AY72" s="69">
        <v>4</v>
      </c>
      <c r="AZ72" s="71" t="s">
        <v>698</v>
      </c>
      <c r="BA72" s="69" t="s">
        <v>769</v>
      </c>
      <c r="BB72" s="69" t="b">
        <v>0</v>
      </c>
      <c r="BC72" s="71" t="s">
        <v>698</v>
      </c>
      <c r="BD72" s="69" t="s">
        <v>292</v>
      </c>
      <c r="BE72" s="69">
        <v>0</v>
      </c>
      <c r="BF72" s="69">
        <v>0</v>
      </c>
      <c r="BG72" s="69"/>
      <c r="BH72" s="69"/>
      <c r="BI72" s="69"/>
      <c r="BJ72" s="69"/>
      <c r="BK72" s="69"/>
      <c r="BL72" s="69"/>
      <c r="BM72" s="69"/>
      <c r="BN72" s="69"/>
    </row>
    <row r="73" spans="1:66" ht="15">
      <c r="A73" s="66" t="s">
        <v>336</v>
      </c>
      <c r="B73" s="66" t="s">
        <v>401</v>
      </c>
      <c r="C73" s="68" t="s">
        <v>1854</v>
      </c>
      <c r="D73" s="75">
        <v>3</v>
      </c>
      <c r="E73" s="76" t="s">
        <v>132</v>
      </c>
      <c r="F73" s="77">
        <v>32</v>
      </c>
      <c r="G73" s="68"/>
      <c r="H73" s="78"/>
      <c r="I73" s="79"/>
      <c r="J73" s="79"/>
      <c r="K73" s="34" t="s">
        <v>65</v>
      </c>
      <c r="L73" s="86">
        <v>73</v>
      </c>
      <c r="M73" s="86"/>
      <c r="N73" s="81"/>
      <c r="O73" s="69">
        <v>1</v>
      </c>
      <c r="P73" s="67" t="str">
        <f>REPLACE(INDEX(GroupVertices[Group],MATCH(Edges[[#This Row],[Vertex 1]],GroupVertices[Vertex],0)),1,1,"")</f>
        <v>1</v>
      </c>
      <c r="Q73" s="67" t="str">
        <f>REPLACE(INDEX(GroupVertices[Group],MATCH(Edges[[#This Row],[Vertex 2]],GroupVertices[Vertex],0)),1,1,"")</f>
        <v>1</v>
      </c>
      <c r="R73" s="48"/>
      <c r="S73" s="49"/>
      <c r="T73" s="48"/>
      <c r="U73" s="49"/>
      <c r="V73" s="48"/>
      <c r="W73" s="49"/>
      <c r="X73" s="48"/>
      <c r="Y73" s="49"/>
      <c r="Z73" s="48"/>
      <c r="AA73" s="69" t="s">
        <v>416</v>
      </c>
      <c r="AB73" s="99">
        <v>43714.960625</v>
      </c>
      <c r="AC73" s="69" t="s">
        <v>424</v>
      </c>
      <c r="AD73" s="69"/>
      <c r="AE73" s="69"/>
      <c r="AF73" s="69"/>
      <c r="AG73" s="69"/>
      <c r="AH73" s="102" t="s">
        <v>544</v>
      </c>
      <c r="AI73" s="99">
        <v>43714.960625</v>
      </c>
      <c r="AJ73" s="105">
        <v>43714</v>
      </c>
      <c r="AK73" s="71" t="s">
        <v>578</v>
      </c>
      <c r="AL73" s="102" t="s">
        <v>636</v>
      </c>
      <c r="AM73" s="69"/>
      <c r="AN73" s="69"/>
      <c r="AO73" s="71" t="s">
        <v>695</v>
      </c>
      <c r="AP73" s="69"/>
      <c r="AQ73" s="69" t="b">
        <v>0</v>
      </c>
      <c r="AR73" s="69">
        <v>0</v>
      </c>
      <c r="AS73" s="71" t="s">
        <v>754</v>
      </c>
      <c r="AT73" s="69" t="b">
        <v>0</v>
      </c>
      <c r="AU73" s="69" t="s">
        <v>761</v>
      </c>
      <c r="AV73" s="69"/>
      <c r="AW73" s="71" t="s">
        <v>754</v>
      </c>
      <c r="AX73" s="69" t="b">
        <v>0</v>
      </c>
      <c r="AY73" s="69">
        <v>4</v>
      </c>
      <c r="AZ73" s="71" t="s">
        <v>698</v>
      </c>
      <c r="BA73" s="69" t="s">
        <v>769</v>
      </c>
      <c r="BB73" s="69" t="b">
        <v>0</v>
      </c>
      <c r="BC73" s="71" t="s">
        <v>698</v>
      </c>
      <c r="BD73" s="69" t="s">
        <v>292</v>
      </c>
      <c r="BE73" s="69">
        <v>0</v>
      </c>
      <c r="BF73" s="69">
        <v>0</v>
      </c>
      <c r="BG73" s="69"/>
      <c r="BH73" s="69"/>
      <c r="BI73" s="69"/>
      <c r="BJ73" s="69"/>
      <c r="BK73" s="69"/>
      <c r="BL73" s="69"/>
      <c r="BM73" s="69"/>
      <c r="BN73" s="69"/>
    </row>
    <row r="74" spans="1:66" ht="15">
      <c r="A74" s="66" t="s">
        <v>336</v>
      </c>
      <c r="B74" s="66" t="s">
        <v>402</v>
      </c>
      <c r="C74" s="68" t="s">
        <v>1854</v>
      </c>
      <c r="D74" s="75">
        <v>3</v>
      </c>
      <c r="E74" s="76" t="s">
        <v>132</v>
      </c>
      <c r="F74" s="77">
        <v>32</v>
      </c>
      <c r="G74" s="68"/>
      <c r="H74" s="78"/>
      <c r="I74" s="79"/>
      <c r="J74" s="79"/>
      <c r="K74" s="34" t="s">
        <v>65</v>
      </c>
      <c r="L74" s="86">
        <v>74</v>
      </c>
      <c r="M74" s="86"/>
      <c r="N74" s="81"/>
      <c r="O74" s="69">
        <v>1</v>
      </c>
      <c r="P74" s="67" t="str">
        <f>REPLACE(INDEX(GroupVertices[Group],MATCH(Edges[[#This Row],[Vertex 1]],GroupVertices[Vertex],0)),1,1,"")</f>
        <v>1</v>
      </c>
      <c r="Q74" s="67" t="str">
        <f>REPLACE(INDEX(GroupVertices[Group],MATCH(Edges[[#This Row],[Vertex 2]],GroupVertices[Vertex],0)),1,1,"")</f>
        <v>1</v>
      </c>
      <c r="R74" s="48"/>
      <c r="S74" s="49"/>
      <c r="T74" s="48"/>
      <c r="U74" s="49"/>
      <c r="V74" s="48"/>
      <c r="W74" s="49"/>
      <c r="X74" s="48"/>
      <c r="Y74" s="49"/>
      <c r="Z74" s="48"/>
      <c r="AA74" s="69" t="s">
        <v>416</v>
      </c>
      <c r="AB74" s="99">
        <v>43714.960625</v>
      </c>
      <c r="AC74" s="69" t="s">
        <v>424</v>
      </c>
      <c r="AD74" s="69"/>
      <c r="AE74" s="69"/>
      <c r="AF74" s="69"/>
      <c r="AG74" s="69"/>
      <c r="AH74" s="102" t="s">
        <v>544</v>
      </c>
      <c r="AI74" s="99">
        <v>43714.960625</v>
      </c>
      <c r="AJ74" s="105">
        <v>43714</v>
      </c>
      <c r="AK74" s="71" t="s">
        <v>578</v>
      </c>
      <c r="AL74" s="102" t="s">
        <v>636</v>
      </c>
      <c r="AM74" s="69"/>
      <c r="AN74" s="69"/>
      <c r="AO74" s="71" t="s">
        <v>695</v>
      </c>
      <c r="AP74" s="69"/>
      <c r="AQ74" s="69" t="b">
        <v>0</v>
      </c>
      <c r="AR74" s="69">
        <v>0</v>
      </c>
      <c r="AS74" s="71" t="s">
        <v>754</v>
      </c>
      <c r="AT74" s="69" t="b">
        <v>0</v>
      </c>
      <c r="AU74" s="69" t="s">
        <v>761</v>
      </c>
      <c r="AV74" s="69"/>
      <c r="AW74" s="71" t="s">
        <v>754</v>
      </c>
      <c r="AX74" s="69" t="b">
        <v>0</v>
      </c>
      <c r="AY74" s="69">
        <v>4</v>
      </c>
      <c r="AZ74" s="71" t="s">
        <v>698</v>
      </c>
      <c r="BA74" s="69" t="s">
        <v>769</v>
      </c>
      <c r="BB74" s="69" t="b">
        <v>0</v>
      </c>
      <c r="BC74" s="71" t="s">
        <v>698</v>
      </c>
      <c r="BD74" s="69" t="s">
        <v>292</v>
      </c>
      <c r="BE74" s="69">
        <v>0</v>
      </c>
      <c r="BF74" s="69">
        <v>0</v>
      </c>
      <c r="BG74" s="69"/>
      <c r="BH74" s="69"/>
      <c r="BI74" s="69"/>
      <c r="BJ74" s="69"/>
      <c r="BK74" s="69"/>
      <c r="BL74" s="69"/>
      <c r="BM74" s="69"/>
      <c r="BN74" s="69"/>
    </row>
    <row r="75" spans="1:66" ht="15">
      <c r="A75" s="66" t="s">
        <v>336</v>
      </c>
      <c r="B75" s="66" t="s">
        <v>403</v>
      </c>
      <c r="C75" s="68" t="s">
        <v>1854</v>
      </c>
      <c r="D75" s="75">
        <v>3</v>
      </c>
      <c r="E75" s="76" t="s">
        <v>132</v>
      </c>
      <c r="F75" s="77">
        <v>32</v>
      </c>
      <c r="G75" s="68"/>
      <c r="H75" s="78"/>
      <c r="I75" s="79"/>
      <c r="J75" s="79"/>
      <c r="K75" s="34" t="s">
        <v>65</v>
      </c>
      <c r="L75" s="86">
        <v>75</v>
      </c>
      <c r="M75" s="86"/>
      <c r="N75" s="81"/>
      <c r="O75" s="69">
        <v>1</v>
      </c>
      <c r="P75" s="67" t="str">
        <f>REPLACE(INDEX(GroupVertices[Group],MATCH(Edges[[#This Row],[Vertex 1]],GroupVertices[Vertex],0)),1,1,"")</f>
        <v>1</v>
      </c>
      <c r="Q75" s="67" t="str">
        <f>REPLACE(INDEX(GroupVertices[Group],MATCH(Edges[[#This Row],[Vertex 2]],GroupVertices[Vertex],0)),1,1,"")</f>
        <v>1</v>
      </c>
      <c r="R75" s="48"/>
      <c r="S75" s="49"/>
      <c r="T75" s="48"/>
      <c r="U75" s="49"/>
      <c r="V75" s="48"/>
      <c r="W75" s="49"/>
      <c r="X75" s="48"/>
      <c r="Y75" s="49"/>
      <c r="Z75" s="48"/>
      <c r="AA75" s="69" t="s">
        <v>416</v>
      </c>
      <c r="AB75" s="99">
        <v>43714.960625</v>
      </c>
      <c r="AC75" s="69" t="s">
        <v>424</v>
      </c>
      <c r="AD75" s="69"/>
      <c r="AE75" s="69"/>
      <c r="AF75" s="69"/>
      <c r="AG75" s="69"/>
      <c r="AH75" s="102" t="s">
        <v>544</v>
      </c>
      <c r="AI75" s="99">
        <v>43714.960625</v>
      </c>
      <c r="AJ75" s="105">
        <v>43714</v>
      </c>
      <c r="AK75" s="71" t="s">
        <v>578</v>
      </c>
      <c r="AL75" s="102" t="s">
        <v>636</v>
      </c>
      <c r="AM75" s="69"/>
      <c r="AN75" s="69"/>
      <c r="AO75" s="71" t="s">
        <v>695</v>
      </c>
      <c r="AP75" s="69"/>
      <c r="AQ75" s="69" t="b">
        <v>0</v>
      </c>
      <c r="AR75" s="69">
        <v>0</v>
      </c>
      <c r="AS75" s="71" t="s">
        <v>754</v>
      </c>
      <c r="AT75" s="69" t="b">
        <v>0</v>
      </c>
      <c r="AU75" s="69" t="s">
        <v>761</v>
      </c>
      <c r="AV75" s="69"/>
      <c r="AW75" s="71" t="s">
        <v>754</v>
      </c>
      <c r="AX75" s="69" t="b">
        <v>0</v>
      </c>
      <c r="AY75" s="69">
        <v>4</v>
      </c>
      <c r="AZ75" s="71" t="s">
        <v>698</v>
      </c>
      <c r="BA75" s="69" t="s">
        <v>769</v>
      </c>
      <c r="BB75" s="69" t="b">
        <v>0</v>
      </c>
      <c r="BC75" s="71" t="s">
        <v>698</v>
      </c>
      <c r="BD75" s="69" t="s">
        <v>292</v>
      </c>
      <c r="BE75" s="69">
        <v>0</v>
      </c>
      <c r="BF75" s="69">
        <v>0</v>
      </c>
      <c r="BG75" s="69"/>
      <c r="BH75" s="69"/>
      <c r="BI75" s="69"/>
      <c r="BJ75" s="69"/>
      <c r="BK75" s="69"/>
      <c r="BL75" s="69"/>
      <c r="BM75" s="69"/>
      <c r="BN75" s="69"/>
    </row>
    <row r="76" spans="1:66" ht="15">
      <c r="A76" s="66" t="s">
        <v>336</v>
      </c>
      <c r="B76" s="66" t="s">
        <v>404</v>
      </c>
      <c r="C76" s="68" t="s">
        <v>1854</v>
      </c>
      <c r="D76" s="75">
        <v>3</v>
      </c>
      <c r="E76" s="76" t="s">
        <v>132</v>
      </c>
      <c r="F76" s="77">
        <v>32</v>
      </c>
      <c r="G76" s="68"/>
      <c r="H76" s="78"/>
      <c r="I76" s="79"/>
      <c r="J76" s="79"/>
      <c r="K76" s="34" t="s">
        <v>65</v>
      </c>
      <c r="L76" s="86">
        <v>76</v>
      </c>
      <c r="M76" s="86"/>
      <c r="N76" s="81"/>
      <c r="O76" s="69">
        <v>1</v>
      </c>
      <c r="P76" s="67" t="str">
        <f>REPLACE(INDEX(GroupVertices[Group],MATCH(Edges[[#This Row],[Vertex 1]],GroupVertices[Vertex],0)),1,1,"")</f>
        <v>1</v>
      </c>
      <c r="Q76" s="67" t="str">
        <f>REPLACE(INDEX(GroupVertices[Group],MATCH(Edges[[#This Row],[Vertex 2]],GroupVertices[Vertex],0)),1,1,"")</f>
        <v>1</v>
      </c>
      <c r="R76" s="48">
        <v>3</v>
      </c>
      <c r="S76" s="49">
        <v>4.838709677419355</v>
      </c>
      <c r="T76" s="48">
        <v>0</v>
      </c>
      <c r="U76" s="49">
        <v>0</v>
      </c>
      <c r="V76" s="48">
        <v>0</v>
      </c>
      <c r="W76" s="49">
        <v>0</v>
      </c>
      <c r="X76" s="48">
        <v>59</v>
      </c>
      <c r="Y76" s="49">
        <v>95.16129032258064</v>
      </c>
      <c r="Z76" s="48">
        <v>62</v>
      </c>
      <c r="AA76" s="69" t="s">
        <v>416</v>
      </c>
      <c r="AB76" s="99">
        <v>43714.960625</v>
      </c>
      <c r="AC76" s="69" t="s">
        <v>424</v>
      </c>
      <c r="AD76" s="69"/>
      <c r="AE76" s="69"/>
      <c r="AF76" s="69"/>
      <c r="AG76" s="69"/>
      <c r="AH76" s="102" t="s">
        <v>544</v>
      </c>
      <c r="AI76" s="99">
        <v>43714.960625</v>
      </c>
      <c r="AJ76" s="105">
        <v>43714</v>
      </c>
      <c r="AK76" s="71" t="s">
        <v>578</v>
      </c>
      <c r="AL76" s="102" t="s">
        <v>636</v>
      </c>
      <c r="AM76" s="69"/>
      <c r="AN76" s="69"/>
      <c r="AO76" s="71" t="s">
        <v>695</v>
      </c>
      <c r="AP76" s="69"/>
      <c r="AQ76" s="69" t="b">
        <v>0</v>
      </c>
      <c r="AR76" s="69">
        <v>0</v>
      </c>
      <c r="AS76" s="71" t="s">
        <v>754</v>
      </c>
      <c r="AT76" s="69" t="b">
        <v>0</v>
      </c>
      <c r="AU76" s="69" t="s">
        <v>761</v>
      </c>
      <c r="AV76" s="69"/>
      <c r="AW76" s="71" t="s">
        <v>754</v>
      </c>
      <c r="AX76" s="69" t="b">
        <v>0</v>
      </c>
      <c r="AY76" s="69">
        <v>4</v>
      </c>
      <c r="AZ76" s="71" t="s">
        <v>698</v>
      </c>
      <c r="BA76" s="69" t="s">
        <v>769</v>
      </c>
      <c r="BB76" s="69" t="b">
        <v>0</v>
      </c>
      <c r="BC76" s="71" t="s">
        <v>698</v>
      </c>
      <c r="BD76" s="69" t="s">
        <v>292</v>
      </c>
      <c r="BE76" s="69">
        <v>0</v>
      </c>
      <c r="BF76" s="69">
        <v>0</v>
      </c>
      <c r="BG76" s="69"/>
      <c r="BH76" s="69"/>
      <c r="BI76" s="69"/>
      <c r="BJ76" s="69"/>
      <c r="BK76" s="69"/>
      <c r="BL76" s="69"/>
      <c r="BM76" s="69"/>
      <c r="BN76" s="69"/>
    </row>
    <row r="77" spans="1:66" ht="15">
      <c r="A77" s="66" t="s">
        <v>336</v>
      </c>
      <c r="B77" s="66" t="s">
        <v>337</v>
      </c>
      <c r="C77" s="68" t="s">
        <v>1854</v>
      </c>
      <c r="D77" s="75">
        <v>3</v>
      </c>
      <c r="E77" s="76" t="s">
        <v>132</v>
      </c>
      <c r="F77" s="77">
        <v>32</v>
      </c>
      <c r="G77" s="68"/>
      <c r="H77" s="78"/>
      <c r="I77" s="79"/>
      <c r="J77" s="79"/>
      <c r="K77" s="34" t="s">
        <v>66</v>
      </c>
      <c r="L77" s="86">
        <v>77</v>
      </c>
      <c r="M77" s="86"/>
      <c r="N77" s="81"/>
      <c r="O77" s="69">
        <v>1</v>
      </c>
      <c r="P77" s="67" t="str">
        <f>REPLACE(INDEX(GroupVertices[Group],MATCH(Edges[[#This Row],[Vertex 1]],GroupVertices[Vertex],0)),1,1,"")</f>
        <v>1</v>
      </c>
      <c r="Q77" s="67" t="str">
        <f>REPLACE(INDEX(GroupVertices[Group],MATCH(Edges[[#This Row],[Vertex 2]],GroupVertices[Vertex],0)),1,1,"")</f>
        <v>1</v>
      </c>
      <c r="R77" s="48"/>
      <c r="S77" s="49"/>
      <c r="T77" s="48"/>
      <c r="U77" s="49"/>
      <c r="V77" s="48"/>
      <c r="W77" s="49"/>
      <c r="X77" s="48"/>
      <c r="Y77" s="49"/>
      <c r="Z77" s="48"/>
      <c r="AA77" s="69" t="s">
        <v>418</v>
      </c>
      <c r="AB77" s="99">
        <v>43714.960625</v>
      </c>
      <c r="AC77" s="69" t="s">
        <v>424</v>
      </c>
      <c r="AD77" s="69"/>
      <c r="AE77" s="69"/>
      <c r="AF77" s="69"/>
      <c r="AG77" s="69"/>
      <c r="AH77" s="102" t="s">
        <v>544</v>
      </c>
      <c r="AI77" s="99">
        <v>43714.960625</v>
      </c>
      <c r="AJ77" s="105">
        <v>43714</v>
      </c>
      <c r="AK77" s="71" t="s">
        <v>578</v>
      </c>
      <c r="AL77" s="102" t="s">
        <v>636</v>
      </c>
      <c r="AM77" s="69"/>
      <c r="AN77" s="69"/>
      <c r="AO77" s="71" t="s">
        <v>695</v>
      </c>
      <c r="AP77" s="69"/>
      <c r="AQ77" s="69" t="b">
        <v>0</v>
      </c>
      <c r="AR77" s="69">
        <v>0</v>
      </c>
      <c r="AS77" s="71" t="s">
        <v>754</v>
      </c>
      <c r="AT77" s="69" t="b">
        <v>0</v>
      </c>
      <c r="AU77" s="69" t="s">
        <v>761</v>
      </c>
      <c r="AV77" s="69"/>
      <c r="AW77" s="71" t="s">
        <v>754</v>
      </c>
      <c r="AX77" s="69" t="b">
        <v>0</v>
      </c>
      <c r="AY77" s="69">
        <v>4</v>
      </c>
      <c r="AZ77" s="71" t="s">
        <v>698</v>
      </c>
      <c r="BA77" s="69" t="s">
        <v>769</v>
      </c>
      <c r="BB77" s="69" t="b">
        <v>0</v>
      </c>
      <c r="BC77" s="71" t="s">
        <v>698</v>
      </c>
      <c r="BD77" s="69" t="s">
        <v>292</v>
      </c>
      <c r="BE77" s="69">
        <v>0</v>
      </c>
      <c r="BF77" s="69">
        <v>0</v>
      </c>
      <c r="BG77" s="69"/>
      <c r="BH77" s="69"/>
      <c r="BI77" s="69"/>
      <c r="BJ77" s="69"/>
      <c r="BK77" s="69"/>
      <c r="BL77" s="69"/>
      <c r="BM77" s="69"/>
      <c r="BN77" s="69"/>
    </row>
    <row r="78" spans="1:66" ht="15">
      <c r="A78" s="66" t="s">
        <v>337</v>
      </c>
      <c r="B78" s="66" t="s">
        <v>336</v>
      </c>
      <c r="C78" s="68" t="s">
        <v>1854</v>
      </c>
      <c r="D78" s="75">
        <v>3</v>
      </c>
      <c r="E78" s="76" t="s">
        <v>132</v>
      </c>
      <c r="F78" s="77">
        <v>32</v>
      </c>
      <c r="G78" s="68"/>
      <c r="H78" s="78"/>
      <c r="I78" s="79"/>
      <c r="J78" s="79"/>
      <c r="K78" s="34" t="s">
        <v>66</v>
      </c>
      <c r="L78" s="86">
        <v>78</v>
      </c>
      <c r="M78" s="86"/>
      <c r="N78" s="81"/>
      <c r="O78" s="69">
        <v>1</v>
      </c>
      <c r="P78" s="67" t="str">
        <f>REPLACE(INDEX(GroupVertices[Group],MATCH(Edges[[#This Row],[Vertex 1]],GroupVertices[Vertex],0)),1,1,"")</f>
        <v>1</v>
      </c>
      <c r="Q78" s="67" t="str">
        <f>REPLACE(INDEX(GroupVertices[Group],MATCH(Edges[[#This Row],[Vertex 2]],GroupVertices[Vertex],0)),1,1,"")</f>
        <v>1</v>
      </c>
      <c r="R78" s="48"/>
      <c r="S78" s="49"/>
      <c r="T78" s="48"/>
      <c r="U78" s="49"/>
      <c r="V78" s="48"/>
      <c r="W78" s="49"/>
      <c r="X78" s="48"/>
      <c r="Y78" s="49"/>
      <c r="Z78" s="48"/>
      <c r="AA78" s="69" t="s">
        <v>416</v>
      </c>
      <c r="AB78" s="99">
        <v>43714.96965277778</v>
      </c>
      <c r="AC78" s="69" t="s">
        <v>424</v>
      </c>
      <c r="AD78" s="69"/>
      <c r="AE78" s="69"/>
      <c r="AF78" s="69"/>
      <c r="AG78" s="69"/>
      <c r="AH78" s="102" t="s">
        <v>545</v>
      </c>
      <c r="AI78" s="99">
        <v>43714.96965277778</v>
      </c>
      <c r="AJ78" s="105">
        <v>43714</v>
      </c>
      <c r="AK78" s="71" t="s">
        <v>579</v>
      </c>
      <c r="AL78" s="102" t="s">
        <v>637</v>
      </c>
      <c r="AM78" s="69"/>
      <c r="AN78" s="69"/>
      <c r="AO78" s="71" t="s">
        <v>696</v>
      </c>
      <c r="AP78" s="69"/>
      <c r="AQ78" s="69" t="b">
        <v>0</v>
      </c>
      <c r="AR78" s="69">
        <v>0</v>
      </c>
      <c r="AS78" s="71" t="s">
        <v>754</v>
      </c>
      <c r="AT78" s="69" t="b">
        <v>0</v>
      </c>
      <c r="AU78" s="69" t="s">
        <v>761</v>
      </c>
      <c r="AV78" s="69"/>
      <c r="AW78" s="71" t="s">
        <v>754</v>
      </c>
      <c r="AX78" s="69" t="b">
        <v>0</v>
      </c>
      <c r="AY78" s="69">
        <v>4</v>
      </c>
      <c r="AZ78" s="71" t="s">
        <v>698</v>
      </c>
      <c r="BA78" s="69" t="s">
        <v>768</v>
      </c>
      <c r="BB78" s="69" t="b">
        <v>0</v>
      </c>
      <c r="BC78" s="71" t="s">
        <v>698</v>
      </c>
      <c r="BD78" s="69" t="s">
        <v>292</v>
      </c>
      <c r="BE78" s="69">
        <v>0</v>
      </c>
      <c r="BF78" s="69">
        <v>0</v>
      </c>
      <c r="BG78" s="69"/>
      <c r="BH78" s="69"/>
      <c r="BI78" s="69"/>
      <c r="BJ78" s="69"/>
      <c r="BK78" s="69"/>
      <c r="BL78" s="69"/>
      <c r="BM78" s="69"/>
      <c r="BN78" s="69"/>
    </row>
    <row r="79" spans="1:66" ht="15">
      <c r="A79" s="66" t="s">
        <v>338</v>
      </c>
      <c r="B79" s="66" t="s">
        <v>336</v>
      </c>
      <c r="C79" s="68" t="s">
        <v>1854</v>
      </c>
      <c r="D79" s="75">
        <v>3</v>
      </c>
      <c r="E79" s="76" t="s">
        <v>132</v>
      </c>
      <c r="F79" s="77">
        <v>32</v>
      </c>
      <c r="G79" s="68"/>
      <c r="H79" s="78"/>
      <c r="I79" s="79"/>
      <c r="J79" s="79"/>
      <c r="K79" s="34" t="s">
        <v>66</v>
      </c>
      <c r="L79" s="86">
        <v>79</v>
      </c>
      <c r="M79" s="86"/>
      <c r="N79" s="81"/>
      <c r="O79" s="69">
        <v>1</v>
      </c>
      <c r="P79" s="67" t="str">
        <f>REPLACE(INDEX(GroupVertices[Group],MATCH(Edges[[#This Row],[Vertex 1]],GroupVertices[Vertex],0)),1,1,"")</f>
        <v>1</v>
      </c>
      <c r="Q79" s="67" t="str">
        <f>REPLACE(INDEX(GroupVertices[Group],MATCH(Edges[[#This Row],[Vertex 2]],GroupVertices[Vertex],0)),1,1,"")</f>
        <v>1</v>
      </c>
      <c r="R79" s="48"/>
      <c r="S79" s="49"/>
      <c r="T79" s="48"/>
      <c r="U79" s="49"/>
      <c r="V79" s="48"/>
      <c r="W79" s="49"/>
      <c r="X79" s="48"/>
      <c r="Y79" s="49"/>
      <c r="Z79" s="48"/>
      <c r="AA79" s="69" t="s">
        <v>416</v>
      </c>
      <c r="AB79" s="99">
        <v>43715.444861111115</v>
      </c>
      <c r="AC79" s="69" t="s">
        <v>424</v>
      </c>
      <c r="AD79" s="69"/>
      <c r="AE79" s="69"/>
      <c r="AF79" s="69"/>
      <c r="AG79" s="69"/>
      <c r="AH79" s="102" t="s">
        <v>546</v>
      </c>
      <c r="AI79" s="99">
        <v>43715.444861111115</v>
      </c>
      <c r="AJ79" s="105">
        <v>43715</v>
      </c>
      <c r="AK79" s="71" t="s">
        <v>580</v>
      </c>
      <c r="AL79" s="102" t="s">
        <v>638</v>
      </c>
      <c r="AM79" s="69"/>
      <c r="AN79" s="69"/>
      <c r="AO79" s="71" t="s">
        <v>697</v>
      </c>
      <c r="AP79" s="69"/>
      <c r="AQ79" s="69" t="b">
        <v>0</v>
      </c>
      <c r="AR79" s="69">
        <v>0</v>
      </c>
      <c r="AS79" s="71" t="s">
        <v>754</v>
      </c>
      <c r="AT79" s="69" t="b">
        <v>0</v>
      </c>
      <c r="AU79" s="69" t="s">
        <v>761</v>
      </c>
      <c r="AV79" s="69"/>
      <c r="AW79" s="71" t="s">
        <v>754</v>
      </c>
      <c r="AX79" s="69" t="b">
        <v>0</v>
      </c>
      <c r="AY79" s="69">
        <v>4</v>
      </c>
      <c r="AZ79" s="71" t="s">
        <v>698</v>
      </c>
      <c r="BA79" s="69" t="s">
        <v>768</v>
      </c>
      <c r="BB79" s="69" t="b">
        <v>0</v>
      </c>
      <c r="BC79" s="71" t="s">
        <v>698</v>
      </c>
      <c r="BD79" s="69" t="s">
        <v>292</v>
      </c>
      <c r="BE79" s="69">
        <v>0</v>
      </c>
      <c r="BF79" s="69">
        <v>0</v>
      </c>
      <c r="BG79" s="69"/>
      <c r="BH79" s="69"/>
      <c r="BI79" s="69"/>
      <c r="BJ79" s="69"/>
      <c r="BK79" s="69"/>
      <c r="BL79" s="69"/>
      <c r="BM79" s="69"/>
      <c r="BN79" s="69"/>
    </row>
    <row r="80" spans="1:66" ht="15">
      <c r="A80" s="66" t="s">
        <v>339</v>
      </c>
      <c r="B80" s="66" t="s">
        <v>336</v>
      </c>
      <c r="C80" s="68" t="s">
        <v>1854</v>
      </c>
      <c r="D80" s="75">
        <v>3</v>
      </c>
      <c r="E80" s="76" t="s">
        <v>132</v>
      </c>
      <c r="F80" s="77">
        <v>32</v>
      </c>
      <c r="G80" s="68"/>
      <c r="H80" s="78"/>
      <c r="I80" s="79"/>
      <c r="J80" s="79"/>
      <c r="K80" s="34" t="s">
        <v>65</v>
      </c>
      <c r="L80" s="86">
        <v>80</v>
      </c>
      <c r="M80" s="86"/>
      <c r="N80" s="81"/>
      <c r="O80" s="69">
        <v>1</v>
      </c>
      <c r="P80" s="67" t="str">
        <f>REPLACE(INDEX(GroupVertices[Group],MATCH(Edges[[#This Row],[Vertex 1]],GroupVertices[Vertex],0)),1,1,"")</f>
        <v>1</v>
      </c>
      <c r="Q80" s="67" t="str">
        <f>REPLACE(INDEX(GroupVertices[Group],MATCH(Edges[[#This Row],[Vertex 2]],GroupVertices[Vertex],0)),1,1,"")</f>
        <v>1</v>
      </c>
      <c r="R80" s="48"/>
      <c r="S80" s="49"/>
      <c r="T80" s="48"/>
      <c r="U80" s="49"/>
      <c r="V80" s="48"/>
      <c r="W80" s="49"/>
      <c r="X80" s="48"/>
      <c r="Y80" s="49"/>
      <c r="Z80" s="48"/>
      <c r="AA80" s="69" t="s">
        <v>416</v>
      </c>
      <c r="AB80" s="99">
        <v>43716.29456018518</v>
      </c>
      <c r="AC80" s="69" t="s">
        <v>424</v>
      </c>
      <c r="AD80" s="69"/>
      <c r="AE80" s="69"/>
      <c r="AF80" s="69"/>
      <c r="AG80" s="69"/>
      <c r="AH80" s="102" t="s">
        <v>547</v>
      </c>
      <c r="AI80" s="99">
        <v>43716.29456018518</v>
      </c>
      <c r="AJ80" s="105">
        <v>43716</v>
      </c>
      <c r="AK80" s="71" t="s">
        <v>582</v>
      </c>
      <c r="AL80" s="102" t="s">
        <v>640</v>
      </c>
      <c r="AM80" s="69"/>
      <c r="AN80" s="69"/>
      <c r="AO80" s="71" t="s">
        <v>699</v>
      </c>
      <c r="AP80" s="69"/>
      <c r="AQ80" s="69" t="b">
        <v>0</v>
      </c>
      <c r="AR80" s="69">
        <v>0</v>
      </c>
      <c r="AS80" s="71" t="s">
        <v>754</v>
      </c>
      <c r="AT80" s="69" t="b">
        <v>0</v>
      </c>
      <c r="AU80" s="69" t="s">
        <v>761</v>
      </c>
      <c r="AV80" s="69"/>
      <c r="AW80" s="71" t="s">
        <v>754</v>
      </c>
      <c r="AX80" s="69" t="b">
        <v>0</v>
      </c>
      <c r="AY80" s="69">
        <v>4</v>
      </c>
      <c r="AZ80" s="71" t="s">
        <v>698</v>
      </c>
      <c r="BA80" s="69" t="s">
        <v>769</v>
      </c>
      <c r="BB80" s="69" t="b">
        <v>0</v>
      </c>
      <c r="BC80" s="71" t="s">
        <v>698</v>
      </c>
      <c r="BD80" s="69" t="s">
        <v>292</v>
      </c>
      <c r="BE80" s="69">
        <v>0</v>
      </c>
      <c r="BF80" s="69">
        <v>0</v>
      </c>
      <c r="BG80" s="69"/>
      <c r="BH80" s="69"/>
      <c r="BI80" s="69"/>
      <c r="BJ80" s="69"/>
      <c r="BK80" s="69"/>
      <c r="BL80" s="69"/>
      <c r="BM80" s="69"/>
      <c r="BN80" s="69"/>
    </row>
    <row r="81" spans="1:66" ht="15">
      <c r="A81" s="66" t="s">
        <v>337</v>
      </c>
      <c r="B81" s="66" t="s">
        <v>388</v>
      </c>
      <c r="C81" s="68" t="s">
        <v>1854</v>
      </c>
      <c r="D81" s="75">
        <v>3</v>
      </c>
      <c r="E81" s="76" t="s">
        <v>132</v>
      </c>
      <c r="F81" s="77">
        <v>32</v>
      </c>
      <c r="G81" s="68"/>
      <c r="H81" s="78"/>
      <c r="I81" s="79"/>
      <c r="J81" s="79"/>
      <c r="K81" s="34" t="s">
        <v>65</v>
      </c>
      <c r="L81" s="86">
        <v>81</v>
      </c>
      <c r="M81" s="86"/>
      <c r="N81" s="81"/>
      <c r="O81" s="69">
        <v>1</v>
      </c>
      <c r="P81" s="67" t="str">
        <f>REPLACE(INDEX(GroupVertices[Group],MATCH(Edges[[#This Row],[Vertex 1]],GroupVertices[Vertex],0)),1,1,"")</f>
        <v>1</v>
      </c>
      <c r="Q81" s="67" t="str">
        <f>REPLACE(INDEX(GroupVertices[Group],MATCH(Edges[[#This Row],[Vertex 2]],GroupVertices[Vertex],0)),1,1,"")</f>
        <v>1</v>
      </c>
      <c r="R81" s="48"/>
      <c r="S81" s="49"/>
      <c r="T81" s="48"/>
      <c r="U81" s="49"/>
      <c r="V81" s="48"/>
      <c r="W81" s="49"/>
      <c r="X81" s="48"/>
      <c r="Y81" s="49"/>
      <c r="Z81" s="48"/>
      <c r="AA81" s="69" t="s">
        <v>416</v>
      </c>
      <c r="AB81" s="99">
        <v>43714.96965277778</v>
      </c>
      <c r="AC81" s="69" t="s">
        <v>424</v>
      </c>
      <c r="AD81" s="69"/>
      <c r="AE81" s="69"/>
      <c r="AF81" s="69"/>
      <c r="AG81" s="69"/>
      <c r="AH81" s="102" t="s">
        <v>545</v>
      </c>
      <c r="AI81" s="99">
        <v>43714.96965277778</v>
      </c>
      <c r="AJ81" s="105">
        <v>43714</v>
      </c>
      <c r="AK81" s="71" t="s">
        <v>579</v>
      </c>
      <c r="AL81" s="102" t="s">
        <v>637</v>
      </c>
      <c r="AM81" s="69"/>
      <c r="AN81" s="69"/>
      <c r="AO81" s="71" t="s">
        <v>696</v>
      </c>
      <c r="AP81" s="69"/>
      <c r="AQ81" s="69" t="b">
        <v>0</v>
      </c>
      <c r="AR81" s="69">
        <v>0</v>
      </c>
      <c r="AS81" s="71" t="s">
        <v>754</v>
      </c>
      <c r="AT81" s="69" t="b">
        <v>0</v>
      </c>
      <c r="AU81" s="69" t="s">
        <v>761</v>
      </c>
      <c r="AV81" s="69"/>
      <c r="AW81" s="71" t="s">
        <v>754</v>
      </c>
      <c r="AX81" s="69" t="b">
        <v>0</v>
      </c>
      <c r="AY81" s="69">
        <v>4</v>
      </c>
      <c r="AZ81" s="71" t="s">
        <v>698</v>
      </c>
      <c r="BA81" s="69" t="s">
        <v>768</v>
      </c>
      <c r="BB81" s="69" t="b">
        <v>0</v>
      </c>
      <c r="BC81" s="71" t="s">
        <v>698</v>
      </c>
      <c r="BD81" s="69" t="s">
        <v>292</v>
      </c>
      <c r="BE81" s="69">
        <v>0</v>
      </c>
      <c r="BF81" s="69">
        <v>0</v>
      </c>
      <c r="BG81" s="69"/>
      <c r="BH81" s="69"/>
      <c r="BI81" s="69"/>
      <c r="BJ81" s="69"/>
      <c r="BK81" s="69"/>
      <c r="BL81" s="69"/>
      <c r="BM81" s="69"/>
      <c r="BN81" s="69"/>
    </row>
    <row r="82" spans="1:66" ht="15">
      <c r="A82" s="66" t="s">
        <v>338</v>
      </c>
      <c r="B82" s="66" t="s">
        <v>388</v>
      </c>
      <c r="C82" s="68" t="s">
        <v>1854</v>
      </c>
      <c r="D82" s="75">
        <v>3</v>
      </c>
      <c r="E82" s="76" t="s">
        <v>132</v>
      </c>
      <c r="F82" s="77">
        <v>32</v>
      </c>
      <c r="G82" s="68"/>
      <c r="H82" s="78"/>
      <c r="I82" s="79"/>
      <c r="J82" s="79"/>
      <c r="K82" s="34" t="s">
        <v>65</v>
      </c>
      <c r="L82" s="86">
        <v>82</v>
      </c>
      <c r="M82" s="86"/>
      <c r="N82" s="81"/>
      <c r="O82" s="69">
        <v>1</v>
      </c>
      <c r="P82" s="67" t="str">
        <f>REPLACE(INDEX(GroupVertices[Group],MATCH(Edges[[#This Row],[Vertex 1]],GroupVertices[Vertex],0)),1,1,"")</f>
        <v>1</v>
      </c>
      <c r="Q82" s="67" t="str">
        <f>REPLACE(INDEX(GroupVertices[Group],MATCH(Edges[[#This Row],[Vertex 2]],GroupVertices[Vertex],0)),1,1,"")</f>
        <v>1</v>
      </c>
      <c r="R82" s="48"/>
      <c r="S82" s="49"/>
      <c r="T82" s="48"/>
      <c r="U82" s="49"/>
      <c r="V82" s="48"/>
      <c r="W82" s="49"/>
      <c r="X82" s="48"/>
      <c r="Y82" s="49"/>
      <c r="Z82" s="48"/>
      <c r="AA82" s="69" t="s">
        <v>416</v>
      </c>
      <c r="AB82" s="99">
        <v>43715.444861111115</v>
      </c>
      <c r="AC82" s="69" t="s">
        <v>424</v>
      </c>
      <c r="AD82" s="69"/>
      <c r="AE82" s="69"/>
      <c r="AF82" s="69"/>
      <c r="AG82" s="69"/>
      <c r="AH82" s="102" t="s">
        <v>546</v>
      </c>
      <c r="AI82" s="99">
        <v>43715.444861111115</v>
      </c>
      <c r="AJ82" s="105">
        <v>43715</v>
      </c>
      <c r="AK82" s="71" t="s">
        <v>580</v>
      </c>
      <c r="AL82" s="102" t="s">
        <v>638</v>
      </c>
      <c r="AM82" s="69"/>
      <c r="AN82" s="69"/>
      <c r="AO82" s="71" t="s">
        <v>697</v>
      </c>
      <c r="AP82" s="69"/>
      <c r="AQ82" s="69" t="b">
        <v>0</v>
      </c>
      <c r="AR82" s="69">
        <v>0</v>
      </c>
      <c r="AS82" s="71" t="s">
        <v>754</v>
      </c>
      <c r="AT82" s="69" t="b">
        <v>0</v>
      </c>
      <c r="AU82" s="69" t="s">
        <v>761</v>
      </c>
      <c r="AV82" s="69"/>
      <c r="AW82" s="71" t="s">
        <v>754</v>
      </c>
      <c r="AX82" s="69" t="b">
        <v>0</v>
      </c>
      <c r="AY82" s="69">
        <v>4</v>
      </c>
      <c r="AZ82" s="71" t="s">
        <v>698</v>
      </c>
      <c r="BA82" s="69" t="s">
        <v>768</v>
      </c>
      <c r="BB82" s="69" t="b">
        <v>0</v>
      </c>
      <c r="BC82" s="71" t="s">
        <v>698</v>
      </c>
      <c r="BD82" s="69" t="s">
        <v>292</v>
      </c>
      <c r="BE82" s="69">
        <v>0</v>
      </c>
      <c r="BF82" s="69">
        <v>0</v>
      </c>
      <c r="BG82" s="69"/>
      <c r="BH82" s="69"/>
      <c r="BI82" s="69"/>
      <c r="BJ82" s="69"/>
      <c r="BK82" s="69"/>
      <c r="BL82" s="69"/>
      <c r="BM82" s="69"/>
      <c r="BN82" s="69"/>
    </row>
    <row r="83" spans="1:66" ht="15">
      <c r="A83" s="66" t="s">
        <v>339</v>
      </c>
      <c r="B83" s="66" t="s">
        <v>388</v>
      </c>
      <c r="C83" s="68" t="s">
        <v>1854</v>
      </c>
      <c r="D83" s="75">
        <v>3</v>
      </c>
      <c r="E83" s="76" t="s">
        <v>132</v>
      </c>
      <c r="F83" s="77">
        <v>32</v>
      </c>
      <c r="G83" s="68"/>
      <c r="H83" s="78"/>
      <c r="I83" s="79"/>
      <c r="J83" s="79"/>
      <c r="K83" s="34" t="s">
        <v>65</v>
      </c>
      <c r="L83" s="86">
        <v>83</v>
      </c>
      <c r="M83" s="86"/>
      <c r="N83" s="81"/>
      <c r="O83" s="69">
        <v>1</v>
      </c>
      <c r="P83" s="67" t="str">
        <f>REPLACE(INDEX(GroupVertices[Group],MATCH(Edges[[#This Row],[Vertex 1]],GroupVertices[Vertex],0)),1,1,"")</f>
        <v>1</v>
      </c>
      <c r="Q83" s="67" t="str">
        <f>REPLACE(INDEX(GroupVertices[Group],MATCH(Edges[[#This Row],[Vertex 2]],GroupVertices[Vertex],0)),1,1,"")</f>
        <v>1</v>
      </c>
      <c r="R83" s="48"/>
      <c r="S83" s="49"/>
      <c r="T83" s="48"/>
      <c r="U83" s="49"/>
      <c r="V83" s="48"/>
      <c r="W83" s="49"/>
      <c r="X83" s="48"/>
      <c r="Y83" s="49"/>
      <c r="Z83" s="48"/>
      <c r="AA83" s="69" t="s">
        <v>416</v>
      </c>
      <c r="AB83" s="99">
        <v>43716.29456018518</v>
      </c>
      <c r="AC83" s="69" t="s">
        <v>424</v>
      </c>
      <c r="AD83" s="69"/>
      <c r="AE83" s="69"/>
      <c r="AF83" s="69"/>
      <c r="AG83" s="69"/>
      <c r="AH83" s="102" t="s">
        <v>547</v>
      </c>
      <c r="AI83" s="99">
        <v>43716.29456018518</v>
      </c>
      <c r="AJ83" s="105">
        <v>43716</v>
      </c>
      <c r="AK83" s="71" t="s">
        <v>582</v>
      </c>
      <c r="AL83" s="102" t="s">
        <v>640</v>
      </c>
      <c r="AM83" s="69"/>
      <c r="AN83" s="69"/>
      <c r="AO83" s="71" t="s">
        <v>699</v>
      </c>
      <c r="AP83" s="69"/>
      <c r="AQ83" s="69" t="b">
        <v>0</v>
      </c>
      <c r="AR83" s="69">
        <v>0</v>
      </c>
      <c r="AS83" s="71" t="s">
        <v>754</v>
      </c>
      <c r="AT83" s="69" t="b">
        <v>0</v>
      </c>
      <c r="AU83" s="69" t="s">
        <v>761</v>
      </c>
      <c r="AV83" s="69"/>
      <c r="AW83" s="71" t="s">
        <v>754</v>
      </c>
      <c r="AX83" s="69" t="b">
        <v>0</v>
      </c>
      <c r="AY83" s="69">
        <v>4</v>
      </c>
      <c r="AZ83" s="71" t="s">
        <v>698</v>
      </c>
      <c r="BA83" s="69" t="s">
        <v>769</v>
      </c>
      <c r="BB83" s="69" t="b">
        <v>0</v>
      </c>
      <c r="BC83" s="71" t="s">
        <v>698</v>
      </c>
      <c r="BD83" s="69" t="s">
        <v>292</v>
      </c>
      <c r="BE83" s="69">
        <v>0</v>
      </c>
      <c r="BF83" s="69">
        <v>0</v>
      </c>
      <c r="BG83" s="69"/>
      <c r="BH83" s="69"/>
      <c r="BI83" s="69"/>
      <c r="BJ83" s="69"/>
      <c r="BK83" s="69"/>
      <c r="BL83" s="69"/>
      <c r="BM83" s="69"/>
      <c r="BN83" s="69"/>
    </row>
    <row r="84" spans="1:66" ht="15">
      <c r="A84" s="66" t="s">
        <v>337</v>
      </c>
      <c r="B84" s="66" t="s">
        <v>389</v>
      </c>
      <c r="C84" s="68" t="s">
        <v>1854</v>
      </c>
      <c r="D84" s="75">
        <v>3</v>
      </c>
      <c r="E84" s="76" t="s">
        <v>132</v>
      </c>
      <c r="F84" s="77">
        <v>32</v>
      </c>
      <c r="G84" s="68"/>
      <c r="H84" s="78"/>
      <c r="I84" s="79"/>
      <c r="J84" s="79"/>
      <c r="K84" s="34" t="s">
        <v>65</v>
      </c>
      <c r="L84" s="86">
        <v>84</v>
      </c>
      <c r="M84" s="86"/>
      <c r="N84" s="81"/>
      <c r="O84" s="69">
        <v>1</v>
      </c>
      <c r="P84" s="67" t="str">
        <f>REPLACE(INDEX(GroupVertices[Group],MATCH(Edges[[#This Row],[Vertex 1]],GroupVertices[Vertex],0)),1,1,"")</f>
        <v>1</v>
      </c>
      <c r="Q84" s="67" t="str">
        <f>REPLACE(INDEX(GroupVertices[Group],MATCH(Edges[[#This Row],[Vertex 2]],GroupVertices[Vertex],0)),1,1,"")</f>
        <v>1</v>
      </c>
      <c r="R84" s="48"/>
      <c r="S84" s="49"/>
      <c r="T84" s="48"/>
      <c r="U84" s="49"/>
      <c r="V84" s="48"/>
      <c r="W84" s="49"/>
      <c r="X84" s="48"/>
      <c r="Y84" s="49"/>
      <c r="Z84" s="48"/>
      <c r="AA84" s="69" t="s">
        <v>416</v>
      </c>
      <c r="AB84" s="99">
        <v>43714.96965277778</v>
      </c>
      <c r="AC84" s="69" t="s">
        <v>424</v>
      </c>
      <c r="AD84" s="69"/>
      <c r="AE84" s="69"/>
      <c r="AF84" s="69"/>
      <c r="AG84" s="69"/>
      <c r="AH84" s="102" t="s">
        <v>545</v>
      </c>
      <c r="AI84" s="99">
        <v>43714.96965277778</v>
      </c>
      <c r="AJ84" s="105">
        <v>43714</v>
      </c>
      <c r="AK84" s="71" t="s">
        <v>579</v>
      </c>
      <c r="AL84" s="102" t="s">
        <v>637</v>
      </c>
      <c r="AM84" s="69"/>
      <c r="AN84" s="69"/>
      <c r="AO84" s="71" t="s">
        <v>696</v>
      </c>
      <c r="AP84" s="69"/>
      <c r="AQ84" s="69" t="b">
        <v>0</v>
      </c>
      <c r="AR84" s="69">
        <v>0</v>
      </c>
      <c r="AS84" s="71" t="s">
        <v>754</v>
      </c>
      <c r="AT84" s="69" t="b">
        <v>0</v>
      </c>
      <c r="AU84" s="69" t="s">
        <v>761</v>
      </c>
      <c r="AV84" s="69"/>
      <c r="AW84" s="71" t="s">
        <v>754</v>
      </c>
      <c r="AX84" s="69" t="b">
        <v>0</v>
      </c>
      <c r="AY84" s="69">
        <v>4</v>
      </c>
      <c r="AZ84" s="71" t="s">
        <v>698</v>
      </c>
      <c r="BA84" s="69" t="s">
        <v>768</v>
      </c>
      <c r="BB84" s="69" t="b">
        <v>0</v>
      </c>
      <c r="BC84" s="71" t="s">
        <v>698</v>
      </c>
      <c r="BD84" s="69" t="s">
        <v>292</v>
      </c>
      <c r="BE84" s="69">
        <v>0</v>
      </c>
      <c r="BF84" s="69">
        <v>0</v>
      </c>
      <c r="BG84" s="69"/>
      <c r="BH84" s="69"/>
      <c r="BI84" s="69"/>
      <c r="BJ84" s="69"/>
      <c r="BK84" s="69"/>
      <c r="BL84" s="69"/>
      <c r="BM84" s="69"/>
      <c r="BN84" s="69"/>
    </row>
    <row r="85" spans="1:66" ht="15">
      <c r="A85" s="66" t="s">
        <v>338</v>
      </c>
      <c r="B85" s="66" t="s">
        <v>389</v>
      </c>
      <c r="C85" s="68" t="s">
        <v>1854</v>
      </c>
      <c r="D85" s="75">
        <v>3</v>
      </c>
      <c r="E85" s="76" t="s">
        <v>132</v>
      </c>
      <c r="F85" s="77">
        <v>32</v>
      </c>
      <c r="G85" s="68"/>
      <c r="H85" s="78"/>
      <c r="I85" s="79"/>
      <c r="J85" s="79"/>
      <c r="K85" s="34" t="s">
        <v>65</v>
      </c>
      <c r="L85" s="86">
        <v>85</v>
      </c>
      <c r="M85" s="86"/>
      <c r="N85" s="81"/>
      <c r="O85" s="69">
        <v>1</v>
      </c>
      <c r="P85" s="67" t="str">
        <f>REPLACE(INDEX(GroupVertices[Group],MATCH(Edges[[#This Row],[Vertex 1]],GroupVertices[Vertex],0)),1,1,"")</f>
        <v>1</v>
      </c>
      <c r="Q85" s="67" t="str">
        <f>REPLACE(INDEX(GroupVertices[Group],MATCH(Edges[[#This Row],[Vertex 2]],GroupVertices[Vertex],0)),1,1,"")</f>
        <v>1</v>
      </c>
      <c r="R85" s="48"/>
      <c r="S85" s="49"/>
      <c r="T85" s="48"/>
      <c r="U85" s="49"/>
      <c r="V85" s="48"/>
      <c r="W85" s="49"/>
      <c r="X85" s="48"/>
      <c r="Y85" s="49"/>
      <c r="Z85" s="48"/>
      <c r="AA85" s="69" t="s">
        <v>416</v>
      </c>
      <c r="AB85" s="99">
        <v>43715.444861111115</v>
      </c>
      <c r="AC85" s="69" t="s">
        <v>424</v>
      </c>
      <c r="AD85" s="69"/>
      <c r="AE85" s="69"/>
      <c r="AF85" s="69"/>
      <c r="AG85" s="69"/>
      <c r="AH85" s="102" t="s">
        <v>546</v>
      </c>
      <c r="AI85" s="99">
        <v>43715.444861111115</v>
      </c>
      <c r="AJ85" s="105">
        <v>43715</v>
      </c>
      <c r="AK85" s="71" t="s">
        <v>580</v>
      </c>
      <c r="AL85" s="102" t="s">
        <v>638</v>
      </c>
      <c r="AM85" s="69"/>
      <c r="AN85" s="69"/>
      <c r="AO85" s="71" t="s">
        <v>697</v>
      </c>
      <c r="AP85" s="69"/>
      <c r="AQ85" s="69" t="b">
        <v>0</v>
      </c>
      <c r="AR85" s="69">
        <v>0</v>
      </c>
      <c r="AS85" s="71" t="s">
        <v>754</v>
      </c>
      <c r="AT85" s="69" t="b">
        <v>0</v>
      </c>
      <c r="AU85" s="69" t="s">
        <v>761</v>
      </c>
      <c r="AV85" s="69"/>
      <c r="AW85" s="71" t="s">
        <v>754</v>
      </c>
      <c r="AX85" s="69" t="b">
        <v>0</v>
      </c>
      <c r="AY85" s="69">
        <v>4</v>
      </c>
      <c r="AZ85" s="71" t="s">
        <v>698</v>
      </c>
      <c r="BA85" s="69" t="s">
        <v>768</v>
      </c>
      <c r="BB85" s="69" t="b">
        <v>0</v>
      </c>
      <c r="BC85" s="71" t="s">
        <v>698</v>
      </c>
      <c r="BD85" s="69" t="s">
        <v>292</v>
      </c>
      <c r="BE85" s="69">
        <v>0</v>
      </c>
      <c r="BF85" s="69">
        <v>0</v>
      </c>
      <c r="BG85" s="69"/>
      <c r="BH85" s="69"/>
      <c r="BI85" s="69"/>
      <c r="BJ85" s="69"/>
      <c r="BK85" s="69"/>
      <c r="BL85" s="69"/>
      <c r="BM85" s="69"/>
      <c r="BN85" s="69"/>
    </row>
    <row r="86" spans="1:66" ht="15">
      <c r="A86" s="66" t="s">
        <v>339</v>
      </c>
      <c r="B86" s="66" t="s">
        <v>389</v>
      </c>
      <c r="C86" s="68" t="s">
        <v>1854</v>
      </c>
      <c r="D86" s="75">
        <v>3</v>
      </c>
      <c r="E86" s="76" t="s">
        <v>132</v>
      </c>
      <c r="F86" s="77">
        <v>32</v>
      </c>
      <c r="G86" s="68"/>
      <c r="H86" s="78"/>
      <c r="I86" s="79"/>
      <c r="J86" s="79"/>
      <c r="K86" s="34" t="s">
        <v>65</v>
      </c>
      <c r="L86" s="86">
        <v>86</v>
      </c>
      <c r="M86" s="86"/>
      <c r="N86" s="81"/>
      <c r="O86" s="69">
        <v>1</v>
      </c>
      <c r="P86" s="67" t="str">
        <f>REPLACE(INDEX(GroupVertices[Group],MATCH(Edges[[#This Row],[Vertex 1]],GroupVertices[Vertex],0)),1,1,"")</f>
        <v>1</v>
      </c>
      <c r="Q86" s="67" t="str">
        <f>REPLACE(INDEX(GroupVertices[Group],MATCH(Edges[[#This Row],[Vertex 2]],GroupVertices[Vertex],0)),1,1,"")</f>
        <v>1</v>
      </c>
      <c r="R86" s="48"/>
      <c r="S86" s="49"/>
      <c r="T86" s="48"/>
      <c r="U86" s="49"/>
      <c r="V86" s="48"/>
      <c r="W86" s="49"/>
      <c r="X86" s="48"/>
      <c r="Y86" s="49"/>
      <c r="Z86" s="48"/>
      <c r="AA86" s="69" t="s">
        <v>416</v>
      </c>
      <c r="AB86" s="99">
        <v>43716.29456018518</v>
      </c>
      <c r="AC86" s="69" t="s">
        <v>424</v>
      </c>
      <c r="AD86" s="69"/>
      <c r="AE86" s="69"/>
      <c r="AF86" s="69"/>
      <c r="AG86" s="69"/>
      <c r="AH86" s="102" t="s">
        <v>547</v>
      </c>
      <c r="AI86" s="99">
        <v>43716.29456018518</v>
      </c>
      <c r="AJ86" s="105">
        <v>43716</v>
      </c>
      <c r="AK86" s="71" t="s">
        <v>582</v>
      </c>
      <c r="AL86" s="102" t="s">
        <v>640</v>
      </c>
      <c r="AM86" s="69"/>
      <c r="AN86" s="69"/>
      <c r="AO86" s="71" t="s">
        <v>699</v>
      </c>
      <c r="AP86" s="69"/>
      <c r="AQ86" s="69" t="b">
        <v>0</v>
      </c>
      <c r="AR86" s="69">
        <v>0</v>
      </c>
      <c r="AS86" s="71" t="s">
        <v>754</v>
      </c>
      <c r="AT86" s="69" t="b">
        <v>0</v>
      </c>
      <c r="AU86" s="69" t="s">
        <v>761</v>
      </c>
      <c r="AV86" s="69"/>
      <c r="AW86" s="71" t="s">
        <v>754</v>
      </c>
      <c r="AX86" s="69" t="b">
        <v>0</v>
      </c>
      <c r="AY86" s="69">
        <v>4</v>
      </c>
      <c r="AZ86" s="71" t="s">
        <v>698</v>
      </c>
      <c r="BA86" s="69" t="s">
        <v>769</v>
      </c>
      <c r="BB86" s="69" t="b">
        <v>0</v>
      </c>
      <c r="BC86" s="71" t="s">
        <v>698</v>
      </c>
      <c r="BD86" s="69" t="s">
        <v>292</v>
      </c>
      <c r="BE86" s="69">
        <v>0</v>
      </c>
      <c r="BF86" s="69">
        <v>0</v>
      </c>
      <c r="BG86" s="69"/>
      <c r="BH86" s="69"/>
      <c r="BI86" s="69"/>
      <c r="BJ86" s="69"/>
      <c r="BK86" s="69"/>
      <c r="BL86" s="69"/>
      <c r="BM86" s="69"/>
      <c r="BN86" s="69"/>
    </row>
    <row r="87" spans="1:66" ht="15">
      <c r="A87" s="66" t="s">
        <v>337</v>
      </c>
      <c r="B87" s="66" t="s">
        <v>390</v>
      </c>
      <c r="C87" s="68" t="s">
        <v>1854</v>
      </c>
      <c r="D87" s="75">
        <v>3</v>
      </c>
      <c r="E87" s="76" t="s">
        <v>132</v>
      </c>
      <c r="F87" s="77">
        <v>32</v>
      </c>
      <c r="G87" s="68"/>
      <c r="H87" s="78"/>
      <c r="I87" s="79"/>
      <c r="J87" s="79"/>
      <c r="K87" s="34" t="s">
        <v>65</v>
      </c>
      <c r="L87" s="86">
        <v>87</v>
      </c>
      <c r="M87" s="86"/>
      <c r="N87" s="81"/>
      <c r="O87" s="69">
        <v>1</v>
      </c>
      <c r="P87" s="67" t="str">
        <f>REPLACE(INDEX(GroupVertices[Group],MATCH(Edges[[#This Row],[Vertex 1]],GroupVertices[Vertex],0)),1,1,"")</f>
        <v>1</v>
      </c>
      <c r="Q87" s="67" t="str">
        <f>REPLACE(INDEX(GroupVertices[Group],MATCH(Edges[[#This Row],[Vertex 2]],GroupVertices[Vertex],0)),1,1,"")</f>
        <v>1</v>
      </c>
      <c r="R87" s="48"/>
      <c r="S87" s="49"/>
      <c r="T87" s="48"/>
      <c r="U87" s="49"/>
      <c r="V87" s="48"/>
      <c r="W87" s="49"/>
      <c r="X87" s="48"/>
      <c r="Y87" s="49"/>
      <c r="Z87" s="48"/>
      <c r="AA87" s="69" t="s">
        <v>416</v>
      </c>
      <c r="AB87" s="99">
        <v>43714.96965277778</v>
      </c>
      <c r="AC87" s="69" t="s">
        <v>424</v>
      </c>
      <c r="AD87" s="69"/>
      <c r="AE87" s="69"/>
      <c r="AF87" s="69"/>
      <c r="AG87" s="69"/>
      <c r="AH87" s="102" t="s">
        <v>545</v>
      </c>
      <c r="AI87" s="99">
        <v>43714.96965277778</v>
      </c>
      <c r="AJ87" s="105">
        <v>43714</v>
      </c>
      <c r="AK87" s="71" t="s">
        <v>579</v>
      </c>
      <c r="AL87" s="102" t="s">
        <v>637</v>
      </c>
      <c r="AM87" s="69"/>
      <c r="AN87" s="69"/>
      <c r="AO87" s="71" t="s">
        <v>696</v>
      </c>
      <c r="AP87" s="69"/>
      <c r="AQ87" s="69" t="b">
        <v>0</v>
      </c>
      <c r="AR87" s="69">
        <v>0</v>
      </c>
      <c r="AS87" s="71" t="s">
        <v>754</v>
      </c>
      <c r="AT87" s="69" t="b">
        <v>0</v>
      </c>
      <c r="AU87" s="69" t="s">
        <v>761</v>
      </c>
      <c r="AV87" s="69"/>
      <c r="AW87" s="71" t="s">
        <v>754</v>
      </c>
      <c r="AX87" s="69" t="b">
        <v>0</v>
      </c>
      <c r="AY87" s="69">
        <v>4</v>
      </c>
      <c r="AZ87" s="71" t="s">
        <v>698</v>
      </c>
      <c r="BA87" s="69" t="s">
        <v>768</v>
      </c>
      <c r="BB87" s="69" t="b">
        <v>0</v>
      </c>
      <c r="BC87" s="71" t="s">
        <v>698</v>
      </c>
      <c r="BD87" s="69" t="s">
        <v>292</v>
      </c>
      <c r="BE87" s="69">
        <v>0</v>
      </c>
      <c r="BF87" s="69">
        <v>0</v>
      </c>
      <c r="BG87" s="69"/>
      <c r="BH87" s="69"/>
      <c r="BI87" s="69"/>
      <c r="BJ87" s="69"/>
      <c r="BK87" s="69"/>
      <c r="BL87" s="69"/>
      <c r="BM87" s="69"/>
      <c r="BN87" s="69"/>
    </row>
    <row r="88" spans="1:66" ht="15">
      <c r="A88" s="66" t="s">
        <v>338</v>
      </c>
      <c r="B88" s="66" t="s">
        <v>390</v>
      </c>
      <c r="C88" s="68" t="s">
        <v>1854</v>
      </c>
      <c r="D88" s="75">
        <v>3</v>
      </c>
      <c r="E88" s="76" t="s">
        <v>132</v>
      </c>
      <c r="F88" s="77">
        <v>32</v>
      </c>
      <c r="G88" s="68"/>
      <c r="H88" s="78"/>
      <c r="I88" s="79"/>
      <c r="J88" s="79"/>
      <c r="K88" s="34" t="s">
        <v>65</v>
      </c>
      <c r="L88" s="86">
        <v>88</v>
      </c>
      <c r="M88" s="86"/>
      <c r="N88" s="81"/>
      <c r="O88" s="69">
        <v>1</v>
      </c>
      <c r="P88" s="67" t="str">
        <f>REPLACE(INDEX(GroupVertices[Group],MATCH(Edges[[#This Row],[Vertex 1]],GroupVertices[Vertex],0)),1,1,"")</f>
        <v>1</v>
      </c>
      <c r="Q88" s="67" t="str">
        <f>REPLACE(INDEX(GroupVertices[Group],MATCH(Edges[[#This Row],[Vertex 2]],GroupVertices[Vertex],0)),1,1,"")</f>
        <v>1</v>
      </c>
      <c r="R88" s="48"/>
      <c r="S88" s="49"/>
      <c r="T88" s="48"/>
      <c r="U88" s="49"/>
      <c r="V88" s="48"/>
      <c r="W88" s="49"/>
      <c r="X88" s="48"/>
      <c r="Y88" s="49"/>
      <c r="Z88" s="48"/>
      <c r="AA88" s="69" t="s">
        <v>416</v>
      </c>
      <c r="AB88" s="99">
        <v>43715.444861111115</v>
      </c>
      <c r="AC88" s="69" t="s">
        <v>424</v>
      </c>
      <c r="AD88" s="69"/>
      <c r="AE88" s="69"/>
      <c r="AF88" s="69"/>
      <c r="AG88" s="69"/>
      <c r="AH88" s="102" t="s">
        <v>546</v>
      </c>
      <c r="AI88" s="99">
        <v>43715.444861111115</v>
      </c>
      <c r="AJ88" s="105">
        <v>43715</v>
      </c>
      <c r="AK88" s="71" t="s">
        <v>580</v>
      </c>
      <c r="AL88" s="102" t="s">
        <v>638</v>
      </c>
      <c r="AM88" s="69"/>
      <c r="AN88" s="69"/>
      <c r="AO88" s="71" t="s">
        <v>697</v>
      </c>
      <c r="AP88" s="69"/>
      <c r="AQ88" s="69" t="b">
        <v>0</v>
      </c>
      <c r="AR88" s="69">
        <v>0</v>
      </c>
      <c r="AS88" s="71" t="s">
        <v>754</v>
      </c>
      <c r="AT88" s="69" t="b">
        <v>0</v>
      </c>
      <c r="AU88" s="69" t="s">
        <v>761</v>
      </c>
      <c r="AV88" s="69"/>
      <c r="AW88" s="71" t="s">
        <v>754</v>
      </c>
      <c r="AX88" s="69" t="b">
        <v>0</v>
      </c>
      <c r="AY88" s="69">
        <v>4</v>
      </c>
      <c r="AZ88" s="71" t="s">
        <v>698</v>
      </c>
      <c r="BA88" s="69" t="s">
        <v>768</v>
      </c>
      <c r="BB88" s="69" t="b">
        <v>0</v>
      </c>
      <c r="BC88" s="71" t="s">
        <v>698</v>
      </c>
      <c r="BD88" s="69" t="s">
        <v>292</v>
      </c>
      <c r="BE88" s="69">
        <v>0</v>
      </c>
      <c r="BF88" s="69">
        <v>0</v>
      </c>
      <c r="BG88" s="69"/>
      <c r="BH88" s="69"/>
      <c r="BI88" s="69"/>
      <c r="BJ88" s="69"/>
      <c r="BK88" s="69"/>
      <c r="BL88" s="69"/>
      <c r="BM88" s="69"/>
      <c r="BN88" s="69"/>
    </row>
    <row r="89" spans="1:66" ht="15">
      <c r="A89" s="66" t="s">
        <v>339</v>
      </c>
      <c r="B89" s="66" t="s">
        <v>390</v>
      </c>
      <c r="C89" s="68" t="s">
        <v>1854</v>
      </c>
      <c r="D89" s="75">
        <v>3</v>
      </c>
      <c r="E89" s="76" t="s">
        <v>132</v>
      </c>
      <c r="F89" s="77">
        <v>32</v>
      </c>
      <c r="G89" s="68"/>
      <c r="H89" s="78"/>
      <c r="I89" s="79"/>
      <c r="J89" s="79"/>
      <c r="K89" s="34" t="s">
        <v>65</v>
      </c>
      <c r="L89" s="86">
        <v>89</v>
      </c>
      <c r="M89" s="86"/>
      <c r="N89" s="81"/>
      <c r="O89" s="69">
        <v>1</v>
      </c>
      <c r="P89" s="67" t="str">
        <f>REPLACE(INDEX(GroupVertices[Group],MATCH(Edges[[#This Row],[Vertex 1]],GroupVertices[Vertex],0)),1,1,"")</f>
        <v>1</v>
      </c>
      <c r="Q89" s="67" t="str">
        <f>REPLACE(INDEX(GroupVertices[Group],MATCH(Edges[[#This Row],[Vertex 2]],GroupVertices[Vertex],0)),1,1,"")</f>
        <v>1</v>
      </c>
      <c r="R89" s="48"/>
      <c r="S89" s="49"/>
      <c r="T89" s="48"/>
      <c r="U89" s="49"/>
      <c r="V89" s="48"/>
      <c r="W89" s="49"/>
      <c r="X89" s="48"/>
      <c r="Y89" s="49"/>
      <c r="Z89" s="48"/>
      <c r="AA89" s="69" t="s">
        <v>416</v>
      </c>
      <c r="AB89" s="99">
        <v>43716.29456018518</v>
      </c>
      <c r="AC89" s="69" t="s">
        <v>424</v>
      </c>
      <c r="AD89" s="69"/>
      <c r="AE89" s="69"/>
      <c r="AF89" s="69"/>
      <c r="AG89" s="69"/>
      <c r="AH89" s="102" t="s">
        <v>547</v>
      </c>
      <c r="AI89" s="99">
        <v>43716.29456018518</v>
      </c>
      <c r="AJ89" s="105">
        <v>43716</v>
      </c>
      <c r="AK89" s="71" t="s">
        <v>582</v>
      </c>
      <c r="AL89" s="102" t="s">
        <v>640</v>
      </c>
      <c r="AM89" s="69"/>
      <c r="AN89" s="69"/>
      <c r="AO89" s="71" t="s">
        <v>699</v>
      </c>
      <c r="AP89" s="69"/>
      <c r="AQ89" s="69" t="b">
        <v>0</v>
      </c>
      <c r="AR89" s="69">
        <v>0</v>
      </c>
      <c r="AS89" s="71" t="s">
        <v>754</v>
      </c>
      <c r="AT89" s="69" t="b">
        <v>0</v>
      </c>
      <c r="AU89" s="69" t="s">
        <v>761</v>
      </c>
      <c r="AV89" s="69"/>
      <c r="AW89" s="71" t="s">
        <v>754</v>
      </c>
      <c r="AX89" s="69" t="b">
        <v>0</v>
      </c>
      <c r="AY89" s="69">
        <v>4</v>
      </c>
      <c r="AZ89" s="71" t="s">
        <v>698</v>
      </c>
      <c r="BA89" s="69" t="s">
        <v>769</v>
      </c>
      <c r="BB89" s="69" t="b">
        <v>0</v>
      </c>
      <c r="BC89" s="71" t="s">
        <v>698</v>
      </c>
      <c r="BD89" s="69" t="s">
        <v>292</v>
      </c>
      <c r="BE89" s="69">
        <v>0</v>
      </c>
      <c r="BF89" s="69">
        <v>0</v>
      </c>
      <c r="BG89" s="69"/>
      <c r="BH89" s="69"/>
      <c r="BI89" s="69"/>
      <c r="BJ89" s="69"/>
      <c r="BK89" s="69"/>
      <c r="BL89" s="69"/>
      <c r="BM89" s="69"/>
      <c r="BN89" s="69"/>
    </row>
    <row r="90" spans="1:66" ht="15">
      <c r="A90" s="66" t="s">
        <v>337</v>
      </c>
      <c r="B90" s="66" t="s">
        <v>391</v>
      </c>
      <c r="C90" s="68" t="s">
        <v>1854</v>
      </c>
      <c r="D90" s="75">
        <v>3</v>
      </c>
      <c r="E90" s="76" t="s">
        <v>132</v>
      </c>
      <c r="F90" s="77">
        <v>32</v>
      </c>
      <c r="G90" s="68"/>
      <c r="H90" s="78"/>
      <c r="I90" s="79"/>
      <c r="J90" s="79"/>
      <c r="K90" s="34" t="s">
        <v>65</v>
      </c>
      <c r="L90" s="86">
        <v>90</v>
      </c>
      <c r="M90" s="86"/>
      <c r="N90" s="81"/>
      <c r="O90" s="69">
        <v>1</v>
      </c>
      <c r="P90" s="67" t="str">
        <f>REPLACE(INDEX(GroupVertices[Group],MATCH(Edges[[#This Row],[Vertex 1]],GroupVertices[Vertex],0)),1,1,"")</f>
        <v>1</v>
      </c>
      <c r="Q90" s="67" t="str">
        <f>REPLACE(INDEX(GroupVertices[Group],MATCH(Edges[[#This Row],[Vertex 2]],GroupVertices[Vertex],0)),1,1,"")</f>
        <v>1</v>
      </c>
      <c r="R90" s="48"/>
      <c r="S90" s="49"/>
      <c r="T90" s="48"/>
      <c r="U90" s="49"/>
      <c r="V90" s="48"/>
      <c r="W90" s="49"/>
      <c r="X90" s="48"/>
      <c r="Y90" s="49"/>
      <c r="Z90" s="48"/>
      <c r="AA90" s="69" t="s">
        <v>416</v>
      </c>
      <c r="AB90" s="99">
        <v>43714.96965277778</v>
      </c>
      <c r="AC90" s="69" t="s">
        <v>424</v>
      </c>
      <c r="AD90" s="69"/>
      <c r="AE90" s="69"/>
      <c r="AF90" s="69"/>
      <c r="AG90" s="69"/>
      <c r="AH90" s="102" t="s">
        <v>545</v>
      </c>
      <c r="AI90" s="99">
        <v>43714.96965277778</v>
      </c>
      <c r="AJ90" s="105">
        <v>43714</v>
      </c>
      <c r="AK90" s="71" t="s">
        <v>579</v>
      </c>
      <c r="AL90" s="102" t="s">
        <v>637</v>
      </c>
      <c r="AM90" s="69"/>
      <c r="AN90" s="69"/>
      <c r="AO90" s="71" t="s">
        <v>696</v>
      </c>
      <c r="AP90" s="69"/>
      <c r="AQ90" s="69" t="b">
        <v>0</v>
      </c>
      <c r="AR90" s="69">
        <v>0</v>
      </c>
      <c r="AS90" s="71" t="s">
        <v>754</v>
      </c>
      <c r="AT90" s="69" t="b">
        <v>0</v>
      </c>
      <c r="AU90" s="69" t="s">
        <v>761</v>
      </c>
      <c r="AV90" s="69"/>
      <c r="AW90" s="71" t="s">
        <v>754</v>
      </c>
      <c r="AX90" s="69" t="b">
        <v>0</v>
      </c>
      <c r="AY90" s="69">
        <v>4</v>
      </c>
      <c r="AZ90" s="71" t="s">
        <v>698</v>
      </c>
      <c r="BA90" s="69" t="s">
        <v>768</v>
      </c>
      <c r="BB90" s="69" t="b">
        <v>0</v>
      </c>
      <c r="BC90" s="71" t="s">
        <v>698</v>
      </c>
      <c r="BD90" s="69" t="s">
        <v>292</v>
      </c>
      <c r="BE90" s="69">
        <v>0</v>
      </c>
      <c r="BF90" s="69">
        <v>0</v>
      </c>
      <c r="BG90" s="69"/>
      <c r="BH90" s="69"/>
      <c r="BI90" s="69"/>
      <c r="BJ90" s="69"/>
      <c r="BK90" s="69"/>
      <c r="BL90" s="69"/>
      <c r="BM90" s="69"/>
      <c r="BN90" s="69"/>
    </row>
    <row r="91" spans="1:66" ht="15">
      <c r="A91" s="66" t="s">
        <v>338</v>
      </c>
      <c r="B91" s="66" t="s">
        <v>391</v>
      </c>
      <c r="C91" s="68" t="s">
        <v>1854</v>
      </c>
      <c r="D91" s="75">
        <v>3</v>
      </c>
      <c r="E91" s="76" t="s">
        <v>132</v>
      </c>
      <c r="F91" s="77">
        <v>32</v>
      </c>
      <c r="G91" s="68"/>
      <c r="H91" s="78"/>
      <c r="I91" s="79"/>
      <c r="J91" s="79"/>
      <c r="K91" s="34" t="s">
        <v>65</v>
      </c>
      <c r="L91" s="86">
        <v>91</v>
      </c>
      <c r="M91" s="86"/>
      <c r="N91" s="81"/>
      <c r="O91" s="69">
        <v>1</v>
      </c>
      <c r="P91" s="67" t="str">
        <f>REPLACE(INDEX(GroupVertices[Group],MATCH(Edges[[#This Row],[Vertex 1]],GroupVertices[Vertex],0)),1,1,"")</f>
        <v>1</v>
      </c>
      <c r="Q91" s="67" t="str">
        <f>REPLACE(INDEX(GroupVertices[Group],MATCH(Edges[[#This Row],[Vertex 2]],GroupVertices[Vertex],0)),1,1,"")</f>
        <v>1</v>
      </c>
      <c r="R91" s="48"/>
      <c r="S91" s="49"/>
      <c r="T91" s="48"/>
      <c r="U91" s="49"/>
      <c r="V91" s="48"/>
      <c r="W91" s="49"/>
      <c r="X91" s="48"/>
      <c r="Y91" s="49"/>
      <c r="Z91" s="48"/>
      <c r="AA91" s="69" t="s">
        <v>416</v>
      </c>
      <c r="AB91" s="99">
        <v>43715.444861111115</v>
      </c>
      <c r="AC91" s="69" t="s">
        <v>424</v>
      </c>
      <c r="AD91" s="69"/>
      <c r="AE91" s="69"/>
      <c r="AF91" s="69"/>
      <c r="AG91" s="69"/>
      <c r="AH91" s="102" t="s">
        <v>546</v>
      </c>
      <c r="AI91" s="99">
        <v>43715.444861111115</v>
      </c>
      <c r="AJ91" s="105">
        <v>43715</v>
      </c>
      <c r="AK91" s="71" t="s">
        <v>580</v>
      </c>
      <c r="AL91" s="102" t="s">
        <v>638</v>
      </c>
      <c r="AM91" s="69"/>
      <c r="AN91" s="69"/>
      <c r="AO91" s="71" t="s">
        <v>697</v>
      </c>
      <c r="AP91" s="69"/>
      <c r="AQ91" s="69" t="b">
        <v>0</v>
      </c>
      <c r="AR91" s="69">
        <v>0</v>
      </c>
      <c r="AS91" s="71" t="s">
        <v>754</v>
      </c>
      <c r="AT91" s="69" t="b">
        <v>0</v>
      </c>
      <c r="AU91" s="69" t="s">
        <v>761</v>
      </c>
      <c r="AV91" s="69"/>
      <c r="AW91" s="71" t="s">
        <v>754</v>
      </c>
      <c r="AX91" s="69" t="b">
        <v>0</v>
      </c>
      <c r="AY91" s="69">
        <v>4</v>
      </c>
      <c r="AZ91" s="71" t="s">
        <v>698</v>
      </c>
      <c r="BA91" s="69" t="s">
        <v>768</v>
      </c>
      <c r="BB91" s="69" t="b">
        <v>0</v>
      </c>
      <c r="BC91" s="71" t="s">
        <v>698</v>
      </c>
      <c r="BD91" s="69" t="s">
        <v>292</v>
      </c>
      <c r="BE91" s="69">
        <v>0</v>
      </c>
      <c r="BF91" s="69">
        <v>0</v>
      </c>
      <c r="BG91" s="69"/>
      <c r="BH91" s="69"/>
      <c r="BI91" s="69"/>
      <c r="BJ91" s="69"/>
      <c r="BK91" s="69"/>
      <c r="BL91" s="69"/>
      <c r="BM91" s="69"/>
      <c r="BN91" s="69"/>
    </row>
    <row r="92" spans="1:66" ht="15">
      <c r="A92" s="66" t="s">
        <v>339</v>
      </c>
      <c r="B92" s="66" t="s">
        <v>391</v>
      </c>
      <c r="C92" s="68" t="s">
        <v>1854</v>
      </c>
      <c r="D92" s="75">
        <v>3</v>
      </c>
      <c r="E92" s="76" t="s">
        <v>132</v>
      </c>
      <c r="F92" s="77">
        <v>32</v>
      </c>
      <c r="G92" s="68"/>
      <c r="H92" s="78"/>
      <c r="I92" s="79"/>
      <c r="J92" s="79"/>
      <c r="K92" s="34" t="s">
        <v>65</v>
      </c>
      <c r="L92" s="86">
        <v>92</v>
      </c>
      <c r="M92" s="86"/>
      <c r="N92" s="81"/>
      <c r="O92" s="69">
        <v>1</v>
      </c>
      <c r="P92" s="67" t="str">
        <f>REPLACE(INDEX(GroupVertices[Group],MATCH(Edges[[#This Row],[Vertex 1]],GroupVertices[Vertex],0)),1,1,"")</f>
        <v>1</v>
      </c>
      <c r="Q92" s="67" t="str">
        <f>REPLACE(INDEX(GroupVertices[Group],MATCH(Edges[[#This Row],[Vertex 2]],GroupVertices[Vertex],0)),1,1,"")</f>
        <v>1</v>
      </c>
      <c r="R92" s="48"/>
      <c r="S92" s="49"/>
      <c r="T92" s="48"/>
      <c r="U92" s="49"/>
      <c r="V92" s="48"/>
      <c r="W92" s="49"/>
      <c r="X92" s="48"/>
      <c r="Y92" s="49"/>
      <c r="Z92" s="48"/>
      <c r="AA92" s="69" t="s">
        <v>416</v>
      </c>
      <c r="AB92" s="99">
        <v>43716.29456018518</v>
      </c>
      <c r="AC92" s="69" t="s">
        <v>424</v>
      </c>
      <c r="AD92" s="69"/>
      <c r="AE92" s="69"/>
      <c r="AF92" s="69"/>
      <c r="AG92" s="69"/>
      <c r="AH92" s="102" t="s">
        <v>547</v>
      </c>
      <c r="AI92" s="99">
        <v>43716.29456018518</v>
      </c>
      <c r="AJ92" s="105">
        <v>43716</v>
      </c>
      <c r="AK92" s="71" t="s">
        <v>582</v>
      </c>
      <c r="AL92" s="102" t="s">
        <v>640</v>
      </c>
      <c r="AM92" s="69"/>
      <c r="AN92" s="69"/>
      <c r="AO92" s="71" t="s">
        <v>699</v>
      </c>
      <c r="AP92" s="69"/>
      <c r="AQ92" s="69" t="b">
        <v>0</v>
      </c>
      <c r="AR92" s="69">
        <v>0</v>
      </c>
      <c r="AS92" s="71" t="s">
        <v>754</v>
      </c>
      <c r="AT92" s="69" t="b">
        <v>0</v>
      </c>
      <c r="AU92" s="69" t="s">
        <v>761</v>
      </c>
      <c r="AV92" s="69"/>
      <c r="AW92" s="71" t="s">
        <v>754</v>
      </c>
      <c r="AX92" s="69" t="b">
        <v>0</v>
      </c>
      <c r="AY92" s="69">
        <v>4</v>
      </c>
      <c r="AZ92" s="71" t="s">
        <v>698</v>
      </c>
      <c r="BA92" s="69" t="s">
        <v>769</v>
      </c>
      <c r="BB92" s="69" t="b">
        <v>0</v>
      </c>
      <c r="BC92" s="71" t="s">
        <v>698</v>
      </c>
      <c r="BD92" s="69" t="s">
        <v>292</v>
      </c>
      <c r="BE92" s="69">
        <v>0</v>
      </c>
      <c r="BF92" s="69">
        <v>0</v>
      </c>
      <c r="BG92" s="69"/>
      <c r="BH92" s="69"/>
      <c r="BI92" s="69"/>
      <c r="BJ92" s="69"/>
      <c r="BK92" s="69"/>
      <c r="BL92" s="69"/>
      <c r="BM92" s="69"/>
      <c r="BN92" s="69"/>
    </row>
    <row r="93" spans="1:66" ht="15">
      <c r="A93" s="66" t="s">
        <v>337</v>
      </c>
      <c r="B93" s="66" t="s">
        <v>392</v>
      </c>
      <c r="C93" s="68" t="s">
        <v>1854</v>
      </c>
      <c r="D93" s="75">
        <v>3</v>
      </c>
      <c r="E93" s="76" t="s">
        <v>132</v>
      </c>
      <c r="F93" s="77">
        <v>32</v>
      </c>
      <c r="G93" s="68"/>
      <c r="H93" s="78"/>
      <c r="I93" s="79"/>
      <c r="J93" s="79"/>
      <c r="K93" s="34" t="s">
        <v>65</v>
      </c>
      <c r="L93" s="86">
        <v>93</v>
      </c>
      <c r="M93" s="86"/>
      <c r="N93" s="81"/>
      <c r="O93" s="69">
        <v>1</v>
      </c>
      <c r="P93" s="67" t="str">
        <f>REPLACE(INDEX(GroupVertices[Group],MATCH(Edges[[#This Row],[Vertex 1]],GroupVertices[Vertex],0)),1,1,"")</f>
        <v>1</v>
      </c>
      <c r="Q93" s="67" t="str">
        <f>REPLACE(INDEX(GroupVertices[Group],MATCH(Edges[[#This Row],[Vertex 2]],GroupVertices[Vertex],0)),1,1,"")</f>
        <v>1</v>
      </c>
      <c r="R93" s="48"/>
      <c r="S93" s="49"/>
      <c r="T93" s="48"/>
      <c r="U93" s="49"/>
      <c r="V93" s="48"/>
      <c r="W93" s="49"/>
      <c r="X93" s="48"/>
      <c r="Y93" s="49"/>
      <c r="Z93" s="48"/>
      <c r="AA93" s="69" t="s">
        <v>416</v>
      </c>
      <c r="AB93" s="99">
        <v>43714.96965277778</v>
      </c>
      <c r="AC93" s="69" t="s">
        <v>424</v>
      </c>
      <c r="AD93" s="69"/>
      <c r="AE93" s="69"/>
      <c r="AF93" s="69"/>
      <c r="AG93" s="69"/>
      <c r="AH93" s="102" t="s">
        <v>545</v>
      </c>
      <c r="AI93" s="99">
        <v>43714.96965277778</v>
      </c>
      <c r="AJ93" s="105">
        <v>43714</v>
      </c>
      <c r="AK93" s="71" t="s">
        <v>579</v>
      </c>
      <c r="AL93" s="102" t="s">
        <v>637</v>
      </c>
      <c r="AM93" s="69"/>
      <c r="AN93" s="69"/>
      <c r="AO93" s="71" t="s">
        <v>696</v>
      </c>
      <c r="AP93" s="69"/>
      <c r="AQ93" s="69" t="b">
        <v>0</v>
      </c>
      <c r="AR93" s="69">
        <v>0</v>
      </c>
      <c r="AS93" s="71" t="s">
        <v>754</v>
      </c>
      <c r="AT93" s="69" t="b">
        <v>0</v>
      </c>
      <c r="AU93" s="69" t="s">
        <v>761</v>
      </c>
      <c r="AV93" s="69"/>
      <c r="AW93" s="71" t="s">
        <v>754</v>
      </c>
      <c r="AX93" s="69" t="b">
        <v>0</v>
      </c>
      <c r="AY93" s="69">
        <v>4</v>
      </c>
      <c r="AZ93" s="71" t="s">
        <v>698</v>
      </c>
      <c r="BA93" s="69" t="s">
        <v>768</v>
      </c>
      <c r="BB93" s="69" t="b">
        <v>0</v>
      </c>
      <c r="BC93" s="71" t="s">
        <v>698</v>
      </c>
      <c r="BD93" s="69" t="s">
        <v>292</v>
      </c>
      <c r="BE93" s="69">
        <v>0</v>
      </c>
      <c r="BF93" s="69">
        <v>0</v>
      </c>
      <c r="BG93" s="69"/>
      <c r="BH93" s="69"/>
      <c r="BI93" s="69"/>
      <c r="BJ93" s="69"/>
      <c r="BK93" s="69"/>
      <c r="BL93" s="69"/>
      <c r="BM93" s="69"/>
      <c r="BN93" s="69"/>
    </row>
    <row r="94" spans="1:66" ht="15">
      <c r="A94" s="66" t="s">
        <v>338</v>
      </c>
      <c r="B94" s="66" t="s">
        <v>392</v>
      </c>
      <c r="C94" s="68" t="s">
        <v>1854</v>
      </c>
      <c r="D94" s="75">
        <v>3</v>
      </c>
      <c r="E94" s="76" t="s">
        <v>132</v>
      </c>
      <c r="F94" s="77">
        <v>32</v>
      </c>
      <c r="G94" s="68"/>
      <c r="H94" s="78"/>
      <c r="I94" s="79"/>
      <c r="J94" s="79"/>
      <c r="K94" s="34" t="s">
        <v>65</v>
      </c>
      <c r="L94" s="86">
        <v>94</v>
      </c>
      <c r="M94" s="86"/>
      <c r="N94" s="81"/>
      <c r="O94" s="69">
        <v>1</v>
      </c>
      <c r="P94" s="67" t="str">
        <f>REPLACE(INDEX(GroupVertices[Group],MATCH(Edges[[#This Row],[Vertex 1]],GroupVertices[Vertex],0)),1,1,"")</f>
        <v>1</v>
      </c>
      <c r="Q94" s="67" t="str">
        <f>REPLACE(INDEX(GroupVertices[Group],MATCH(Edges[[#This Row],[Vertex 2]],GroupVertices[Vertex],0)),1,1,"")</f>
        <v>1</v>
      </c>
      <c r="R94" s="48"/>
      <c r="S94" s="49"/>
      <c r="T94" s="48"/>
      <c r="U94" s="49"/>
      <c r="V94" s="48"/>
      <c r="W94" s="49"/>
      <c r="X94" s="48"/>
      <c r="Y94" s="49"/>
      <c r="Z94" s="48"/>
      <c r="AA94" s="69" t="s">
        <v>416</v>
      </c>
      <c r="AB94" s="99">
        <v>43715.444861111115</v>
      </c>
      <c r="AC94" s="69" t="s">
        <v>424</v>
      </c>
      <c r="AD94" s="69"/>
      <c r="AE94" s="69"/>
      <c r="AF94" s="69"/>
      <c r="AG94" s="69"/>
      <c r="AH94" s="102" t="s">
        <v>546</v>
      </c>
      <c r="AI94" s="99">
        <v>43715.444861111115</v>
      </c>
      <c r="AJ94" s="105">
        <v>43715</v>
      </c>
      <c r="AK94" s="71" t="s">
        <v>580</v>
      </c>
      <c r="AL94" s="102" t="s">
        <v>638</v>
      </c>
      <c r="AM94" s="69"/>
      <c r="AN94" s="69"/>
      <c r="AO94" s="71" t="s">
        <v>697</v>
      </c>
      <c r="AP94" s="69"/>
      <c r="AQ94" s="69" t="b">
        <v>0</v>
      </c>
      <c r="AR94" s="69">
        <v>0</v>
      </c>
      <c r="AS94" s="71" t="s">
        <v>754</v>
      </c>
      <c r="AT94" s="69" t="b">
        <v>0</v>
      </c>
      <c r="AU94" s="69" t="s">
        <v>761</v>
      </c>
      <c r="AV94" s="69"/>
      <c r="AW94" s="71" t="s">
        <v>754</v>
      </c>
      <c r="AX94" s="69" t="b">
        <v>0</v>
      </c>
      <c r="AY94" s="69">
        <v>4</v>
      </c>
      <c r="AZ94" s="71" t="s">
        <v>698</v>
      </c>
      <c r="BA94" s="69" t="s">
        <v>768</v>
      </c>
      <c r="BB94" s="69" t="b">
        <v>0</v>
      </c>
      <c r="BC94" s="71" t="s">
        <v>698</v>
      </c>
      <c r="BD94" s="69" t="s">
        <v>292</v>
      </c>
      <c r="BE94" s="69">
        <v>0</v>
      </c>
      <c r="BF94" s="69">
        <v>0</v>
      </c>
      <c r="BG94" s="69"/>
      <c r="BH94" s="69"/>
      <c r="BI94" s="69"/>
      <c r="BJ94" s="69"/>
      <c r="BK94" s="69"/>
      <c r="BL94" s="69"/>
      <c r="BM94" s="69"/>
      <c r="BN94" s="69"/>
    </row>
    <row r="95" spans="1:66" ht="15">
      <c r="A95" s="66" t="s">
        <v>339</v>
      </c>
      <c r="B95" s="66" t="s">
        <v>392</v>
      </c>
      <c r="C95" s="68" t="s">
        <v>1854</v>
      </c>
      <c r="D95" s="75">
        <v>3</v>
      </c>
      <c r="E95" s="76" t="s">
        <v>132</v>
      </c>
      <c r="F95" s="77">
        <v>32</v>
      </c>
      <c r="G95" s="68"/>
      <c r="H95" s="78"/>
      <c r="I95" s="79"/>
      <c r="J95" s="79"/>
      <c r="K95" s="34" t="s">
        <v>65</v>
      </c>
      <c r="L95" s="86">
        <v>95</v>
      </c>
      <c r="M95" s="86"/>
      <c r="N95" s="81"/>
      <c r="O95" s="69">
        <v>1</v>
      </c>
      <c r="P95" s="67" t="str">
        <f>REPLACE(INDEX(GroupVertices[Group],MATCH(Edges[[#This Row],[Vertex 1]],GroupVertices[Vertex],0)),1,1,"")</f>
        <v>1</v>
      </c>
      <c r="Q95" s="67" t="str">
        <f>REPLACE(INDEX(GroupVertices[Group],MATCH(Edges[[#This Row],[Vertex 2]],GroupVertices[Vertex],0)),1,1,"")</f>
        <v>1</v>
      </c>
      <c r="R95" s="48"/>
      <c r="S95" s="49"/>
      <c r="T95" s="48"/>
      <c r="U95" s="49"/>
      <c r="V95" s="48"/>
      <c r="W95" s="49"/>
      <c r="X95" s="48"/>
      <c r="Y95" s="49"/>
      <c r="Z95" s="48"/>
      <c r="AA95" s="69" t="s">
        <v>416</v>
      </c>
      <c r="AB95" s="99">
        <v>43716.29456018518</v>
      </c>
      <c r="AC95" s="69" t="s">
        <v>424</v>
      </c>
      <c r="AD95" s="69"/>
      <c r="AE95" s="69"/>
      <c r="AF95" s="69"/>
      <c r="AG95" s="69"/>
      <c r="AH95" s="102" t="s">
        <v>547</v>
      </c>
      <c r="AI95" s="99">
        <v>43716.29456018518</v>
      </c>
      <c r="AJ95" s="105">
        <v>43716</v>
      </c>
      <c r="AK95" s="71" t="s">
        <v>582</v>
      </c>
      <c r="AL95" s="102" t="s">
        <v>640</v>
      </c>
      <c r="AM95" s="69"/>
      <c r="AN95" s="69"/>
      <c r="AO95" s="71" t="s">
        <v>699</v>
      </c>
      <c r="AP95" s="69"/>
      <c r="AQ95" s="69" t="b">
        <v>0</v>
      </c>
      <c r="AR95" s="69">
        <v>0</v>
      </c>
      <c r="AS95" s="71" t="s">
        <v>754</v>
      </c>
      <c r="AT95" s="69" t="b">
        <v>0</v>
      </c>
      <c r="AU95" s="69" t="s">
        <v>761</v>
      </c>
      <c r="AV95" s="69"/>
      <c r="AW95" s="71" t="s">
        <v>754</v>
      </c>
      <c r="AX95" s="69" t="b">
        <v>0</v>
      </c>
      <c r="AY95" s="69">
        <v>4</v>
      </c>
      <c r="AZ95" s="71" t="s">
        <v>698</v>
      </c>
      <c r="BA95" s="69" t="s">
        <v>769</v>
      </c>
      <c r="BB95" s="69" t="b">
        <v>0</v>
      </c>
      <c r="BC95" s="71" t="s">
        <v>698</v>
      </c>
      <c r="BD95" s="69" t="s">
        <v>292</v>
      </c>
      <c r="BE95" s="69">
        <v>0</v>
      </c>
      <c r="BF95" s="69">
        <v>0</v>
      </c>
      <c r="BG95" s="69"/>
      <c r="BH95" s="69"/>
      <c r="BI95" s="69"/>
      <c r="BJ95" s="69"/>
      <c r="BK95" s="69"/>
      <c r="BL95" s="69"/>
      <c r="BM95" s="69"/>
      <c r="BN95" s="69"/>
    </row>
    <row r="96" spans="1:66" ht="15">
      <c r="A96" s="66" t="s">
        <v>337</v>
      </c>
      <c r="B96" s="66" t="s">
        <v>393</v>
      </c>
      <c r="C96" s="68" t="s">
        <v>1854</v>
      </c>
      <c r="D96" s="75">
        <v>3</v>
      </c>
      <c r="E96" s="76" t="s">
        <v>132</v>
      </c>
      <c r="F96" s="77">
        <v>32</v>
      </c>
      <c r="G96" s="68"/>
      <c r="H96" s="78"/>
      <c r="I96" s="79"/>
      <c r="J96" s="79"/>
      <c r="K96" s="34" t="s">
        <v>65</v>
      </c>
      <c r="L96" s="86">
        <v>96</v>
      </c>
      <c r="M96" s="86"/>
      <c r="N96" s="81"/>
      <c r="O96" s="69">
        <v>1</v>
      </c>
      <c r="P96" s="67" t="str">
        <f>REPLACE(INDEX(GroupVertices[Group],MATCH(Edges[[#This Row],[Vertex 1]],GroupVertices[Vertex],0)),1,1,"")</f>
        <v>1</v>
      </c>
      <c r="Q96" s="67" t="str">
        <f>REPLACE(INDEX(GroupVertices[Group],MATCH(Edges[[#This Row],[Vertex 2]],GroupVertices[Vertex],0)),1,1,"")</f>
        <v>1</v>
      </c>
      <c r="R96" s="48"/>
      <c r="S96" s="49"/>
      <c r="T96" s="48"/>
      <c r="U96" s="49"/>
      <c r="V96" s="48"/>
      <c r="W96" s="49"/>
      <c r="X96" s="48"/>
      <c r="Y96" s="49"/>
      <c r="Z96" s="48"/>
      <c r="AA96" s="69" t="s">
        <v>416</v>
      </c>
      <c r="AB96" s="99">
        <v>43714.96965277778</v>
      </c>
      <c r="AC96" s="69" t="s">
        <v>424</v>
      </c>
      <c r="AD96" s="69"/>
      <c r="AE96" s="69"/>
      <c r="AF96" s="69"/>
      <c r="AG96" s="69"/>
      <c r="AH96" s="102" t="s">
        <v>545</v>
      </c>
      <c r="AI96" s="99">
        <v>43714.96965277778</v>
      </c>
      <c r="AJ96" s="105">
        <v>43714</v>
      </c>
      <c r="AK96" s="71" t="s">
        <v>579</v>
      </c>
      <c r="AL96" s="102" t="s">
        <v>637</v>
      </c>
      <c r="AM96" s="69"/>
      <c r="AN96" s="69"/>
      <c r="AO96" s="71" t="s">
        <v>696</v>
      </c>
      <c r="AP96" s="69"/>
      <c r="AQ96" s="69" t="b">
        <v>0</v>
      </c>
      <c r="AR96" s="69">
        <v>0</v>
      </c>
      <c r="AS96" s="71" t="s">
        <v>754</v>
      </c>
      <c r="AT96" s="69" t="b">
        <v>0</v>
      </c>
      <c r="AU96" s="69" t="s">
        <v>761</v>
      </c>
      <c r="AV96" s="69"/>
      <c r="AW96" s="71" t="s">
        <v>754</v>
      </c>
      <c r="AX96" s="69" t="b">
        <v>0</v>
      </c>
      <c r="AY96" s="69">
        <v>4</v>
      </c>
      <c r="AZ96" s="71" t="s">
        <v>698</v>
      </c>
      <c r="BA96" s="69" t="s">
        <v>768</v>
      </c>
      <c r="BB96" s="69" t="b">
        <v>0</v>
      </c>
      <c r="BC96" s="71" t="s">
        <v>698</v>
      </c>
      <c r="BD96" s="69" t="s">
        <v>292</v>
      </c>
      <c r="BE96" s="69">
        <v>0</v>
      </c>
      <c r="BF96" s="69">
        <v>0</v>
      </c>
      <c r="BG96" s="69"/>
      <c r="BH96" s="69"/>
      <c r="BI96" s="69"/>
      <c r="BJ96" s="69"/>
      <c r="BK96" s="69"/>
      <c r="BL96" s="69"/>
      <c r="BM96" s="69"/>
      <c r="BN96" s="69"/>
    </row>
    <row r="97" spans="1:66" ht="15">
      <c r="A97" s="66" t="s">
        <v>338</v>
      </c>
      <c r="B97" s="66" t="s">
        <v>393</v>
      </c>
      <c r="C97" s="68" t="s">
        <v>1854</v>
      </c>
      <c r="D97" s="75">
        <v>3</v>
      </c>
      <c r="E97" s="76" t="s">
        <v>132</v>
      </c>
      <c r="F97" s="77">
        <v>32</v>
      </c>
      <c r="G97" s="68"/>
      <c r="H97" s="78"/>
      <c r="I97" s="79"/>
      <c r="J97" s="79"/>
      <c r="K97" s="34" t="s">
        <v>65</v>
      </c>
      <c r="L97" s="86">
        <v>97</v>
      </c>
      <c r="M97" s="86"/>
      <c r="N97" s="81"/>
      <c r="O97" s="69">
        <v>1</v>
      </c>
      <c r="P97" s="67" t="str">
        <f>REPLACE(INDEX(GroupVertices[Group],MATCH(Edges[[#This Row],[Vertex 1]],GroupVertices[Vertex],0)),1,1,"")</f>
        <v>1</v>
      </c>
      <c r="Q97" s="67" t="str">
        <f>REPLACE(INDEX(GroupVertices[Group],MATCH(Edges[[#This Row],[Vertex 2]],GroupVertices[Vertex],0)),1,1,"")</f>
        <v>1</v>
      </c>
      <c r="R97" s="48"/>
      <c r="S97" s="49"/>
      <c r="T97" s="48"/>
      <c r="U97" s="49"/>
      <c r="V97" s="48"/>
      <c r="W97" s="49"/>
      <c r="X97" s="48"/>
      <c r="Y97" s="49"/>
      <c r="Z97" s="48"/>
      <c r="AA97" s="69" t="s">
        <v>416</v>
      </c>
      <c r="AB97" s="99">
        <v>43715.444861111115</v>
      </c>
      <c r="AC97" s="69" t="s">
        <v>424</v>
      </c>
      <c r="AD97" s="69"/>
      <c r="AE97" s="69"/>
      <c r="AF97" s="69"/>
      <c r="AG97" s="69"/>
      <c r="AH97" s="102" t="s">
        <v>546</v>
      </c>
      <c r="AI97" s="99">
        <v>43715.444861111115</v>
      </c>
      <c r="AJ97" s="105">
        <v>43715</v>
      </c>
      <c r="AK97" s="71" t="s">
        <v>580</v>
      </c>
      <c r="AL97" s="102" t="s">
        <v>638</v>
      </c>
      <c r="AM97" s="69"/>
      <c r="AN97" s="69"/>
      <c r="AO97" s="71" t="s">
        <v>697</v>
      </c>
      <c r="AP97" s="69"/>
      <c r="AQ97" s="69" t="b">
        <v>0</v>
      </c>
      <c r="AR97" s="69">
        <v>0</v>
      </c>
      <c r="AS97" s="71" t="s">
        <v>754</v>
      </c>
      <c r="AT97" s="69" t="b">
        <v>0</v>
      </c>
      <c r="AU97" s="69" t="s">
        <v>761</v>
      </c>
      <c r="AV97" s="69"/>
      <c r="AW97" s="71" t="s">
        <v>754</v>
      </c>
      <c r="AX97" s="69" t="b">
        <v>0</v>
      </c>
      <c r="AY97" s="69">
        <v>4</v>
      </c>
      <c r="AZ97" s="71" t="s">
        <v>698</v>
      </c>
      <c r="BA97" s="69" t="s">
        <v>768</v>
      </c>
      <c r="BB97" s="69" t="b">
        <v>0</v>
      </c>
      <c r="BC97" s="71" t="s">
        <v>698</v>
      </c>
      <c r="BD97" s="69" t="s">
        <v>292</v>
      </c>
      <c r="BE97" s="69">
        <v>0</v>
      </c>
      <c r="BF97" s="69">
        <v>0</v>
      </c>
      <c r="BG97" s="69"/>
      <c r="BH97" s="69"/>
      <c r="BI97" s="69"/>
      <c r="BJ97" s="69"/>
      <c r="BK97" s="69"/>
      <c r="BL97" s="69"/>
      <c r="BM97" s="69"/>
      <c r="BN97" s="69"/>
    </row>
    <row r="98" spans="1:66" ht="15">
      <c r="A98" s="66" t="s">
        <v>339</v>
      </c>
      <c r="B98" s="66" t="s">
        <v>393</v>
      </c>
      <c r="C98" s="68" t="s">
        <v>1854</v>
      </c>
      <c r="D98" s="75">
        <v>3</v>
      </c>
      <c r="E98" s="76" t="s">
        <v>132</v>
      </c>
      <c r="F98" s="77">
        <v>32</v>
      </c>
      <c r="G98" s="68"/>
      <c r="H98" s="78"/>
      <c r="I98" s="79"/>
      <c r="J98" s="79"/>
      <c r="K98" s="34" t="s">
        <v>65</v>
      </c>
      <c r="L98" s="86">
        <v>98</v>
      </c>
      <c r="M98" s="86"/>
      <c r="N98" s="81"/>
      <c r="O98" s="69">
        <v>1</v>
      </c>
      <c r="P98" s="67" t="str">
        <f>REPLACE(INDEX(GroupVertices[Group],MATCH(Edges[[#This Row],[Vertex 1]],GroupVertices[Vertex],0)),1,1,"")</f>
        <v>1</v>
      </c>
      <c r="Q98" s="67" t="str">
        <f>REPLACE(INDEX(GroupVertices[Group],MATCH(Edges[[#This Row],[Vertex 2]],GroupVertices[Vertex],0)),1,1,"")</f>
        <v>1</v>
      </c>
      <c r="R98" s="48"/>
      <c r="S98" s="49"/>
      <c r="T98" s="48"/>
      <c r="U98" s="49"/>
      <c r="V98" s="48"/>
      <c r="W98" s="49"/>
      <c r="X98" s="48"/>
      <c r="Y98" s="49"/>
      <c r="Z98" s="48"/>
      <c r="AA98" s="69" t="s">
        <v>416</v>
      </c>
      <c r="AB98" s="99">
        <v>43716.29456018518</v>
      </c>
      <c r="AC98" s="69" t="s">
        <v>424</v>
      </c>
      <c r="AD98" s="69"/>
      <c r="AE98" s="69"/>
      <c r="AF98" s="69"/>
      <c r="AG98" s="69"/>
      <c r="AH98" s="102" t="s">
        <v>547</v>
      </c>
      <c r="AI98" s="99">
        <v>43716.29456018518</v>
      </c>
      <c r="AJ98" s="105">
        <v>43716</v>
      </c>
      <c r="AK98" s="71" t="s">
        <v>582</v>
      </c>
      <c r="AL98" s="102" t="s">
        <v>640</v>
      </c>
      <c r="AM98" s="69"/>
      <c r="AN98" s="69"/>
      <c r="AO98" s="71" t="s">
        <v>699</v>
      </c>
      <c r="AP98" s="69"/>
      <c r="AQ98" s="69" t="b">
        <v>0</v>
      </c>
      <c r="AR98" s="69">
        <v>0</v>
      </c>
      <c r="AS98" s="71" t="s">
        <v>754</v>
      </c>
      <c r="AT98" s="69" t="b">
        <v>0</v>
      </c>
      <c r="AU98" s="69" t="s">
        <v>761</v>
      </c>
      <c r="AV98" s="69"/>
      <c r="AW98" s="71" t="s">
        <v>754</v>
      </c>
      <c r="AX98" s="69" t="b">
        <v>0</v>
      </c>
      <c r="AY98" s="69">
        <v>4</v>
      </c>
      <c r="AZ98" s="71" t="s">
        <v>698</v>
      </c>
      <c r="BA98" s="69" t="s">
        <v>769</v>
      </c>
      <c r="BB98" s="69" t="b">
        <v>0</v>
      </c>
      <c r="BC98" s="71" t="s">
        <v>698</v>
      </c>
      <c r="BD98" s="69" t="s">
        <v>292</v>
      </c>
      <c r="BE98" s="69">
        <v>0</v>
      </c>
      <c r="BF98" s="69">
        <v>0</v>
      </c>
      <c r="BG98" s="69"/>
      <c r="BH98" s="69"/>
      <c r="BI98" s="69"/>
      <c r="BJ98" s="69"/>
      <c r="BK98" s="69"/>
      <c r="BL98" s="69"/>
      <c r="BM98" s="69"/>
      <c r="BN98" s="69"/>
    </row>
    <row r="99" spans="1:66" ht="15">
      <c r="A99" s="66" t="s">
        <v>337</v>
      </c>
      <c r="B99" s="66" t="s">
        <v>394</v>
      </c>
      <c r="C99" s="68" t="s">
        <v>1854</v>
      </c>
      <c r="D99" s="75">
        <v>3</v>
      </c>
      <c r="E99" s="76" t="s">
        <v>132</v>
      </c>
      <c r="F99" s="77">
        <v>32</v>
      </c>
      <c r="G99" s="68"/>
      <c r="H99" s="78"/>
      <c r="I99" s="79"/>
      <c r="J99" s="79"/>
      <c r="K99" s="34" t="s">
        <v>65</v>
      </c>
      <c r="L99" s="86">
        <v>99</v>
      </c>
      <c r="M99" s="86"/>
      <c r="N99" s="81"/>
      <c r="O99" s="69">
        <v>1</v>
      </c>
      <c r="P99" s="67" t="str">
        <f>REPLACE(INDEX(GroupVertices[Group],MATCH(Edges[[#This Row],[Vertex 1]],GroupVertices[Vertex],0)),1,1,"")</f>
        <v>1</v>
      </c>
      <c r="Q99" s="67" t="str">
        <f>REPLACE(INDEX(GroupVertices[Group],MATCH(Edges[[#This Row],[Vertex 2]],GroupVertices[Vertex],0)),1,1,"")</f>
        <v>1</v>
      </c>
      <c r="R99" s="48"/>
      <c r="S99" s="49"/>
      <c r="T99" s="48"/>
      <c r="U99" s="49"/>
      <c r="V99" s="48"/>
      <c r="W99" s="49"/>
      <c r="X99" s="48"/>
      <c r="Y99" s="49"/>
      <c r="Z99" s="48"/>
      <c r="AA99" s="69" t="s">
        <v>416</v>
      </c>
      <c r="AB99" s="99">
        <v>43714.96965277778</v>
      </c>
      <c r="AC99" s="69" t="s">
        <v>424</v>
      </c>
      <c r="AD99" s="69"/>
      <c r="AE99" s="69"/>
      <c r="AF99" s="69"/>
      <c r="AG99" s="69"/>
      <c r="AH99" s="102" t="s">
        <v>545</v>
      </c>
      <c r="AI99" s="99">
        <v>43714.96965277778</v>
      </c>
      <c r="AJ99" s="105">
        <v>43714</v>
      </c>
      <c r="AK99" s="71" t="s">
        <v>579</v>
      </c>
      <c r="AL99" s="102" t="s">
        <v>637</v>
      </c>
      <c r="AM99" s="69"/>
      <c r="AN99" s="69"/>
      <c r="AO99" s="71" t="s">
        <v>696</v>
      </c>
      <c r="AP99" s="69"/>
      <c r="AQ99" s="69" t="b">
        <v>0</v>
      </c>
      <c r="AR99" s="69">
        <v>0</v>
      </c>
      <c r="AS99" s="71" t="s">
        <v>754</v>
      </c>
      <c r="AT99" s="69" t="b">
        <v>0</v>
      </c>
      <c r="AU99" s="69" t="s">
        <v>761</v>
      </c>
      <c r="AV99" s="69"/>
      <c r="AW99" s="71" t="s">
        <v>754</v>
      </c>
      <c r="AX99" s="69" t="b">
        <v>0</v>
      </c>
      <c r="AY99" s="69">
        <v>4</v>
      </c>
      <c r="AZ99" s="71" t="s">
        <v>698</v>
      </c>
      <c r="BA99" s="69" t="s">
        <v>768</v>
      </c>
      <c r="BB99" s="69" t="b">
        <v>0</v>
      </c>
      <c r="BC99" s="71" t="s">
        <v>698</v>
      </c>
      <c r="BD99" s="69" t="s">
        <v>292</v>
      </c>
      <c r="BE99" s="69">
        <v>0</v>
      </c>
      <c r="BF99" s="69">
        <v>0</v>
      </c>
      <c r="BG99" s="69"/>
      <c r="BH99" s="69"/>
      <c r="BI99" s="69"/>
      <c r="BJ99" s="69"/>
      <c r="BK99" s="69"/>
      <c r="BL99" s="69"/>
      <c r="BM99" s="69"/>
      <c r="BN99" s="69"/>
    </row>
    <row r="100" spans="1:66" ht="15">
      <c r="A100" s="66" t="s">
        <v>338</v>
      </c>
      <c r="B100" s="66" t="s">
        <v>394</v>
      </c>
      <c r="C100" s="68" t="s">
        <v>1854</v>
      </c>
      <c r="D100" s="75">
        <v>3</v>
      </c>
      <c r="E100" s="76" t="s">
        <v>132</v>
      </c>
      <c r="F100" s="77">
        <v>32</v>
      </c>
      <c r="G100" s="68"/>
      <c r="H100" s="78"/>
      <c r="I100" s="79"/>
      <c r="J100" s="79"/>
      <c r="K100" s="34" t="s">
        <v>65</v>
      </c>
      <c r="L100" s="86">
        <v>100</v>
      </c>
      <c r="M100" s="86"/>
      <c r="N100" s="81"/>
      <c r="O100" s="69">
        <v>1</v>
      </c>
      <c r="P100" s="67" t="str">
        <f>REPLACE(INDEX(GroupVertices[Group],MATCH(Edges[[#This Row],[Vertex 1]],GroupVertices[Vertex],0)),1,1,"")</f>
        <v>1</v>
      </c>
      <c r="Q100" s="67" t="str">
        <f>REPLACE(INDEX(GroupVertices[Group],MATCH(Edges[[#This Row],[Vertex 2]],GroupVertices[Vertex],0)),1,1,"")</f>
        <v>1</v>
      </c>
      <c r="R100" s="48"/>
      <c r="S100" s="49"/>
      <c r="T100" s="48"/>
      <c r="U100" s="49"/>
      <c r="V100" s="48"/>
      <c r="W100" s="49"/>
      <c r="X100" s="48"/>
      <c r="Y100" s="49"/>
      <c r="Z100" s="48"/>
      <c r="AA100" s="69" t="s">
        <v>416</v>
      </c>
      <c r="AB100" s="99">
        <v>43715.444861111115</v>
      </c>
      <c r="AC100" s="69" t="s">
        <v>424</v>
      </c>
      <c r="AD100" s="69"/>
      <c r="AE100" s="69"/>
      <c r="AF100" s="69"/>
      <c r="AG100" s="69"/>
      <c r="AH100" s="102" t="s">
        <v>546</v>
      </c>
      <c r="AI100" s="99">
        <v>43715.444861111115</v>
      </c>
      <c r="AJ100" s="105">
        <v>43715</v>
      </c>
      <c r="AK100" s="71" t="s">
        <v>580</v>
      </c>
      <c r="AL100" s="102" t="s">
        <v>638</v>
      </c>
      <c r="AM100" s="69"/>
      <c r="AN100" s="69"/>
      <c r="AO100" s="71" t="s">
        <v>697</v>
      </c>
      <c r="AP100" s="69"/>
      <c r="AQ100" s="69" t="b">
        <v>0</v>
      </c>
      <c r="AR100" s="69">
        <v>0</v>
      </c>
      <c r="AS100" s="71" t="s">
        <v>754</v>
      </c>
      <c r="AT100" s="69" t="b">
        <v>0</v>
      </c>
      <c r="AU100" s="69" t="s">
        <v>761</v>
      </c>
      <c r="AV100" s="69"/>
      <c r="AW100" s="71" t="s">
        <v>754</v>
      </c>
      <c r="AX100" s="69" t="b">
        <v>0</v>
      </c>
      <c r="AY100" s="69">
        <v>4</v>
      </c>
      <c r="AZ100" s="71" t="s">
        <v>698</v>
      </c>
      <c r="BA100" s="69" t="s">
        <v>768</v>
      </c>
      <c r="BB100" s="69" t="b">
        <v>0</v>
      </c>
      <c r="BC100" s="71" t="s">
        <v>698</v>
      </c>
      <c r="BD100" s="69" t="s">
        <v>292</v>
      </c>
      <c r="BE100" s="69">
        <v>0</v>
      </c>
      <c r="BF100" s="69">
        <v>0</v>
      </c>
      <c r="BG100" s="69"/>
      <c r="BH100" s="69"/>
      <c r="BI100" s="69"/>
      <c r="BJ100" s="69"/>
      <c r="BK100" s="69"/>
      <c r="BL100" s="69"/>
      <c r="BM100" s="69"/>
      <c r="BN100" s="69"/>
    </row>
    <row r="101" spans="1:66" ht="15">
      <c r="A101" s="66" t="s">
        <v>339</v>
      </c>
      <c r="B101" s="66" t="s">
        <v>394</v>
      </c>
      <c r="C101" s="68" t="s">
        <v>1854</v>
      </c>
      <c r="D101" s="75">
        <v>3</v>
      </c>
      <c r="E101" s="76" t="s">
        <v>132</v>
      </c>
      <c r="F101" s="77">
        <v>32</v>
      </c>
      <c r="G101" s="68"/>
      <c r="H101" s="78"/>
      <c r="I101" s="79"/>
      <c r="J101" s="79"/>
      <c r="K101" s="34" t="s">
        <v>65</v>
      </c>
      <c r="L101" s="86">
        <v>101</v>
      </c>
      <c r="M101" s="86"/>
      <c r="N101" s="81"/>
      <c r="O101" s="69">
        <v>1</v>
      </c>
      <c r="P101" s="67" t="str">
        <f>REPLACE(INDEX(GroupVertices[Group],MATCH(Edges[[#This Row],[Vertex 1]],GroupVertices[Vertex],0)),1,1,"")</f>
        <v>1</v>
      </c>
      <c r="Q101" s="67" t="str">
        <f>REPLACE(INDEX(GroupVertices[Group],MATCH(Edges[[#This Row],[Vertex 2]],GroupVertices[Vertex],0)),1,1,"")</f>
        <v>1</v>
      </c>
      <c r="R101" s="48"/>
      <c r="S101" s="49"/>
      <c r="T101" s="48"/>
      <c r="U101" s="49"/>
      <c r="V101" s="48"/>
      <c r="W101" s="49"/>
      <c r="X101" s="48"/>
      <c r="Y101" s="49"/>
      <c r="Z101" s="48"/>
      <c r="AA101" s="69" t="s">
        <v>416</v>
      </c>
      <c r="AB101" s="99">
        <v>43716.29456018518</v>
      </c>
      <c r="AC101" s="69" t="s">
        <v>424</v>
      </c>
      <c r="AD101" s="69"/>
      <c r="AE101" s="69"/>
      <c r="AF101" s="69"/>
      <c r="AG101" s="69"/>
      <c r="AH101" s="102" t="s">
        <v>547</v>
      </c>
      <c r="AI101" s="99">
        <v>43716.29456018518</v>
      </c>
      <c r="AJ101" s="105">
        <v>43716</v>
      </c>
      <c r="AK101" s="71" t="s">
        <v>582</v>
      </c>
      <c r="AL101" s="102" t="s">
        <v>640</v>
      </c>
      <c r="AM101" s="69"/>
      <c r="AN101" s="69"/>
      <c r="AO101" s="71" t="s">
        <v>699</v>
      </c>
      <c r="AP101" s="69"/>
      <c r="AQ101" s="69" t="b">
        <v>0</v>
      </c>
      <c r="AR101" s="69">
        <v>0</v>
      </c>
      <c r="AS101" s="71" t="s">
        <v>754</v>
      </c>
      <c r="AT101" s="69" t="b">
        <v>0</v>
      </c>
      <c r="AU101" s="69" t="s">
        <v>761</v>
      </c>
      <c r="AV101" s="69"/>
      <c r="AW101" s="71" t="s">
        <v>754</v>
      </c>
      <c r="AX101" s="69" t="b">
        <v>0</v>
      </c>
      <c r="AY101" s="69">
        <v>4</v>
      </c>
      <c r="AZ101" s="71" t="s">
        <v>698</v>
      </c>
      <c r="BA101" s="69" t="s">
        <v>769</v>
      </c>
      <c r="BB101" s="69" t="b">
        <v>0</v>
      </c>
      <c r="BC101" s="71" t="s">
        <v>698</v>
      </c>
      <c r="BD101" s="69" t="s">
        <v>292</v>
      </c>
      <c r="BE101" s="69">
        <v>0</v>
      </c>
      <c r="BF101" s="69">
        <v>0</v>
      </c>
      <c r="BG101" s="69"/>
      <c r="BH101" s="69"/>
      <c r="BI101" s="69"/>
      <c r="BJ101" s="69"/>
      <c r="BK101" s="69"/>
      <c r="BL101" s="69"/>
      <c r="BM101" s="69"/>
      <c r="BN101" s="69"/>
    </row>
    <row r="102" spans="1:66" ht="15">
      <c r="A102" s="66" t="s">
        <v>337</v>
      </c>
      <c r="B102" s="66" t="s">
        <v>395</v>
      </c>
      <c r="C102" s="68" t="s">
        <v>1854</v>
      </c>
      <c r="D102" s="75">
        <v>3</v>
      </c>
      <c r="E102" s="76" t="s">
        <v>132</v>
      </c>
      <c r="F102" s="77">
        <v>32</v>
      </c>
      <c r="G102" s="68"/>
      <c r="H102" s="78"/>
      <c r="I102" s="79"/>
      <c r="J102" s="79"/>
      <c r="K102" s="34" t="s">
        <v>65</v>
      </c>
      <c r="L102" s="86">
        <v>102</v>
      </c>
      <c r="M102" s="86"/>
      <c r="N102" s="81"/>
      <c r="O102" s="69">
        <v>1</v>
      </c>
      <c r="P102" s="67" t="str">
        <f>REPLACE(INDEX(GroupVertices[Group],MATCH(Edges[[#This Row],[Vertex 1]],GroupVertices[Vertex],0)),1,1,"")</f>
        <v>1</v>
      </c>
      <c r="Q102" s="67" t="str">
        <f>REPLACE(INDEX(GroupVertices[Group],MATCH(Edges[[#This Row],[Vertex 2]],GroupVertices[Vertex],0)),1,1,"")</f>
        <v>1</v>
      </c>
      <c r="R102" s="48"/>
      <c r="S102" s="49"/>
      <c r="T102" s="48"/>
      <c r="U102" s="49"/>
      <c r="V102" s="48"/>
      <c r="W102" s="49"/>
      <c r="X102" s="48"/>
      <c r="Y102" s="49"/>
      <c r="Z102" s="48"/>
      <c r="AA102" s="69" t="s">
        <v>416</v>
      </c>
      <c r="AB102" s="99">
        <v>43714.96965277778</v>
      </c>
      <c r="AC102" s="69" t="s">
        <v>424</v>
      </c>
      <c r="AD102" s="69"/>
      <c r="AE102" s="69"/>
      <c r="AF102" s="69"/>
      <c r="AG102" s="69"/>
      <c r="AH102" s="102" t="s">
        <v>545</v>
      </c>
      <c r="AI102" s="99">
        <v>43714.96965277778</v>
      </c>
      <c r="AJ102" s="105">
        <v>43714</v>
      </c>
      <c r="AK102" s="71" t="s">
        <v>579</v>
      </c>
      <c r="AL102" s="102" t="s">
        <v>637</v>
      </c>
      <c r="AM102" s="69"/>
      <c r="AN102" s="69"/>
      <c r="AO102" s="71" t="s">
        <v>696</v>
      </c>
      <c r="AP102" s="69"/>
      <c r="AQ102" s="69" t="b">
        <v>0</v>
      </c>
      <c r="AR102" s="69">
        <v>0</v>
      </c>
      <c r="AS102" s="71" t="s">
        <v>754</v>
      </c>
      <c r="AT102" s="69" t="b">
        <v>0</v>
      </c>
      <c r="AU102" s="69" t="s">
        <v>761</v>
      </c>
      <c r="AV102" s="69"/>
      <c r="AW102" s="71" t="s">
        <v>754</v>
      </c>
      <c r="AX102" s="69" t="b">
        <v>0</v>
      </c>
      <c r="AY102" s="69">
        <v>4</v>
      </c>
      <c r="AZ102" s="71" t="s">
        <v>698</v>
      </c>
      <c r="BA102" s="69" t="s">
        <v>768</v>
      </c>
      <c r="BB102" s="69" t="b">
        <v>0</v>
      </c>
      <c r="BC102" s="71" t="s">
        <v>698</v>
      </c>
      <c r="BD102" s="69" t="s">
        <v>292</v>
      </c>
      <c r="BE102" s="69">
        <v>0</v>
      </c>
      <c r="BF102" s="69">
        <v>0</v>
      </c>
      <c r="BG102" s="69"/>
      <c r="BH102" s="69"/>
      <c r="BI102" s="69"/>
      <c r="BJ102" s="69"/>
      <c r="BK102" s="69"/>
      <c r="BL102" s="69"/>
      <c r="BM102" s="69"/>
      <c r="BN102" s="69"/>
    </row>
    <row r="103" spans="1:66" ht="15">
      <c r="A103" s="66" t="s">
        <v>338</v>
      </c>
      <c r="B103" s="66" t="s">
        <v>395</v>
      </c>
      <c r="C103" s="68" t="s">
        <v>1854</v>
      </c>
      <c r="D103" s="75">
        <v>3</v>
      </c>
      <c r="E103" s="76" t="s">
        <v>132</v>
      </c>
      <c r="F103" s="77">
        <v>32</v>
      </c>
      <c r="G103" s="68"/>
      <c r="H103" s="78"/>
      <c r="I103" s="79"/>
      <c r="J103" s="79"/>
      <c r="K103" s="34" t="s">
        <v>65</v>
      </c>
      <c r="L103" s="86">
        <v>103</v>
      </c>
      <c r="M103" s="86"/>
      <c r="N103" s="81"/>
      <c r="O103" s="69">
        <v>1</v>
      </c>
      <c r="P103" s="67" t="str">
        <f>REPLACE(INDEX(GroupVertices[Group],MATCH(Edges[[#This Row],[Vertex 1]],GroupVertices[Vertex],0)),1,1,"")</f>
        <v>1</v>
      </c>
      <c r="Q103" s="67" t="str">
        <f>REPLACE(INDEX(GroupVertices[Group],MATCH(Edges[[#This Row],[Vertex 2]],GroupVertices[Vertex],0)),1,1,"")</f>
        <v>1</v>
      </c>
      <c r="R103" s="48"/>
      <c r="S103" s="49"/>
      <c r="T103" s="48"/>
      <c r="U103" s="49"/>
      <c r="V103" s="48"/>
      <c r="W103" s="49"/>
      <c r="X103" s="48"/>
      <c r="Y103" s="49"/>
      <c r="Z103" s="48"/>
      <c r="AA103" s="69" t="s">
        <v>416</v>
      </c>
      <c r="AB103" s="99">
        <v>43715.444861111115</v>
      </c>
      <c r="AC103" s="69" t="s">
        <v>424</v>
      </c>
      <c r="AD103" s="69"/>
      <c r="AE103" s="69"/>
      <c r="AF103" s="69"/>
      <c r="AG103" s="69"/>
      <c r="AH103" s="102" t="s">
        <v>546</v>
      </c>
      <c r="AI103" s="99">
        <v>43715.444861111115</v>
      </c>
      <c r="AJ103" s="105">
        <v>43715</v>
      </c>
      <c r="AK103" s="71" t="s">
        <v>580</v>
      </c>
      <c r="AL103" s="102" t="s">
        <v>638</v>
      </c>
      <c r="AM103" s="69"/>
      <c r="AN103" s="69"/>
      <c r="AO103" s="71" t="s">
        <v>697</v>
      </c>
      <c r="AP103" s="69"/>
      <c r="AQ103" s="69" t="b">
        <v>0</v>
      </c>
      <c r="AR103" s="69">
        <v>0</v>
      </c>
      <c r="AS103" s="71" t="s">
        <v>754</v>
      </c>
      <c r="AT103" s="69" t="b">
        <v>0</v>
      </c>
      <c r="AU103" s="69" t="s">
        <v>761</v>
      </c>
      <c r="AV103" s="69"/>
      <c r="AW103" s="71" t="s">
        <v>754</v>
      </c>
      <c r="AX103" s="69" t="b">
        <v>0</v>
      </c>
      <c r="AY103" s="69">
        <v>4</v>
      </c>
      <c r="AZ103" s="71" t="s">
        <v>698</v>
      </c>
      <c r="BA103" s="69" t="s">
        <v>768</v>
      </c>
      <c r="BB103" s="69" t="b">
        <v>0</v>
      </c>
      <c r="BC103" s="71" t="s">
        <v>698</v>
      </c>
      <c r="BD103" s="69" t="s">
        <v>292</v>
      </c>
      <c r="BE103" s="69">
        <v>0</v>
      </c>
      <c r="BF103" s="69">
        <v>0</v>
      </c>
      <c r="BG103" s="69"/>
      <c r="BH103" s="69"/>
      <c r="BI103" s="69"/>
      <c r="BJ103" s="69"/>
      <c r="BK103" s="69"/>
      <c r="BL103" s="69"/>
      <c r="BM103" s="69"/>
      <c r="BN103" s="69"/>
    </row>
    <row r="104" spans="1:66" ht="15">
      <c r="A104" s="66" t="s">
        <v>339</v>
      </c>
      <c r="B104" s="66" t="s">
        <v>395</v>
      </c>
      <c r="C104" s="68" t="s">
        <v>1854</v>
      </c>
      <c r="D104" s="75">
        <v>3</v>
      </c>
      <c r="E104" s="76" t="s">
        <v>132</v>
      </c>
      <c r="F104" s="77">
        <v>32</v>
      </c>
      <c r="G104" s="68"/>
      <c r="H104" s="78"/>
      <c r="I104" s="79"/>
      <c r="J104" s="79"/>
      <c r="K104" s="34" t="s">
        <v>65</v>
      </c>
      <c r="L104" s="86">
        <v>104</v>
      </c>
      <c r="M104" s="86"/>
      <c r="N104" s="81"/>
      <c r="O104" s="69">
        <v>1</v>
      </c>
      <c r="P104" s="67" t="str">
        <f>REPLACE(INDEX(GroupVertices[Group],MATCH(Edges[[#This Row],[Vertex 1]],GroupVertices[Vertex],0)),1,1,"")</f>
        <v>1</v>
      </c>
      <c r="Q104" s="67" t="str">
        <f>REPLACE(INDEX(GroupVertices[Group],MATCH(Edges[[#This Row],[Vertex 2]],GroupVertices[Vertex],0)),1,1,"")</f>
        <v>1</v>
      </c>
      <c r="R104" s="48"/>
      <c r="S104" s="49"/>
      <c r="T104" s="48"/>
      <c r="U104" s="49"/>
      <c r="V104" s="48"/>
      <c r="W104" s="49"/>
      <c r="X104" s="48"/>
      <c r="Y104" s="49"/>
      <c r="Z104" s="48"/>
      <c r="AA104" s="69" t="s">
        <v>416</v>
      </c>
      <c r="AB104" s="99">
        <v>43716.29456018518</v>
      </c>
      <c r="AC104" s="69" t="s">
        <v>424</v>
      </c>
      <c r="AD104" s="69"/>
      <c r="AE104" s="69"/>
      <c r="AF104" s="69"/>
      <c r="AG104" s="69"/>
      <c r="AH104" s="102" t="s">
        <v>547</v>
      </c>
      <c r="AI104" s="99">
        <v>43716.29456018518</v>
      </c>
      <c r="AJ104" s="105">
        <v>43716</v>
      </c>
      <c r="AK104" s="71" t="s">
        <v>582</v>
      </c>
      <c r="AL104" s="102" t="s">
        <v>640</v>
      </c>
      <c r="AM104" s="69"/>
      <c r="AN104" s="69"/>
      <c r="AO104" s="71" t="s">
        <v>699</v>
      </c>
      <c r="AP104" s="69"/>
      <c r="AQ104" s="69" t="b">
        <v>0</v>
      </c>
      <c r="AR104" s="69">
        <v>0</v>
      </c>
      <c r="AS104" s="71" t="s">
        <v>754</v>
      </c>
      <c r="AT104" s="69" t="b">
        <v>0</v>
      </c>
      <c r="AU104" s="69" t="s">
        <v>761</v>
      </c>
      <c r="AV104" s="69"/>
      <c r="AW104" s="71" t="s">
        <v>754</v>
      </c>
      <c r="AX104" s="69" t="b">
        <v>0</v>
      </c>
      <c r="AY104" s="69">
        <v>4</v>
      </c>
      <c r="AZ104" s="71" t="s">
        <v>698</v>
      </c>
      <c r="BA104" s="69" t="s">
        <v>769</v>
      </c>
      <c r="BB104" s="69" t="b">
        <v>0</v>
      </c>
      <c r="BC104" s="71" t="s">
        <v>698</v>
      </c>
      <c r="BD104" s="69" t="s">
        <v>292</v>
      </c>
      <c r="BE104" s="69">
        <v>0</v>
      </c>
      <c r="BF104" s="69">
        <v>0</v>
      </c>
      <c r="BG104" s="69"/>
      <c r="BH104" s="69"/>
      <c r="BI104" s="69"/>
      <c r="BJ104" s="69"/>
      <c r="BK104" s="69"/>
      <c r="BL104" s="69"/>
      <c r="BM104" s="69"/>
      <c r="BN104" s="69"/>
    </row>
    <row r="105" spans="1:66" ht="15">
      <c r="A105" s="66" t="s">
        <v>337</v>
      </c>
      <c r="B105" s="66" t="s">
        <v>396</v>
      </c>
      <c r="C105" s="68" t="s">
        <v>1854</v>
      </c>
      <c r="D105" s="75">
        <v>3</v>
      </c>
      <c r="E105" s="76" t="s">
        <v>132</v>
      </c>
      <c r="F105" s="77">
        <v>32</v>
      </c>
      <c r="G105" s="68"/>
      <c r="H105" s="78"/>
      <c r="I105" s="79"/>
      <c r="J105" s="79"/>
      <c r="K105" s="34" t="s">
        <v>65</v>
      </c>
      <c r="L105" s="86">
        <v>105</v>
      </c>
      <c r="M105" s="86"/>
      <c r="N105" s="81"/>
      <c r="O105" s="69">
        <v>1</v>
      </c>
      <c r="P105" s="67" t="str">
        <f>REPLACE(INDEX(GroupVertices[Group],MATCH(Edges[[#This Row],[Vertex 1]],GroupVertices[Vertex],0)),1,1,"")</f>
        <v>1</v>
      </c>
      <c r="Q105" s="67" t="str">
        <f>REPLACE(INDEX(GroupVertices[Group],MATCH(Edges[[#This Row],[Vertex 2]],GroupVertices[Vertex],0)),1,1,"")</f>
        <v>1</v>
      </c>
      <c r="R105" s="48"/>
      <c r="S105" s="49"/>
      <c r="T105" s="48"/>
      <c r="U105" s="49"/>
      <c r="V105" s="48"/>
      <c r="W105" s="49"/>
      <c r="X105" s="48"/>
      <c r="Y105" s="49"/>
      <c r="Z105" s="48"/>
      <c r="AA105" s="69" t="s">
        <v>416</v>
      </c>
      <c r="AB105" s="99">
        <v>43714.96965277778</v>
      </c>
      <c r="AC105" s="69" t="s">
        <v>424</v>
      </c>
      <c r="AD105" s="69"/>
      <c r="AE105" s="69"/>
      <c r="AF105" s="69"/>
      <c r="AG105" s="69"/>
      <c r="AH105" s="102" t="s">
        <v>545</v>
      </c>
      <c r="AI105" s="99">
        <v>43714.96965277778</v>
      </c>
      <c r="AJ105" s="105">
        <v>43714</v>
      </c>
      <c r="AK105" s="71" t="s">
        <v>579</v>
      </c>
      <c r="AL105" s="102" t="s">
        <v>637</v>
      </c>
      <c r="AM105" s="69"/>
      <c r="AN105" s="69"/>
      <c r="AO105" s="71" t="s">
        <v>696</v>
      </c>
      <c r="AP105" s="69"/>
      <c r="AQ105" s="69" t="b">
        <v>0</v>
      </c>
      <c r="AR105" s="69">
        <v>0</v>
      </c>
      <c r="AS105" s="71" t="s">
        <v>754</v>
      </c>
      <c r="AT105" s="69" t="b">
        <v>0</v>
      </c>
      <c r="AU105" s="69" t="s">
        <v>761</v>
      </c>
      <c r="AV105" s="69"/>
      <c r="AW105" s="71" t="s">
        <v>754</v>
      </c>
      <c r="AX105" s="69" t="b">
        <v>0</v>
      </c>
      <c r="AY105" s="69">
        <v>4</v>
      </c>
      <c r="AZ105" s="71" t="s">
        <v>698</v>
      </c>
      <c r="BA105" s="69" t="s">
        <v>768</v>
      </c>
      <c r="BB105" s="69" t="b">
        <v>0</v>
      </c>
      <c r="BC105" s="71" t="s">
        <v>698</v>
      </c>
      <c r="BD105" s="69" t="s">
        <v>292</v>
      </c>
      <c r="BE105" s="69">
        <v>0</v>
      </c>
      <c r="BF105" s="69">
        <v>0</v>
      </c>
      <c r="BG105" s="69"/>
      <c r="BH105" s="69"/>
      <c r="BI105" s="69"/>
      <c r="BJ105" s="69"/>
      <c r="BK105" s="69"/>
      <c r="BL105" s="69"/>
      <c r="BM105" s="69"/>
      <c r="BN105" s="69"/>
    </row>
    <row r="106" spans="1:66" ht="15">
      <c r="A106" s="66" t="s">
        <v>338</v>
      </c>
      <c r="B106" s="66" t="s">
        <v>396</v>
      </c>
      <c r="C106" s="68" t="s">
        <v>1854</v>
      </c>
      <c r="D106" s="75">
        <v>3</v>
      </c>
      <c r="E106" s="76" t="s">
        <v>132</v>
      </c>
      <c r="F106" s="77">
        <v>32</v>
      </c>
      <c r="G106" s="68"/>
      <c r="H106" s="78"/>
      <c r="I106" s="79"/>
      <c r="J106" s="79"/>
      <c r="K106" s="34" t="s">
        <v>65</v>
      </c>
      <c r="L106" s="86">
        <v>106</v>
      </c>
      <c r="M106" s="86"/>
      <c r="N106" s="81"/>
      <c r="O106" s="69">
        <v>1</v>
      </c>
      <c r="P106" s="67" t="str">
        <f>REPLACE(INDEX(GroupVertices[Group],MATCH(Edges[[#This Row],[Vertex 1]],GroupVertices[Vertex],0)),1,1,"")</f>
        <v>1</v>
      </c>
      <c r="Q106" s="67" t="str">
        <f>REPLACE(INDEX(GroupVertices[Group],MATCH(Edges[[#This Row],[Vertex 2]],GroupVertices[Vertex],0)),1,1,"")</f>
        <v>1</v>
      </c>
      <c r="R106" s="48"/>
      <c r="S106" s="49"/>
      <c r="T106" s="48"/>
      <c r="U106" s="49"/>
      <c r="V106" s="48"/>
      <c r="W106" s="49"/>
      <c r="X106" s="48"/>
      <c r="Y106" s="49"/>
      <c r="Z106" s="48"/>
      <c r="AA106" s="69" t="s">
        <v>416</v>
      </c>
      <c r="AB106" s="99">
        <v>43715.444861111115</v>
      </c>
      <c r="AC106" s="69" t="s">
        <v>424</v>
      </c>
      <c r="AD106" s="69"/>
      <c r="AE106" s="69"/>
      <c r="AF106" s="69"/>
      <c r="AG106" s="69"/>
      <c r="AH106" s="102" t="s">
        <v>546</v>
      </c>
      <c r="AI106" s="99">
        <v>43715.444861111115</v>
      </c>
      <c r="AJ106" s="105">
        <v>43715</v>
      </c>
      <c r="AK106" s="71" t="s">
        <v>580</v>
      </c>
      <c r="AL106" s="102" t="s">
        <v>638</v>
      </c>
      <c r="AM106" s="69"/>
      <c r="AN106" s="69"/>
      <c r="AO106" s="71" t="s">
        <v>697</v>
      </c>
      <c r="AP106" s="69"/>
      <c r="AQ106" s="69" t="b">
        <v>0</v>
      </c>
      <c r="AR106" s="69">
        <v>0</v>
      </c>
      <c r="AS106" s="71" t="s">
        <v>754</v>
      </c>
      <c r="AT106" s="69" t="b">
        <v>0</v>
      </c>
      <c r="AU106" s="69" t="s">
        <v>761</v>
      </c>
      <c r="AV106" s="69"/>
      <c r="AW106" s="71" t="s">
        <v>754</v>
      </c>
      <c r="AX106" s="69" t="b">
        <v>0</v>
      </c>
      <c r="AY106" s="69">
        <v>4</v>
      </c>
      <c r="AZ106" s="71" t="s">
        <v>698</v>
      </c>
      <c r="BA106" s="69" t="s">
        <v>768</v>
      </c>
      <c r="BB106" s="69" t="b">
        <v>0</v>
      </c>
      <c r="BC106" s="71" t="s">
        <v>698</v>
      </c>
      <c r="BD106" s="69" t="s">
        <v>292</v>
      </c>
      <c r="BE106" s="69">
        <v>0</v>
      </c>
      <c r="BF106" s="69">
        <v>0</v>
      </c>
      <c r="BG106" s="69"/>
      <c r="BH106" s="69"/>
      <c r="BI106" s="69"/>
      <c r="BJ106" s="69"/>
      <c r="BK106" s="69"/>
      <c r="BL106" s="69"/>
      <c r="BM106" s="69"/>
      <c r="BN106" s="69"/>
    </row>
    <row r="107" spans="1:66" ht="15">
      <c r="A107" s="66" t="s">
        <v>339</v>
      </c>
      <c r="B107" s="66" t="s">
        <v>396</v>
      </c>
      <c r="C107" s="68" t="s">
        <v>1854</v>
      </c>
      <c r="D107" s="75">
        <v>3</v>
      </c>
      <c r="E107" s="76" t="s">
        <v>132</v>
      </c>
      <c r="F107" s="77">
        <v>32</v>
      </c>
      <c r="G107" s="68"/>
      <c r="H107" s="78"/>
      <c r="I107" s="79"/>
      <c r="J107" s="79"/>
      <c r="K107" s="34" t="s">
        <v>65</v>
      </c>
      <c r="L107" s="86">
        <v>107</v>
      </c>
      <c r="M107" s="86"/>
      <c r="N107" s="81"/>
      <c r="O107" s="69">
        <v>1</v>
      </c>
      <c r="P107" s="67" t="str">
        <f>REPLACE(INDEX(GroupVertices[Group],MATCH(Edges[[#This Row],[Vertex 1]],GroupVertices[Vertex],0)),1,1,"")</f>
        <v>1</v>
      </c>
      <c r="Q107" s="67" t="str">
        <f>REPLACE(INDEX(GroupVertices[Group],MATCH(Edges[[#This Row],[Vertex 2]],GroupVertices[Vertex],0)),1,1,"")</f>
        <v>1</v>
      </c>
      <c r="R107" s="48"/>
      <c r="S107" s="49"/>
      <c r="T107" s="48"/>
      <c r="U107" s="49"/>
      <c r="V107" s="48"/>
      <c r="W107" s="49"/>
      <c r="X107" s="48"/>
      <c r="Y107" s="49"/>
      <c r="Z107" s="48"/>
      <c r="AA107" s="69" t="s">
        <v>416</v>
      </c>
      <c r="AB107" s="99">
        <v>43716.29456018518</v>
      </c>
      <c r="AC107" s="69" t="s">
        <v>424</v>
      </c>
      <c r="AD107" s="69"/>
      <c r="AE107" s="69"/>
      <c r="AF107" s="69"/>
      <c r="AG107" s="69"/>
      <c r="AH107" s="102" t="s">
        <v>547</v>
      </c>
      <c r="AI107" s="99">
        <v>43716.29456018518</v>
      </c>
      <c r="AJ107" s="105">
        <v>43716</v>
      </c>
      <c r="AK107" s="71" t="s">
        <v>582</v>
      </c>
      <c r="AL107" s="102" t="s">
        <v>640</v>
      </c>
      <c r="AM107" s="69"/>
      <c r="AN107" s="69"/>
      <c r="AO107" s="71" t="s">
        <v>699</v>
      </c>
      <c r="AP107" s="69"/>
      <c r="AQ107" s="69" t="b">
        <v>0</v>
      </c>
      <c r="AR107" s="69">
        <v>0</v>
      </c>
      <c r="AS107" s="71" t="s">
        <v>754</v>
      </c>
      <c r="AT107" s="69" t="b">
        <v>0</v>
      </c>
      <c r="AU107" s="69" t="s">
        <v>761</v>
      </c>
      <c r="AV107" s="69"/>
      <c r="AW107" s="71" t="s">
        <v>754</v>
      </c>
      <c r="AX107" s="69" t="b">
        <v>0</v>
      </c>
      <c r="AY107" s="69">
        <v>4</v>
      </c>
      <c r="AZ107" s="71" t="s">
        <v>698</v>
      </c>
      <c r="BA107" s="69" t="s">
        <v>769</v>
      </c>
      <c r="BB107" s="69" t="b">
        <v>0</v>
      </c>
      <c r="BC107" s="71" t="s">
        <v>698</v>
      </c>
      <c r="BD107" s="69" t="s">
        <v>292</v>
      </c>
      <c r="BE107" s="69">
        <v>0</v>
      </c>
      <c r="BF107" s="69">
        <v>0</v>
      </c>
      <c r="BG107" s="69"/>
      <c r="BH107" s="69"/>
      <c r="BI107" s="69"/>
      <c r="BJ107" s="69"/>
      <c r="BK107" s="69"/>
      <c r="BL107" s="69"/>
      <c r="BM107" s="69"/>
      <c r="BN107" s="69"/>
    </row>
    <row r="108" spans="1:66" ht="15">
      <c r="A108" s="66" t="s">
        <v>337</v>
      </c>
      <c r="B108" s="66" t="s">
        <v>397</v>
      </c>
      <c r="C108" s="68" t="s">
        <v>1854</v>
      </c>
      <c r="D108" s="75">
        <v>3</v>
      </c>
      <c r="E108" s="76" t="s">
        <v>132</v>
      </c>
      <c r="F108" s="77">
        <v>32</v>
      </c>
      <c r="G108" s="68"/>
      <c r="H108" s="78"/>
      <c r="I108" s="79"/>
      <c r="J108" s="79"/>
      <c r="K108" s="34" t="s">
        <v>65</v>
      </c>
      <c r="L108" s="86">
        <v>108</v>
      </c>
      <c r="M108" s="86"/>
      <c r="N108" s="81"/>
      <c r="O108" s="69">
        <v>1</v>
      </c>
      <c r="P108" s="67" t="str">
        <f>REPLACE(INDEX(GroupVertices[Group],MATCH(Edges[[#This Row],[Vertex 1]],GroupVertices[Vertex],0)),1,1,"")</f>
        <v>1</v>
      </c>
      <c r="Q108" s="67" t="str">
        <f>REPLACE(INDEX(GroupVertices[Group],MATCH(Edges[[#This Row],[Vertex 2]],GroupVertices[Vertex],0)),1,1,"")</f>
        <v>1</v>
      </c>
      <c r="R108" s="48"/>
      <c r="S108" s="49"/>
      <c r="T108" s="48"/>
      <c r="U108" s="49"/>
      <c r="V108" s="48"/>
      <c r="W108" s="49"/>
      <c r="X108" s="48"/>
      <c r="Y108" s="49"/>
      <c r="Z108" s="48"/>
      <c r="AA108" s="69" t="s">
        <v>416</v>
      </c>
      <c r="AB108" s="99">
        <v>43714.96965277778</v>
      </c>
      <c r="AC108" s="69" t="s">
        <v>424</v>
      </c>
      <c r="AD108" s="69"/>
      <c r="AE108" s="69"/>
      <c r="AF108" s="69"/>
      <c r="AG108" s="69"/>
      <c r="AH108" s="102" t="s">
        <v>545</v>
      </c>
      <c r="AI108" s="99">
        <v>43714.96965277778</v>
      </c>
      <c r="AJ108" s="105">
        <v>43714</v>
      </c>
      <c r="AK108" s="71" t="s">
        <v>579</v>
      </c>
      <c r="AL108" s="102" t="s">
        <v>637</v>
      </c>
      <c r="AM108" s="69"/>
      <c r="AN108" s="69"/>
      <c r="AO108" s="71" t="s">
        <v>696</v>
      </c>
      <c r="AP108" s="69"/>
      <c r="AQ108" s="69" t="b">
        <v>0</v>
      </c>
      <c r="AR108" s="69">
        <v>0</v>
      </c>
      <c r="AS108" s="71" t="s">
        <v>754</v>
      </c>
      <c r="AT108" s="69" t="b">
        <v>0</v>
      </c>
      <c r="AU108" s="69" t="s">
        <v>761</v>
      </c>
      <c r="AV108" s="69"/>
      <c r="AW108" s="71" t="s">
        <v>754</v>
      </c>
      <c r="AX108" s="69" t="b">
        <v>0</v>
      </c>
      <c r="AY108" s="69">
        <v>4</v>
      </c>
      <c r="AZ108" s="71" t="s">
        <v>698</v>
      </c>
      <c r="BA108" s="69" t="s">
        <v>768</v>
      </c>
      <c r="BB108" s="69" t="b">
        <v>0</v>
      </c>
      <c r="BC108" s="71" t="s">
        <v>698</v>
      </c>
      <c r="BD108" s="69" t="s">
        <v>292</v>
      </c>
      <c r="BE108" s="69">
        <v>0</v>
      </c>
      <c r="BF108" s="69">
        <v>0</v>
      </c>
      <c r="BG108" s="69"/>
      <c r="BH108" s="69"/>
      <c r="BI108" s="69"/>
      <c r="BJ108" s="69"/>
      <c r="BK108" s="69"/>
      <c r="BL108" s="69"/>
      <c r="BM108" s="69"/>
      <c r="BN108" s="69"/>
    </row>
    <row r="109" spans="1:66" ht="15">
      <c r="A109" s="66" t="s">
        <v>338</v>
      </c>
      <c r="B109" s="66" t="s">
        <v>397</v>
      </c>
      <c r="C109" s="68" t="s">
        <v>1854</v>
      </c>
      <c r="D109" s="75">
        <v>3</v>
      </c>
      <c r="E109" s="76" t="s">
        <v>132</v>
      </c>
      <c r="F109" s="77">
        <v>32</v>
      </c>
      <c r="G109" s="68"/>
      <c r="H109" s="78"/>
      <c r="I109" s="79"/>
      <c r="J109" s="79"/>
      <c r="K109" s="34" t="s">
        <v>65</v>
      </c>
      <c r="L109" s="86">
        <v>109</v>
      </c>
      <c r="M109" s="86"/>
      <c r="N109" s="81"/>
      <c r="O109" s="69">
        <v>1</v>
      </c>
      <c r="P109" s="67" t="str">
        <f>REPLACE(INDEX(GroupVertices[Group],MATCH(Edges[[#This Row],[Vertex 1]],GroupVertices[Vertex],0)),1,1,"")</f>
        <v>1</v>
      </c>
      <c r="Q109" s="67" t="str">
        <f>REPLACE(INDEX(GroupVertices[Group],MATCH(Edges[[#This Row],[Vertex 2]],GroupVertices[Vertex],0)),1,1,"")</f>
        <v>1</v>
      </c>
      <c r="R109" s="48"/>
      <c r="S109" s="49"/>
      <c r="T109" s="48"/>
      <c r="U109" s="49"/>
      <c r="V109" s="48"/>
      <c r="W109" s="49"/>
      <c r="X109" s="48"/>
      <c r="Y109" s="49"/>
      <c r="Z109" s="48"/>
      <c r="AA109" s="69" t="s">
        <v>416</v>
      </c>
      <c r="AB109" s="99">
        <v>43715.444861111115</v>
      </c>
      <c r="AC109" s="69" t="s">
        <v>424</v>
      </c>
      <c r="AD109" s="69"/>
      <c r="AE109" s="69"/>
      <c r="AF109" s="69"/>
      <c r="AG109" s="69"/>
      <c r="AH109" s="102" t="s">
        <v>546</v>
      </c>
      <c r="AI109" s="99">
        <v>43715.444861111115</v>
      </c>
      <c r="AJ109" s="105">
        <v>43715</v>
      </c>
      <c r="AK109" s="71" t="s">
        <v>580</v>
      </c>
      <c r="AL109" s="102" t="s">
        <v>638</v>
      </c>
      <c r="AM109" s="69"/>
      <c r="AN109" s="69"/>
      <c r="AO109" s="71" t="s">
        <v>697</v>
      </c>
      <c r="AP109" s="69"/>
      <c r="AQ109" s="69" t="b">
        <v>0</v>
      </c>
      <c r="AR109" s="69">
        <v>0</v>
      </c>
      <c r="AS109" s="71" t="s">
        <v>754</v>
      </c>
      <c r="AT109" s="69" t="b">
        <v>0</v>
      </c>
      <c r="AU109" s="69" t="s">
        <v>761</v>
      </c>
      <c r="AV109" s="69"/>
      <c r="AW109" s="71" t="s">
        <v>754</v>
      </c>
      <c r="AX109" s="69" t="b">
        <v>0</v>
      </c>
      <c r="AY109" s="69">
        <v>4</v>
      </c>
      <c r="AZ109" s="71" t="s">
        <v>698</v>
      </c>
      <c r="BA109" s="69" t="s">
        <v>768</v>
      </c>
      <c r="BB109" s="69" t="b">
        <v>0</v>
      </c>
      <c r="BC109" s="71" t="s">
        <v>698</v>
      </c>
      <c r="BD109" s="69" t="s">
        <v>292</v>
      </c>
      <c r="BE109" s="69">
        <v>0</v>
      </c>
      <c r="BF109" s="69">
        <v>0</v>
      </c>
      <c r="BG109" s="69"/>
      <c r="BH109" s="69"/>
      <c r="BI109" s="69"/>
      <c r="BJ109" s="69"/>
      <c r="BK109" s="69"/>
      <c r="BL109" s="69"/>
      <c r="BM109" s="69"/>
      <c r="BN109" s="69"/>
    </row>
    <row r="110" spans="1:66" ht="15">
      <c r="A110" s="66" t="s">
        <v>339</v>
      </c>
      <c r="B110" s="66" t="s">
        <v>397</v>
      </c>
      <c r="C110" s="68" t="s">
        <v>1854</v>
      </c>
      <c r="D110" s="75">
        <v>3</v>
      </c>
      <c r="E110" s="76" t="s">
        <v>132</v>
      </c>
      <c r="F110" s="77">
        <v>32</v>
      </c>
      <c r="G110" s="68"/>
      <c r="H110" s="78"/>
      <c r="I110" s="79"/>
      <c r="J110" s="79"/>
      <c r="K110" s="34" t="s">
        <v>65</v>
      </c>
      <c r="L110" s="86">
        <v>110</v>
      </c>
      <c r="M110" s="86"/>
      <c r="N110" s="81"/>
      <c r="O110" s="69">
        <v>1</v>
      </c>
      <c r="P110" s="67" t="str">
        <f>REPLACE(INDEX(GroupVertices[Group],MATCH(Edges[[#This Row],[Vertex 1]],GroupVertices[Vertex],0)),1,1,"")</f>
        <v>1</v>
      </c>
      <c r="Q110" s="67" t="str">
        <f>REPLACE(INDEX(GroupVertices[Group],MATCH(Edges[[#This Row],[Vertex 2]],GroupVertices[Vertex],0)),1,1,"")</f>
        <v>1</v>
      </c>
      <c r="R110" s="48"/>
      <c r="S110" s="49"/>
      <c r="T110" s="48"/>
      <c r="U110" s="49"/>
      <c r="V110" s="48"/>
      <c r="W110" s="49"/>
      <c r="X110" s="48"/>
      <c r="Y110" s="49"/>
      <c r="Z110" s="48"/>
      <c r="AA110" s="69" t="s">
        <v>416</v>
      </c>
      <c r="AB110" s="99">
        <v>43716.29456018518</v>
      </c>
      <c r="AC110" s="69" t="s">
        <v>424</v>
      </c>
      <c r="AD110" s="69"/>
      <c r="AE110" s="69"/>
      <c r="AF110" s="69"/>
      <c r="AG110" s="69"/>
      <c r="AH110" s="102" t="s">
        <v>547</v>
      </c>
      <c r="AI110" s="99">
        <v>43716.29456018518</v>
      </c>
      <c r="AJ110" s="105">
        <v>43716</v>
      </c>
      <c r="AK110" s="71" t="s">
        <v>582</v>
      </c>
      <c r="AL110" s="102" t="s">
        <v>640</v>
      </c>
      <c r="AM110" s="69"/>
      <c r="AN110" s="69"/>
      <c r="AO110" s="71" t="s">
        <v>699</v>
      </c>
      <c r="AP110" s="69"/>
      <c r="AQ110" s="69" t="b">
        <v>0</v>
      </c>
      <c r="AR110" s="69">
        <v>0</v>
      </c>
      <c r="AS110" s="71" t="s">
        <v>754</v>
      </c>
      <c r="AT110" s="69" t="b">
        <v>0</v>
      </c>
      <c r="AU110" s="69" t="s">
        <v>761</v>
      </c>
      <c r="AV110" s="69"/>
      <c r="AW110" s="71" t="s">
        <v>754</v>
      </c>
      <c r="AX110" s="69" t="b">
        <v>0</v>
      </c>
      <c r="AY110" s="69">
        <v>4</v>
      </c>
      <c r="AZ110" s="71" t="s">
        <v>698</v>
      </c>
      <c r="BA110" s="69" t="s">
        <v>769</v>
      </c>
      <c r="BB110" s="69" t="b">
        <v>0</v>
      </c>
      <c r="BC110" s="71" t="s">
        <v>698</v>
      </c>
      <c r="BD110" s="69" t="s">
        <v>292</v>
      </c>
      <c r="BE110" s="69">
        <v>0</v>
      </c>
      <c r="BF110" s="69">
        <v>0</v>
      </c>
      <c r="BG110" s="69"/>
      <c r="BH110" s="69"/>
      <c r="BI110" s="69"/>
      <c r="BJ110" s="69"/>
      <c r="BK110" s="69"/>
      <c r="BL110" s="69"/>
      <c r="BM110" s="69"/>
      <c r="BN110" s="69"/>
    </row>
    <row r="111" spans="1:66" ht="15">
      <c r="A111" s="66" t="s">
        <v>337</v>
      </c>
      <c r="B111" s="66" t="s">
        <v>338</v>
      </c>
      <c r="C111" s="68" t="s">
        <v>1854</v>
      </c>
      <c r="D111" s="75">
        <v>3</v>
      </c>
      <c r="E111" s="76" t="s">
        <v>132</v>
      </c>
      <c r="F111" s="77">
        <v>32</v>
      </c>
      <c r="G111" s="68"/>
      <c r="H111" s="78"/>
      <c r="I111" s="79"/>
      <c r="J111" s="79"/>
      <c r="K111" s="34" t="s">
        <v>66</v>
      </c>
      <c r="L111" s="86">
        <v>111</v>
      </c>
      <c r="M111" s="86"/>
      <c r="N111" s="81"/>
      <c r="O111" s="69">
        <v>1</v>
      </c>
      <c r="P111" s="67" t="str">
        <f>REPLACE(INDEX(GroupVertices[Group],MATCH(Edges[[#This Row],[Vertex 1]],GroupVertices[Vertex],0)),1,1,"")</f>
        <v>1</v>
      </c>
      <c r="Q111" s="67" t="str">
        <f>REPLACE(INDEX(GroupVertices[Group],MATCH(Edges[[#This Row],[Vertex 2]],GroupVertices[Vertex],0)),1,1,"")</f>
        <v>1</v>
      </c>
      <c r="R111" s="48"/>
      <c r="S111" s="49"/>
      <c r="T111" s="48"/>
      <c r="U111" s="49"/>
      <c r="V111" s="48"/>
      <c r="W111" s="49"/>
      <c r="X111" s="48"/>
      <c r="Y111" s="49"/>
      <c r="Z111" s="48"/>
      <c r="AA111" s="69" t="s">
        <v>416</v>
      </c>
      <c r="AB111" s="99">
        <v>43714.96965277778</v>
      </c>
      <c r="AC111" s="69" t="s">
        <v>424</v>
      </c>
      <c r="AD111" s="69"/>
      <c r="AE111" s="69"/>
      <c r="AF111" s="69"/>
      <c r="AG111" s="69"/>
      <c r="AH111" s="102" t="s">
        <v>545</v>
      </c>
      <c r="AI111" s="99">
        <v>43714.96965277778</v>
      </c>
      <c r="AJ111" s="105">
        <v>43714</v>
      </c>
      <c r="AK111" s="71" t="s">
        <v>579</v>
      </c>
      <c r="AL111" s="102" t="s">
        <v>637</v>
      </c>
      <c r="AM111" s="69"/>
      <c r="AN111" s="69"/>
      <c r="AO111" s="71" t="s">
        <v>696</v>
      </c>
      <c r="AP111" s="69"/>
      <c r="AQ111" s="69" t="b">
        <v>0</v>
      </c>
      <c r="AR111" s="69">
        <v>0</v>
      </c>
      <c r="AS111" s="71" t="s">
        <v>754</v>
      </c>
      <c r="AT111" s="69" t="b">
        <v>0</v>
      </c>
      <c r="AU111" s="69" t="s">
        <v>761</v>
      </c>
      <c r="AV111" s="69"/>
      <c r="AW111" s="71" t="s">
        <v>754</v>
      </c>
      <c r="AX111" s="69" t="b">
        <v>0</v>
      </c>
      <c r="AY111" s="69">
        <v>4</v>
      </c>
      <c r="AZ111" s="71" t="s">
        <v>698</v>
      </c>
      <c r="BA111" s="69" t="s">
        <v>768</v>
      </c>
      <c r="BB111" s="69" t="b">
        <v>0</v>
      </c>
      <c r="BC111" s="71" t="s">
        <v>698</v>
      </c>
      <c r="BD111" s="69" t="s">
        <v>292</v>
      </c>
      <c r="BE111" s="69">
        <v>0</v>
      </c>
      <c r="BF111" s="69">
        <v>0</v>
      </c>
      <c r="BG111" s="69"/>
      <c r="BH111" s="69"/>
      <c r="BI111" s="69"/>
      <c r="BJ111" s="69"/>
      <c r="BK111" s="69"/>
      <c r="BL111" s="69"/>
      <c r="BM111" s="69"/>
      <c r="BN111" s="69"/>
    </row>
    <row r="112" spans="1:66" ht="15">
      <c r="A112" s="66" t="s">
        <v>338</v>
      </c>
      <c r="B112" s="66" t="s">
        <v>398</v>
      </c>
      <c r="C112" s="68" t="s">
        <v>1854</v>
      </c>
      <c r="D112" s="75">
        <v>3</v>
      </c>
      <c r="E112" s="76" t="s">
        <v>132</v>
      </c>
      <c r="F112" s="77">
        <v>32</v>
      </c>
      <c r="G112" s="68"/>
      <c r="H112" s="78"/>
      <c r="I112" s="79"/>
      <c r="J112" s="79"/>
      <c r="K112" s="34" t="s">
        <v>65</v>
      </c>
      <c r="L112" s="86">
        <v>112</v>
      </c>
      <c r="M112" s="86"/>
      <c r="N112" s="81"/>
      <c r="O112" s="69">
        <v>1</v>
      </c>
      <c r="P112" s="67" t="str">
        <f>REPLACE(INDEX(GroupVertices[Group],MATCH(Edges[[#This Row],[Vertex 1]],GroupVertices[Vertex],0)),1,1,"")</f>
        <v>1</v>
      </c>
      <c r="Q112" s="67" t="str">
        <f>REPLACE(INDEX(GroupVertices[Group],MATCH(Edges[[#This Row],[Vertex 2]],GroupVertices[Vertex],0)),1,1,"")</f>
        <v>1</v>
      </c>
      <c r="R112" s="48"/>
      <c r="S112" s="49"/>
      <c r="T112" s="48"/>
      <c r="U112" s="49"/>
      <c r="V112" s="48"/>
      <c r="W112" s="49"/>
      <c r="X112" s="48"/>
      <c r="Y112" s="49"/>
      <c r="Z112" s="48"/>
      <c r="AA112" s="69" t="s">
        <v>416</v>
      </c>
      <c r="AB112" s="99">
        <v>43715.444861111115</v>
      </c>
      <c r="AC112" s="69" t="s">
        <v>424</v>
      </c>
      <c r="AD112" s="69"/>
      <c r="AE112" s="69"/>
      <c r="AF112" s="69"/>
      <c r="AG112" s="69"/>
      <c r="AH112" s="102" t="s">
        <v>546</v>
      </c>
      <c r="AI112" s="99">
        <v>43715.444861111115</v>
      </c>
      <c r="AJ112" s="105">
        <v>43715</v>
      </c>
      <c r="AK112" s="71" t="s">
        <v>580</v>
      </c>
      <c r="AL112" s="102" t="s">
        <v>638</v>
      </c>
      <c r="AM112" s="69"/>
      <c r="AN112" s="69"/>
      <c r="AO112" s="71" t="s">
        <v>697</v>
      </c>
      <c r="AP112" s="69"/>
      <c r="AQ112" s="69" t="b">
        <v>0</v>
      </c>
      <c r="AR112" s="69">
        <v>0</v>
      </c>
      <c r="AS112" s="71" t="s">
        <v>754</v>
      </c>
      <c r="AT112" s="69" t="b">
        <v>0</v>
      </c>
      <c r="AU112" s="69" t="s">
        <v>761</v>
      </c>
      <c r="AV112" s="69"/>
      <c r="AW112" s="71" t="s">
        <v>754</v>
      </c>
      <c r="AX112" s="69" t="b">
        <v>0</v>
      </c>
      <c r="AY112" s="69">
        <v>4</v>
      </c>
      <c r="AZ112" s="71" t="s">
        <v>698</v>
      </c>
      <c r="BA112" s="69" t="s">
        <v>768</v>
      </c>
      <c r="BB112" s="69" t="b">
        <v>0</v>
      </c>
      <c r="BC112" s="71" t="s">
        <v>698</v>
      </c>
      <c r="BD112" s="69" t="s">
        <v>292</v>
      </c>
      <c r="BE112" s="69">
        <v>0</v>
      </c>
      <c r="BF112" s="69">
        <v>0</v>
      </c>
      <c r="BG112" s="69"/>
      <c r="BH112" s="69"/>
      <c r="BI112" s="69"/>
      <c r="BJ112" s="69"/>
      <c r="BK112" s="69"/>
      <c r="BL112" s="69"/>
      <c r="BM112" s="69"/>
      <c r="BN112" s="69"/>
    </row>
    <row r="113" spans="1:66" ht="15">
      <c r="A113" s="66" t="s">
        <v>338</v>
      </c>
      <c r="B113" s="66" t="s">
        <v>399</v>
      </c>
      <c r="C113" s="68" t="s">
        <v>1854</v>
      </c>
      <c r="D113" s="75">
        <v>3</v>
      </c>
      <c r="E113" s="76" t="s">
        <v>132</v>
      </c>
      <c r="F113" s="77">
        <v>32</v>
      </c>
      <c r="G113" s="68"/>
      <c r="H113" s="78"/>
      <c r="I113" s="79"/>
      <c r="J113" s="79"/>
      <c r="K113" s="34" t="s">
        <v>65</v>
      </c>
      <c r="L113" s="86">
        <v>113</v>
      </c>
      <c r="M113" s="86"/>
      <c r="N113" s="81"/>
      <c r="O113" s="69">
        <v>1</v>
      </c>
      <c r="P113" s="67" t="str">
        <f>REPLACE(INDEX(GroupVertices[Group],MATCH(Edges[[#This Row],[Vertex 1]],GroupVertices[Vertex],0)),1,1,"")</f>
        <v>1</v>
      </c>
      <c r="Q113" s="67" t="str">
        <f>REPLACE(INDEX(GroupVertices[Group],MATCH(Edges[[#This Row],[Vertex 2]],GroupVertices[Vertex],0)),1,1,"")</f>
        <v>1</v>
      </c>
      <c r="R113" s="48"/>
      <c r="S113" s="49"/>
      <c r="T113" s="48"/>
      <c r="U113" s="49"/>
      <c r="V113" s="48"/>
      <c r="W113" s="49"/>
      <c r="X113" s="48"/>
      <c r="Y113" s="49"/>
      <c r="Z113" s="48"/>
      <c r="AA113" s="69" t="s">
        <v>416</v>
      </c>
      <c r="AB113" s="99">
        <v>43715.444861111115</v>
      </c>
      <c r="AC113" s="69" t="s">
        <v>424</v>
      </c>
      <c r="AD113" s="69"/>
      <c r="AE113" s="69"/>
      <c r="AF113" s="69"/>
      <c r="AG113" s="69"/>
      <c r="AH113" s="102" t="s">
        <v>546</v>
      </c>
      <c r="AI113" s="99">
        <v>43715.444861111115</v>
      </c>
      <c r="AJ113" s="105">
        <v>43715</v>
      </c>
      <c r="AK113" s="71" t="s">
        <v>580</v>
      </c>
      <c r="AL113" s="102" t="s">
        <v>638</v>
      </c>
      <c r="AM113" s="69"/>
      <c r="AN113" s="69"/>
      <c r="AO113" s="71" t="s">
        <v>697</v>
      </c>
      <c r="AP113" s="69"/>
      <c r="AQ113" s="69" t="b">
        <v>0</v>
      </c>
      <c r="AR113" s="69">
        <v>0</v>
      </c>
      <c r="AS113" s="71" t="s">
        <v>754</v>
      </c>
      <c r="AT113" s="69" t="b">
        <v>0</v>
      </c>
      <c r="AU113" s="69" t="s">
        <v>761</v>
      </c>
      <c r="AV113" s="69"/>
      <c r="AW113" s="71" t="s">
        <v>754</v>
      </c>
      <c r="AX113" s="69" t="b">
        <v>0</v>
      </c>
      <c r="AY113" s="69">
        <v>4</v>
      </c>
      <c r="AZ113" s="71" t="s">
        <v>698</v>
      </c>
      <c r="BA113" s="69" t="s">
        <v>768</v>
      </c>
      <c r="BB113" s="69" t="b">
        <v>0</v>
      </c>
      <c r="BC113" s="71" t="s">
        <v>698</v>
      </c>
      <c r="BD113" s="69" t="s">
        <v>292</v>
      </c>
      <c r="BE113" s="69">
        <v>0</v>
      </c>
      <c r="BF113" s="69">
        <v>0</v>
      </c>
      <c r="BG113" s="69"/>
      <c r="BH113" s="69"/>
      <c r="BI113" s="69"/>
      <c r="BJ113" s="69"/>
      <c r="BK113" s="69"/>
      <c r="BL113" s="69"/>
      <c r="BM113" s="69"/>
      <c r="BN113" s="69"/>
    </row>
    <row r="114" spans="1:66" ht="15">
      <c r="A114" s="66" t="s">
        <v>338</v>
      </c>
      <c r="B114" s="66" t="s">
        <v>400</v>
      </c>
      <c r="C114" s="68" t="s">
        <v>1854</v>
      </c>
      <c r="D114" s="75">
        <v>3</v>
      </c>
      <c r="E114" s="76" t="s">
        <v>132</v>
      </c>
      <c r="F114" s="77">
        <v>32</v>
      </c>
      <c r="G114" s="68"/>
      <c r="H114" s="78"/>
      <c r="I114" s="79"/>
      <c r="J114" s="79"/>
      <c r="K114" s="34" t="s">
        <v>65</v>
      </c>
      <c r="L114" s="86">
        <v>114</v>
      </c>
      <c r="M114" s="86"/>
      <c r="N114" s="81"/>
      <c r="O114" s="69">
        <v>1</v>
      </c>
      <c r="P114" s="67" t="str">
        <f>REPLACE(INDEX(GroupVertices[Group],MATCH(Edges[[#This Row],[Vertex 1]],GroupVertices[Vertex],0)),1,1,"")</f>
        <v>1</v>
      </c>
      <c r="Q114" s="67" t="str">
        <f>REPLACE(INDEX(GroupVertices[Group],MATCH(Edges[[#This Row],[Vertex 2]],GroupVertices[Vertex],0)),1,1,"")</f>
        <v>1</v>
      </c>
      <c r="R114" s="48"/>
      <c r="S114" s="49"/>
      <c r="T114" s="48"/>
      <c r="U114" s="49"/>
      <c r="V114" s="48"/>
      <c r="W114" s="49"/>
      <c r="X114" s="48"/>
      <c r="Y114" s="49"/>
      <c r="Z114" s="48"/>
      <c r="AA114" s="69" t="s">
        <v>416</v>
      </c>
      <c r="AB114" s="99">
        <v>43715.444861111115</v>
      </c>
      <c r="AC114" s="69" t="s">
        <v>424</v>
      </c>
      <c r="AD114" s="69"/>
      <c r="AE114" s="69"/>
      <c r="AF114" s="69"/>
      <c r="AG114" s="69"/>
      <c r="AH114" s="102" t="s">
        <v>546</v>
      </c>
      <c r="AI114" s="99">
        <v>43715.444861111115</v>
      </c>
      <c r="AJ114" s="105">
        <v>43715</v>
      </c>
      <c r="AK114" s="71" t="s">
        <v>580</v>
      </c>
      <c r="AL114" s="102" t="s">
        <v>638</v>
      </c>
      <c r="AM114" s="69"/>
      <c r="AN114" s="69"/>
      <c r="AO114" s="71" t="s">
        <v>697</v>
      </c>
      <c r="AP114" s="69"/>
      <c r="AQ114" s="69" t="b">
        <v>0</v>
      </c>
      <c r="AR114" s="69">
        <v>0</v>
      </c>
      <c r="AS114" s="71" t="s">
        <v>754</v>
      </c>
      <c r="AT114" s="69" t="b">
        <v>0</v>
      </c>
      <c r="AU114" s="69" t="s">
        <v>761</v>
      </c>
      <c r="AV114" s="69"/>
      <c r="AW114" s="71" t="s">
        <v>754</v>
      </c>
      <c r="AX114" s="69" t="b">
        <v>0</v>
      </c>
      <c r="AY114" s="69">
        <v>4</v>
      </c>
      <c r="AZ114" s="71" t="s">
        <v>698</v>
      </c>
      <c r="BA114" s="69" t="s">
        <v>768</v>
      </c>
      <c r="BB114" s="69" t="b">
        <v>0</v>
      </c>
      <c r="BC114" s="71" t="s">
        <v>698</v>
      </c>
      <c r="BD114" s="69" t="s">
        <v>292</v>
      </c>
      <c r="BE114" s="69">
        <v>0</v>
      </c>
      <c r="BF114" s="69">
        <v>0</v>
      </c>
      <c r="BG114" s="69"/>
      <c r="BH114" s="69"/>
      <c r="BI114" s="69"/>
      <c r="BJ114" s="69"/>
      <c r="BK114" s="69"/>
      <c r="BL114" s="69"/>
      <c r="BM114" s="69"/>
      <c r="BN114" s="69"/>
    </row>
    <row r="115" spans="1:66" ht="15">
      <c r="A115" s="66" t="s">
        <v>338</v>
      </c>
      <c r="B115" s="66" t="s">
        <v>401</v>
      </c>
      <c r="C115" s="68" t="s">
        <v>1854</v>
      </c>
      <c r="D115" s="75">
        <v>3</v>
      </c>
      <c r="E115" s="76" t="s">
        <v>132</v>
      </c>
      <c r="F115" s="77">
        <v>32</v>
      </c>
      <c r="G115" s="68"/>
      <c r="H115" s="78"/>
      <c r="I115" s="79"/>
      <c r="J115" s="79"/>
      <c r="K115" s="34" t="s">
        <v>65</v>
      </c>
      <c r="L115" s="86">
        <v>115</v>
      </c>
      <c r="M115" s="86"/>
      <c r="N115" s="81"/>
      <c r="O115" s="69">
        <v>1</v>
      </c>
      <c r="P115" s="67" t="str">
        <f>REPLACE(INDEX(GroupVertices[Group],MATCH(Edges[[#This Row],[Vertex 1]],GroupVertices[Vertex],0)),1,1,"")</f>
        <v>1</v>
      </c>
      <c r="Q115" s="67" t="str">
        <f>REPLACE(INDEX(GroupVertices[Group],MATCH(Edges[[#This Row],[Vertex 2]],GroupVertices[Vertex],0)),1,1,"")</f>
        <v>1</v>
      </c>
      <c r="R115" s="48"/>
      <c r="S115" s="49"/>
      <c r="T115" s="48"/>
      <c r="U115" s="49"/>
      <c r="V115" s="48"/>
      <c r="W115" s="49"/>
      <c r="X115" s="48"/>
      <c r="Y115" s="49"/>
      <c r="Z115" s="48"/>
      <c r="AA115" s="69" t="s">
        <v>416</v>
      </c>
      <c r="AB115" s="99">
        <v>43715.444861111115</v>
      </c>
      <c r="AC115" s="69" t="s">
        <v>424</v>
      </c>
      <c r="AD115" s="69"/>
      <c r="AE115" s="69"/>
      <c r="AF115" s="69"/>
      <c r="AG115" s="69"/>
      <c r="AH115" s="102" t="s">
        <v>546</v>
      </c>
      <c r="AI115" s="99">
        <v>43715.444861111115</v>
      </c>
      <c r="AJ115" s="105">
        <v>43715</v>
      </c>
      <c r="AK115" s="71" t="s">
        <v>580</v>
      </c>
      <c r="AL115" s="102" t="s">
        <v>638</v>
      </c>
      <c r="AM115" s="69"/>
      <c r="AN115" s="69"/>
      <c r="AO115" s="71" t="s">
        <v>697</v>
      </c>
      <c r="AP115" s="69"/>
      <c r="AQ115" s="69" t="b">
        <v>0</v>
      </c>
      <c r="AR115" s="69">
        <v>0</v>
      </c>
      <c r="AS115" s="71" t="s">
        <v>754</v>
      </c>
      <c r="AT115" s="69" t="b">
        <v>0</v>
      </c>
      <c r="AU115" s="69" t="s">
        <v>761</v>
      </c>
      <c r="AV115" s="69"/>
      <c r="AW115" s="71" t="s">
        <v>754</v>
      </c>
      <c r="AX115" s="69" t="b">
        <v>0</v>
      </c>
      <c r="AY115" s="69">
        <v>4</v>
      </c>
      <c r="AZ115" s="71" t="s">
        <v>698</v>
      </c>
      <c r="BA115" s="69" t="s">
        <v>768</v>
      </c>
      <c r="BB115" s="69" t="b">
        <v>0</v>
      </c>
      <c r="BC115" s="71" t="s">
        <v>698</v>
      </c>
      <c r="BD115" s="69" t="s">
        <v>292</v>
      </c>
      <c r="BE115" s="69">
        <v>0</v>
      </c>
      <c r="BF115" s="69">
        <v>0</v>
      </c>
      <c r="BG115" s="69"/>
      <c r="BH115" s="69"/>
      <c r="BI115" s="69"/>
      <c r="BJ115" s="69"/>
      <c r="BK115" s="69"/>
      <c r="BL115" s="69"/>
      <c r="BM115" s="69"/>
      <c r="BN115" s="69"/>
    </row>
    <row r="116" spans="1:66" ht="15">
      <c r="A116" s="66" t="s">
        <v>338</v>
      </c>
      <c r="B116" s="66" t="s">
        <v>402</v>
      </c>
      <c r="C116" s="68" t="s">
        <v>1854</v>
      </c>
      <c r="D116" s="75">
        <v>3</v>
      </c>
      <c r="E116" s="76" t="s">
        <v>132</v>
      </c>
      <c r="F116" s="77">
        <v>32</v>
      </c>
      <c r="G116" s="68"/>
      <c r="H116" s="78"/>
      <c r="I116" s="79"/>
      <c r="J116" s="79"/>
      <c r="K116" s="34" t="s">
        <v>65</v>
      </c>
      <c r="L116" s="86">
        <v>116</v>
      </c>
      <c r="M116" s="86"/>
      <c r="N116" s="81"/>
      <c r="O116" s="69">
        <v>1</v>
      </c>
      <c r="P116" s="67" t="str">
        <f>REPLACE(INDEX(GroupVertices[Group],MATCH(Edges[[#This Row],[Vertex 1]],GroupVertices[Vertex],0)),1,1,"")</f>
        <v>1</v>
      </c>
      <c r="Q116" s="67" t="str">
        <f>REPLACE(INDEX(GroupVertices[Group],MATCH(Edges[[#This Row],[Vertex 2]],GroupVertices[Vertex],0)),1,1,"")</f>
        <v>1</v>
      </c>
      <c r="R116" s="48"/>
      <c r="S116" s="49"/>
      <c r="T116" s="48"/>
      <c r="U116" s="49"/>
      <c r="V116" s="48"/>
      <c r="W116" s="49"/>
      <c r="X116" s="48"/>
      <c r="Y116" s="49"/>
      <c r="Z116" s="48"/>
      <c r="AA116" s="69" t="s">
        <v>416</v>
      </c>
      <c r="AB116" s="99">
        <v>43715.444861111115</v>
      </c>
      <c r="AC116" s="69" t="s">
        <v>424</v>
      </c>
      <c r="AD116" s="69"/>
      <c r="AE116" s="69"/>
      <c r="AF116" s="69"/>
      <c r="AG116" s="69"/>
      <c r="AH116" s="102" t="s">
        <v>546</v>
      </c>
      <c r="AI116" s="99">
        <v>43715.444861111115</v>
      </c>
      <c r="AJ116" s="105">
        <v>43715</v>
      </c>
      <c r="AK116" s="71" t="s">
        <v>580</v>
      </c>
      <c r="AL116" s="102" t="s">
        <v>638</v>
      </c>
      <c r="AM116" s="69"/>
      <c r="AN116" s="69"/>
      <c r="AO116" s="71" t="s">
        <v>697</v>
      </c>
      <c r="AP116" s="69"/>
      <c r="AQ116" s="69" t="b">
        <v>0</v>
      </c>
      <c r="AR116" s="69">
        <v>0</v>
      </c>
      <c r="AS116" s="71" t="s">
        <v>754</v>
      </c>
      <c r="AT116" s="69" t="b">
        <v>0</v>
      </c>
      <c r="AU116" s="69" t="s">
        <v>761</v>
      </c>
      <c r="AV116" s="69"/>
      <c r="AW116" s="71" t="s">
        <v>754</v>
      </c>
      <c r="AX116" s="69" t="b">
        <v>0</v>
      </c>
      <c r="AY116" s="69">
        <v>4</v>
      </c>
      <c r="AZ116" s="71" t="s">
        <v>698</v>
      </c>
      <c r="BA116" s="69" t="s">
        <v>768</v>
      </c>
      <c r="BB116" s="69" t="b">
        <v>0</v>
      </c>
      <c r="BC116" s="71" t="s">
        <v>698</v>
      </c>
      <c r="BD116" s="69" t="s">
        <v>292</v>
      </c>
      <c r="BE116" s="69">
        <v>0</v>
      </c>
      <c r="BF116" s="69">
        <v>0</v>
      </c>
      <c r="BG116" s="69"/>
      <c r="BH116" s="69"/>
      <c r="BI116" s="69"/>
      <c r="BJ116" s="69"/>
      <c r="BK116" s="69"/>
      <c r="BL116" s="69"/>
      <c r="BM116" s="69"/>
      <c r="BN116" s="69"/>
    </row>
    <row r="117" spans="1:66" ht="15">
      <c r="A117" s="66" t="s">
        <v>338</v>
      </c>
      <c r="B117" s="66" t="s">
        <v>403</v>
      </c>
      <c r="C117" s="68" t="s">
        <v>1854</v>
      </c>
      <c r="D117" s="75">
        <v>3</v>
      </c>
      <c r="E117" s="76" t="s">
        <v>132</v>
      </c>
      <c r="F117" s="77">
        <v>32</v>
      </c>
      <c r="G117" s="68"/>
      <c r="H117" s="78"/>
      <c r="I117" s="79"/>
      <c r="J117" s="79"/>
      <c r="K117" s="34" t="s">
        <v>65</v>
      </c>
      <c r="L117" s="86">
        <v>117</v>
      </c>
      <c r="M117" s="86"/>
      <c r="N117" s="81"/>
      <c r="O117" s="69">
        <v>1</v>
      </c>
      <c r="P117" s="67" t="str">
        <f>REPLACE(INDEX(GroupVertices[Group],MATCH(Edges[[#This Row],[Vertex 1]],GroupVertices[Vertex],0)),1,1,"")</f>
        <v>1</v>
      </c>
      <c r="Q117" s="67" t="str">
        <f>REPLACE(INDEX(GroupVertices[Group],MATCH(Edges[[#This Row],[Vertex 2]],GroupVertices[Vertex],0)),1,1,"")</f>
        <v>1</v>
      </c>
      <c r="R117" s="48"/>
      <c r="S117" s="49"/>
      <c r="T117" s="48"/>
      <c r="U117" s="49"/>
      <c r="V117" s="48"/>
      <c r="W117" s="49"/>
      <c r="X117" s="48"/>
      <c r="Y117" s="49"/>
      <c r="Z117" s="48"/>
      <c r="AA117" s="69" t="s">
        <v>416</v>
      </c>
      <c r="AB117" s="99">
        <v>43715.444861111115</v>
      </c>
      <c r="AC117" s="69" t="s">
        <v>424</v>
      </c>
      <c r="AD117" s="69"/>
      <c r="AE117" s="69"/>
      <c r="AF117" s="69"/>
      <c r="AG117" s="69"/>
      <c r="AH117" s="102" t="s">
        <v>546</v>
      </c>
      <c r="AI117" s="99">
        <v>43715.444861111115</v>
      </c>
      <c r="AJ117" s="105">
        <v>43715</v>
      </c>
      <c r="AK117" s="71" t="s">
        <v>580</v>
      </c>
      <c r="AL117" s="102" t="s">
        <v>638</v>
      </c>
      <c r="AM117" s="69"/>
      <c r="AN117" s="69"/>
      <c r="AO117" s="71" t="s">
        <v>697</v>
      </c>
      <c r="AP117" s="69"/>
      <c r="AQ117" s="69" t="b">
        <v>0</v>
      </c>
      <c r="AR117" s="69">
        <v>0</v>
      </c>
      <c r="AS117" s="71" t="s">
        <v>754</v>
      </c>
      <c r="AT117" s="69" t="b">
        <v>0</v>
      </c>
      <c r="AU117" s="69" t="s">
        <v>761</v>
      </c>
      <c r="AV117" s="69"/>
      <c r="AW117" s="71" t="s">
        <v>754</v>
      </c>
      <c r="AX117" s="69" t="b">
        <v>0</v>
      </c>
      <c r="AY117" s="69">
        <v>4</v>
      </c>
      <c r="AZ117" s="71" t="s">
        <v>698</v>
      </c>
      <c r="BA117" s="69" t="s">
        <v>768</v>
      </c>
      <c r="BB117" s="69" t="b">
        <v>0</v>
      </c>
      <c r="BC117" s="71" t="s">
        <v>698</v>
      </c>
      <c r="BD117" s="69" t="s">
        <v>292</v>
      </c>
      <c r="BE117" s="69">
        <v>0</v>
      </c>
      <c r="BF117" s="69">
        <v>0</v>
      </c>
      <c r="BG117" s="69"/>
      <c r="BH117" s="69"/>
      <c r="BI117" s="69"/>
      <c r="BJ117" s="69"/>
      <c r="BK117" s="69"/>
      <c r="BL117" s="69"/>
      <c r="BM117" s="69"/>
      <c r="BN117" s="69"/>
    </row>
    <row r="118" spans="1:66" ht="15">
      <c r="A118" s="66" t="s">
        <v>338</v>
      </c>
      <c r="B118" s="66" t="s">
        <v>404</v>
      </c>
      <c r="C118" s="68" t="s">
        <v>1854</v>
      </c>
      <c r="D118" s="75">
        <v>3</v>
      </c>
      <c r="E118" s="76" t="s">
        <v>132</v>
      </c>
      <c r="F118" s="77">
        <v>32</v>
      </c>
      <c r="G118" s="68"/>
      <c r="H118" s="78"/>
      <c r="I118" s="79"/>
      <c r="J118" s="79"/>
      <c r="K118" s="34" t="s">
        <v>65</v>
      </c>
      <c r="L118" s="86">
        <v>118</v>
      </c>
      <c r="M118" s="86"/>
      <c r="N118" s="81"/>
      <c r="O118" s="69">
        <v>1</v>
      </c>
      <c r="P118" s="67" t="str">
        <f>REPLACE(INDEX(GroupVertices[Group],MATCH(Edges[[#This Row],[Vertex 1]],GroupVertices[Vertex],0)),1,1,"")</f>
        <v>1</v>
      </c>
      <c r="Q118" s="67" t="str">
        <f>REPLACE(INDEX(GroupVertices[Group],MATCH(Edges[[#This Row],[Vertex 2]],GroupVertices[Vertex],0)),1,1,"")</f>
        <v>1</v>
      </c>
      <c r="R118" s="48">
        <v>3</v>
      </c>
      <c r="S118" s="49">
        <v>4.838709677419355</v>
      </c>
      <c r="T118" s="48">
        <v>0</v>
      </c>
      <c r="U118" s="49">
        <v>0</v>
      </c>
      <c r="V118" s="48">
        <v>0</v>
      </c>
      <c r="W118" s="49">
        <v>0</v>
      </c>
      <c r="X118" s="48">
        <v>59</v>
      </c>
      <c r="Y118" s="49">
        <v>95.16129032258064</v>
      </c>
      <c r="Z118" s="48">
        <v>62</v>
      </c>
      <c r="AA118" s="69" t="s">
        <v>416</v>
      </c>
      <c r="AB118" s="99">
        <v>43715.444861111115</v>
      </c>
      <c r="AC118" s="69" t="s">
        <v>424</v>
      </c>
      <c r="AD118" s="69"/>
      <c r="AE118" s="69"/>
      <c r="AF118" s="69"/>
      <c r="AG118" s="69"/>
      <c r="AH118" s="102" t="s">
        <v>546</v>
      </c>
      <c r="AI118" s="99">
        <v>43715.444861111115</v>
      </c>
      <c r="AJ118" s="105">
        <v>43715</v>
      </c>
      <c r="AK118" s="71" t="s">
        <v>580</v>
      </c>
      <c r="AL118" s="102" t="s">
        <v>638</v>
      </c>
      <c r="AM118" s="69"/>
      <c r="AN118" s="69"/>
      <c r="AO118" s="71" t="s">
        <v>697</v>
      </c>
      <c r="AP118" s="69"/>
      <c r="AQ118" s="69" t="b">
        <v>0</v>
      </c>
      <c r="AR118" s="69">
        <v>0</v>
      </c>
      <c r="AS118" s="71" t="s">
        <v>754</v>
      </c>
      <c r="AT118" s="69" t="b">
        <v>0</v>
      </c>
      <c r="AU118" s="69" t="s">
        <v>761</v>
      </c>
      <c r="AV118" s="69"/>
      <c r="AW118" s="71" t="s">
        <v>754</v>
      </c>
      <c r="AX118" s="69" t="b">
        <v>0</v>
      </c>
      <c r="AY118" s="69">
        <v>4</v>
      </c>
      <c r="AZ118" s="71" t="s">
        <v>698</v>
      </c>
      <c r="BA118" s="69" t="s">
        <v>768</v>
      </c>
      <c r="BB118" s="69" t="b">
        <v>0</v>
      </c>
      <c r="BC118" s="71" t="s">
        <v>698</v>
      </c>
      <c r="BD118" s="69" t="s">
        <v>292</v>
      </c>
      <c r="BE118" s="69">
        <v>0</v>
      </c>
      <c r="BF118" s="69">
        <v>0</v>
      </c>
      <c r="BG118" s="69"/>
      <c r="BH118" s="69"/>
      <c r="BI118" s="69"/>
      <c r="BJ118" s="69"/>
      <c r="BK118" s="69"/>
      <c r="BL118" s="69"/>
      <c r="BM118" s="69"/>
      <c r="BN118" s="69"/>
    </row>
    <row r="119" spans="1:66" ht="15">
      <c r="A119" s="66" t="s">
        <v>338</v>
      </c>
      <c r="B119" s="66" t="s">
        <v>337</v>
      </c>
      <c r="C119" s="68" t="s">
        <v>1854</v>
      </c>
      <c r="D119" s="75">
        <v>3</v>
      </c>
      <c r="E119" s="76" t="s">
        <v>132</v>
      </c>
      <c r="F119" s="77">
        <v>32</v>
      </c>
      <c r="G119" s="68"/>
      <c r="H119" s="78"/>
      <c r="I119" s="79"/>
      <c r="J119" s="79"/>
      <c r="K119" s="34" t="s">
        <v>66</v>
      </c>
      <c r="L119" s="86">
        <v>119</v>
      </c>
      <c r="M119" s="86"/>
      <c r="N119" s="81"/>
      <c r="O119" s="69">
        <v>1</v>
      </c>
      <c r="P119" s="67" t="str">
        <f>REPLACE(INDEX(GroupVertices[Group],MATCH(Edges[[#This Row],[Vertex 1]],GroupVertices[Vertex],0)),1,1,"")</f>
        <v>1</v>
      </c>
      <c r="Q119" s="67" t="str">
        <f>REPLACE(INDEX(GroupVertices[Group],MATCH(Edges[[#This Row],[Vertex 2]],GroupVertices[Vertex],0)),1,1,"")</f>
        <v>1</v>
      </c>
      <c r="R119" s="48"/>
      <c r="S119" s="49"/>
      <c r="T119" s="48"/>
      <c r="U119" s="49"/>
      <c r="V119" s="48"/>
      <c r="W119" s="49"/>
      <c r="X119" s="48"/>
      <c r="Y119" s="49"/>
      <c r="Z119" s="48"/>
      <c r="AA119" s="69" t="s">
        <v>418</v>
      </c>
      <c r="AB119" s="99">
        <v>43715.444861111115</v>
      </c>
      <c r="AC119" s="69" t="s">
        <v>424</v>
      </c>
      <c r="AD119" s="69"/>
      <c r="AE119" s="69"/>
      <c r="AF119" s="69"/>
      <c r="AG119" s="69"/>
      <c r="AH119" s="102" t="s">
        <v>546</v>
      </c>
      <c r="AI119" s="99">
        <v>43715.444861111115</v>
      </c>
      <c r="AJ119" s="105">
        <v>43715</v>
      </c>
      <c r="AK119" s="71" t="s">
        <v>580</v>
      </c>
      <c r="AL119" s="102" t="s">
        <v>638</v>
      </c>
      <c r="AM119" s="69"/>
      <c r="AN119" s="69"/>
      <c r="AO119" s="71" t="s">
        <v>697</v>
      </c>
      <c r="AP119" s="69"/>
      <c r="AQ119" s="69" t="b">
        <v>0</v>
      </c>
      <c r="AR119" s="69">
        <v>0</v>
      </c>
      <c r="AS119" s="71" t="s">
        <v>754</v>
      </c>
      <c r="AT119" s="69" t="b">
        <v>0</v>
      </c>
      <c r="AU119" s="69" t="s">
        <v>761</v>
      </c>
      <c r="AV119" s="69"/>
      <c r="AW119" s="71" t="s">
        <v>754</v>
      </c>
      <c r="AX119" s="69" t="b">
        <v>0</v>
      </c>
      <c r="AY119" s="69">
        <v>4</v>
      </c>
      <c r="AZ119" s="71" t="s">
        <v>698</v>
      </c>
      <c r="BA119" s="69" t="s">
        <v>768</v>
      </c>
      <c r="BB119" s="69" t="b">
        <v>0</v>
      </c>
      <c r="BC119" s="71" t="s">
        <v>698</v>
      </c>
      <c r="BD119" s="69" t="s">
        <v>292</v>
      </c>
      <c r="BE119" s="69">
        <v>0</v>
      </c>
      <c r="BF119" s="69">
        <v>0</v>
      </c>
      <c r="BG119" s="69"/>
      <c r="BH119" s="69"/>
      <c r="BI119" s="69"/>
      <c r="BJ119" s="69"/>
      <c r="BK119" s="69"/>
      <c r="BL119" s="69"/>
      <c r="BM119" s="69"/>
      <c r="BN119" s="69"/>
    </row>
    <row r="120" spans="1:66" ht="15">
      <c r="A120" s="66" t="s">
        <v>339</v>
      </c>
      <c r="B120" s="66" t="s">
        <v>338</v>
      </c>
      <c r="C120" s="68" t="s">
        <v>1854</v>
      </c>
      <c r="D120" s="75">
        <v>3</v>
      </c>
      <c r="E120" s="76" t="s">
        <v>132</v>
      </c>
      <c r="F120" s="77">
        <v>32</v>
      </c>
      <c r="G120" s="68"/>
      <c r="H120" s="78"/>
      <c r="I120" s="79"/>
      <c r="J120" s="79"/>
      <c r="K120" s="34" t="s">
        <v>65</v>
      </c>
      <c r="L120" s="86">
        <v>120</v>
      </c>
      <c r="M120" s="86"/>
      <c r="N120" s="81"/>
      <c r="O120" s="69">
        <v>1</v>
      </c>
      <c r="P120" s="67" t="str">
        <f>REPLACE(INDEX(GroupVertices[Group],MATCH(Edges[[#This Row],[Vertex 1]],GroupVertices[Vertex],0)),1,1,"")</f>
        <v>1</v>
      </c>
      <c r="Q120" s="67" t="str">
        <f>REPLACE(INDEX(GroupVertices[Group],MATCH(Edges[[#This Row],[Vertex 2]],GroupVertices[Vertex],0)),1,1,"")</f>
        <v>1</v>
      </c>
      <c r="R120" s="48"/>
      <c r="S120" s="49"/>
      <c r="T120" s="48"/>
      <c r="U120" s="49"/>
      <c r="V120" s="48"/>
      <c r="W120" s="49"/>
      <c r="X120" s="48"/>
      <c r="Y120" s="49"/>
      <c r="Z120" s="48"/>
      <c r="AA120" s="69" t="s">
        <v>416</v>
      </c>
      <c r="AB120" s="99">
        <v>43716.29456018518</v>
      </c>
      <c r="AC120" s="69" t="s">
        <v>424</v>
      </c>
      <c r="AD120" s="69"/>
      <c r="AE120" s="69"/>
      <c r="AF120" s="69"/>
      <c r="AG120" s="69"/>
      <c r="AH120" s="102" t="s">
        <v>547</v>
      </c>
      <c r="AI120" s="99">
        <v>43716.29456018518</v>
      </c>
      <c r="AJ120" s="105">
        <v>43716</v>
      </c>
      <c r="AK120" s="71" t="s">
        <v>582</v>
      </c>
      <c r="AL120" s="102" t="s">
        <v>640</v>
      </c>
      <c r="AM120" s="69"/>
      <c r="AN120" s="69"/>
      <c r="AO120" s="71" t="s">
        <v>699</v>
      </c>
      <c r="AP120" s="69"/>
      <c r="AQ120" s="69" t="b">
        <v>0</v>
      </c>
      <c r="AR120" s="69">
        <v>0</v>
      </c>
      <c r="AS120" s="71" t="s">
        <v>754</v>
      </c>
      <c r="AT120" s="69" t="b">
        <v>0</v>
      </c>
      <c r="AU120" s="69" t="s">
        <v>761</v>
      </c>
      <c r="AV120" s="69"/>
      <c r="AW120" s="71" t="s">
        <v>754</v>
      </c>
      <c r="AX120" s="69" t="b">
        <v>0</v>
      </c>
      <c r="AY120" s="69">
        <v>4</v>
      </c>
      <c r="AZ120" s="71" t="s">
        <v>698</v>
      </c>
      <c r="BA120" s="69" t="s">
        <v>769</v>
      </c>
      <c r="BB120" s="69" t="b">
        <v>0</v>
      </c>
      <c r="BC120" s="71" t="s">
        <v>698</v>
      </c>
      <c r="BD120" s="69" t="s">
        <v>292</v>
      </c>
      <c r="BE120" s="69">
        <v>0</v>
      </c>
      <c r="BF120" s="69">
        <v>0</v>
      </c>
      <c r="BG120" s="69"/>
      <c r="BH120" s="69"/>
      <c r="BI120" s="69"/>
      <c r="BJ120" s="69"/>
      <c r="BK120" s="69"/>
      <c r="BL120" s="69"/>
      <c r="BM120" s="69"/>
      <c r="BN120" s="69"/>
    </row>
    <row r="121" spans="1:66" ht="15">
      <c r="A121" s="66" t="s">
        <v>337</v>
      </c>
      <c r="B121" s="66" t="s">
        <v>398</v>
      </c>
      <c r="C121" s="68" t="s">
        <v>1854</v>
      </c>
      <c r="D121" s="75">
        <v>3</v>
      </c>
      <c r="E121" s="76" t="s">
        <v>132</v>
      </c>
      <c r="F121" s="77">
        <v>32</v>
      </c>
      <c r="G121" s="68"/>
      <c r="H121" s="78"/>
      <c r="I121" s="79"/>
      <c r="J121" s="79"/>
      <c r="K121" s="34" t="s">
        <v>65</v>
      </c>
      <c r="L121" s="86">
        <v>121</v>
      </c>
      <c r="M121" s="86"/>
      <c r="N121" s="81"/>
      <c r="O121" s="69">
        <v>1</v>
      </c>
      <c r="P121" s="67" t="str">
        <f>REPLACE(INDEX(GroupVertices[Group],MATCH(Edges[[#This Row],[Vertex 1]],GroupVertices[Vertex],0)),1,1,"")</f>
        <v>1</v>
      </c>
      <c r="Q121" s="67" t="str">
        <f>REPLACE(INDEX(GroupVertices[Group],MATCH(Edges[[#This Row],[Vertex 2]],GroupVertices[Vertex],0)),1,1,"")</f>
        <v>1</v>
      </c>
      <c r="R121" s="48"/>
      <c r="S121" s="49"/>
      <c r="T121" s="48"/>
      <c r="U121" s="49"/>
      <c r="V121" s="48"/>
      <c r="W121" s="49"/>
      <c r="X121" s="48"/>
      <c r="Y121" s="49"/>
      <c r="Z121" s="48"/>
      <c r="AA121" s="69" t="s">
        <v>416</v>
      </c>
      <c r="AB121" s="99">
        <v>43714.96965277778</v>
      </c>
      <c r="AC121" s="69" t="s">
        <v>424</v>
      </c>
      <c r="AD121" s="69"/>
      <c r="AE121" s="69"/>
      <c r="AF121" s="69"/>
      <c r="AG121" s="69"/>
      <c r="AH121" s="102" t="s">
        <v>545</v>
      </c>
      <c r="AI121" s="99">
        <v>43714.96965277778</v>
      </c>
      <c r="AJ121" s="105">
        <v>43714</v>
      </c>
      <c r="AK121" s="71" t="s">
        <v>579</v>
      </c>
      <c r="AL121" s="102" t="s">
        <v>637</v>
      </c>
      <c r="AM121" s="69"/>
      <c r="AN121" s="69"/>
      <c r="AO121" s="71" t="s">
        <v>696</v>
      </c>
      <c r="AP121" s="69"/>
      <c r="AQ121" s="69" t="b">
        <v>0</v>
      </c>
      <c r="AR121" s="69">
        <v>0</v>
      </c>
      <c r="AS121" s="71" t="s">
        <v>754</v>
      </c>
      <c r="AT121" s="69" t="b">
        <v>0</v>
      </c>
      <c r="AU121" s="69" t="s">
        <v>761</v>
      </c>
      <c r="AV121" s="69"/>
      <c r="AW121" s="71" t="s">
        <v>754</v>
      </c>
      <c r="AX121" s="69" t="b">
        <v>0</v>
      </c>
      <c r="AY121" s="69">
        <v>4</v>
      </c>
      <c r="AZ121" s="71" t="s">
        <v>698</v>
      </c>
      <c r="BA121" s="69" t="s">
        <v>768</v>
      </c>
      <c r="BB121" s="69" t="b">
        <v>0</v>
      </c>
      <c r="BC121" s="71" t="s">
        <v>698</v>
      </c>
      <c r="BD121" s="69" t="s">
        <v>292</v>
      </c>
      <c r="BE121" s="69">
        <v>0</v>
      </c>
      <c r="BF121" s="69">
        <v>0</v>
      </c>
      <c r="BG121" s="69"/>
      <c r="BH121" s="69"/>
      <c r="BI121" s="69"/>
      <c r="BJ121" s="69"/>
      <c r="BK121" s="69"/>
      <c r="BL121" s="69"/>
      <c r="BM121" s="69"/>
      <c r="BN121" s="69"/>
    </row>
    <row r="122" spans="1:66" ht="15">
      <c r="A122" s="66" t="s">
        <v>339</v>
      </c>
      <c r="B122" s="66" t="s">
        <v>398</v>
      </c>
      <c r="C122" s="68" t="s">
        <v>1854</v>
      </c>
      <c r="D122" s="75">
        <v>3</v>
      </c>
      <c r="E122" s="76" t="s">
        <v>132</v>
      </c>
      <c r="F122" s="77">
        <v>32</v>
      </c>
      <c r="G122" s="68"/>
      <c r="H122" s="78"/>
      <c r="I122" s="79"/>
      <c r="J122" s="79"/>
      <c r="K122" s="34" t="s">
        <v>65</v>
      </c>
      <c r="L122" s="86">
        <v>122</v>
      </c>
      <c r="M122" s="86"/>
      <c r="N122" s="81"/>
      <c r="O122" s="69">
        <v>1</v>
      </c>
      <c r="P122" s="67" t="str">
        <f>REPLACE(INDEX(GroupVertices[Group],MATCH(Edges[[#This Row],[Vertex 1]],GroupVertices[Vertex],0)),1,1,"")</f>
        <v>1</v>
      </c>
      <c r="Q122" s="67" t="str">
        <f>REPLACE(INDEX(GroupVertices[Group],MATCH(Edges[[#This Row],[Vertex 2]],GroupVertices[Vertex],0)),1,1,"")</f>
        <v>1</v>
      </c>
      <c r="R122" s="48"/>
      <c r="S122" s="49"/>
      <c r="T122" s="48"/>
      <c r="U122" s="49"/>
      <c r="V122" s="48"/>
      <c r="W122" s="49"/>
      <c r="X122" s="48"/>
      <c r="Y122" s="49"/>
      <c r="Z122" s="48"/>
      <c r="AA122" s="69" t="s">
        <v>416</v>
      </c>
      <c r="AB122" s="99">
        <v>43716.29456018518</v>
      </c>
      <c r="AC122" s="69" t="s">
        <v>424</v>
      </c>
      <c r="AD122" s="69"/>
      <c r="AE122" s="69"/>
      <c r="AF122" s="69"/>
      <c r="AG122" s="69"/>
      <c r="AH122" s="102" t="s">
        <v>547</v>
      </c>
      <c r="AI122" s="99">
        <v>43716.29456018518</v>
      </c>
      <c r="AJ122" s="105">
        <v>43716</v>
      </c>
      <c r="AK122" s="71" t="s">
        <v>582</v>
      </c>
      <c r="AL122" s="102" t="s">
        <v>640</v>
      </c>
      <c r="AM122" s="69"/>
      <c r="AN122" s="69"/>
      <c r="AO122" s="71" t="s">
        <v>699</v>
      </c>
      <c r="AP122" s="69"/>
      <c r="AQ122" s="69" t="b">
        <v>0</v>
      </c>
      <c r="AR122" s="69">
        <v>0</v>
      </c>
      <c r="AS122" s="71" t="s">
        <v>754</v>
      </c>
      <c r="AT122" s="69" t="b">
        <v>0</v>
      </c>
      <c r="AU122" s="69" t="s">
        <v>761</v>
      </c>
      <c r="AV122" s="69"/>
      <c r="AW122" s="71" t="s">
        <v>754</v>
      </c>
      <c r="AX122" s="69" t="b">
        <v>0</v>
      </c>
      <c r="AY122" s="69">
        <v>4</v>
      </c>
      <c r="AZ122" s="71" t="s">
        <v>698</v>
      </c>
      <c r="BA122" s="69" t="s">
        <v>769</v>
      </c>
      <c r="BB122" s="69" t="b">
        <v>0</v>
      </c>
      <c r="BC122" s="71" t="s">
        <v>698</v>
      </c>
      <c r="BD122" s="69" t="s">
        <v>292</v>
      </c>
      <c r="BE122" s="69">
        <v>0</v>
      </c>
      <c r="BF122" s="69">
        <v>0</v>
      </c>
      <c r="BG122" s="69"/>
      <c r="BH122" s="69"/>
      <c r="BI122" s="69"/>
      <c r="BJ122" s="69"/>
      <c r="BK122" s="69"/>
      <c r="BL122" s="69"/>
      <c r="BM122" s="69"/>
      <c r="BN122" s="69"/>
    </row>
    <row r="123" spans="1:66" ht="15">
      <c r="A123" s="66" t="s">
        <v>337</v>
      </c>
      <c r="B123" s="66" t="s">
        <v>399</v>
      </c>
      <c r="C123" s="68" t="s">
        <v>1854</v>
      </c>
      <c r="D123" s="75">
        <v>3</v>
      </c>
      <c r="E123" s="76" t="s">
        <v>132</v>
      </c>
      <c r="F123" s="77">
        <v>32</v>
      </c>
      <c r="G123" s="68"/>
      <c r="H123" s="78"/>
      <c r="I123" s="79"/>
      <c r="J123" s="79"/>
      <c r="K123" s="34" t="s">
        <v>65</v>
      </c>
      <c r="L123" s="86">
        <v>123</v>
      </c>
      <c r="M123" s="86"/>
      <c r="N123" s="81"/>
      <c r="O123" s="69">
        <v>1</v>
      </c>
      <c r="P123" s="67" t="str">
        <f>REPLACE(INDEX(GroupVertices[Group],MATCH(Edges[[#This Row],[Vertex 1]],GroupVertices[Vertex],0)),1,1,"")</f>
        <v>1</v>
      </c>
      <c r="Q123" s="67" t="str">
        <f>REPLACE(INDEX(GroupVertices[Group],MATCH(Edges[[#This Row],[Vertex 2]],GroupVertices[Vertex],0)),1,1,"")</f>
        <v>1</v>
      </c>
      <c r="R123" s="48"/>
      <c r="S123" s="49"/>
      <c r="T123" s="48"/>
      <c r="U123" s="49"/>
      <c r="V123" s="48"/>
      <c r="W123" s="49"/>
      <c r="X123" s="48"/>
      <c r="Y123" s="49"/>
      <c r="Z123" s="48"/>
      <c r="AA123" s="69" t="s">
        <v>416</v>
      </c>
      <c r="AB123" s="99">
        <v>43714.96965277778</v>
      </c>
      <c r="AC123" s="69" t="s">
        <v>424</v>
      </c>
      <c r="AD123" s="69"/>
      <c r="AE123" s="69"/>
      <c r="AF123" s="69"/>
      <c r="AG123" s="69"/>
      <c r="AH123" s="102" t="s">
        <v>545</v>
      </c>
      <c r="AI123" s="99">
        <v>43714.96965277778</v>
      </c>
      <c r="AJ123" s="105">
        <v>43714</v>
      </c>
      <c r="AK123" s="71" t="s">
        <v>579</v>
      </c>
      <c r="AL123" s="102" t="s">
        <v>637</v>
      </c>
      <c r="AM123" s="69"/>
      <c r="AN123" s="69"/>
      <c r="AO123" s="71" t="s">
        <v>696</v>
      </c>
      <c r="AP123" s="69"/>
      <c r="AQ123" s="69" t="b">
        <v>0</v>
      </c>
      <c r="AR123" s="69">
        <v>0</v>
      </c>
      <c r="AS123" s="71" t="s">
        <v>754</v>
      </c>
      <c r="AT123" s="69" t="b">
        <v>0</v>
      </c>
      <c r="AU123" s="69" t="s">
        <v>761</v>
      </c>
      <c r="AV123" s="69"/>
      <c r="AW123" s="71" t="s">
        <v>754</v>
      </c>
      <c r="AX123" s="69" t="b">
        <v>0</v>
      </c>
      <c r="AY123" s="69">
        <v>4</v>
      </c>
      <c r="AZ123" s="71" t="s">
        <v>698</v>
      </c>
      <c r="BA123" s="69" t="s">
        <v>768</v>
      </c>
      <c r="BB123" s="69" t="b">
        <v>0</v>
      </c>
      <c r="BC123" s="71" t="s">
        <v>698</v>
      </c>
      <c r="BD123" s="69" t="s">
        <v>292</v>
      </c>
      <c r="BE123" s="69">
        <v>0</v>
      </c>
      <c r="BF123" s="69">
        <v>0</v>
      </c>
      <c r="BG123" s="69"/>
      <c r="BH123" s="69"/>
      <c r="BI123" s="69"/>
      <c r="BJ123" s="69"/>
      <c r="BK123" s="69"/>
      <c r="BL123" s="69"/>
      <c r="BM123" s="69"/>
      <c r="BN123" s="69"/>
    </row>
    <row r="124" spans="1:66" ht="15">
      <c r="A124" s="66" t="s">
        <v>339</v>
      </c>
      <c r="B124" s="66" t="s">
        <v>399</v>
      </c>
      <c r="C124" s="68" t="s">
        <v>1854</v>
      </c>
      <c r="D124" s="75">
        <v>3</v>
      </c>
      <c r="E124" s="76" t="s">
        <v>132</v>
      </c>
      <c r="F124" s="77">
        <v>32</v>
      </c>
      <c r="G124" s="68"/>
      <c r="H124" s="78"/>
      <c r="I124" s="79"/>
      <c r="J124" s="79"/>
      <c r="K124" s="34" t="s">
        <v>65</v>
      </c>
      <c r="L124" s="86">
        <v>124</v>
      </c>
      <c r="M124" s="86"/>
      <c r="N124" s="81"/>
      <c r="O124" s="69">
        <v>1</v>
      </c>
      <c r="P124" s="67" t="str">
        <f>REPLACE(INDEX(GroupVertices[Group],MATCH(Edges[[#This Row],[Vertex 1]],GroupVertices[Vertex],0)),1,1,"")</f>
        <v>1</v>
      </c>
      <c r="Q124" s="67" t="str">
        <f>REPLACE(INDEX(GroupVertices[Group],MATCH(Edges[[#This Row],[Vertex 2]],GroupVertices[Vertex],0)),1,1,"")</f>
        <v>1</v>
      </c>
      <c r="R124" s="48"/>
      <c r="S124" s="49"/>
      <c r="T124" s="48"/>
      <c r="U124" s="49"/>
      <c r="V124" s="48"/>
      <c r="W124" s="49"/>
      <c r="X124" s="48"/>
      <c r="Y124" s="49"/>
      <c r="Z124" s="48"/>
      <c r="AA124" s="69" t="s">
        <v>416</v>
      </c>
      <c r="AB124" s="99">
        <v>43716.29456018518</v>
      </c>
      <c r="AC124" s="69" t="s">
        <v>424</v>
      </c>
      <c r="AD124" s="69"/>
      <c r="AE124" s="69"/>
      <c r="AF124" s="69"/>
      <c r="AG124" s="69"/>
      <c r="AH124" s="102" t="s">
        <v>547</v>
      </c>
      <c r="AI124" s="99">
        <v>43716.29456018518</v>
      </c>
      <c r="AJ124" s="105">
        <v>43716</v>
      </c>
      <c r="AK124" s="71" t="s">
        <v>582</v>
      </c>
      <c r="AL124" s="102" t="s">
        <v>640</v>
      </c>
      <c r="AM124" s="69"/>
      <c r="AN124" s="69"/>
      <c r="AO124" s="71" t="s">
        <v>699</v>
      </c>
      <c r="AP124" s="69"/>
      <c r="AQ124" s="69" t="b">
        <v>0</v>
      </c>
      <c r="AR124" s="69">
        <v>0</v>
      </c>
      <c r="AS124" s="71" t="s">
        <v>754</v>
      </c>
      <c r="AT124" s="69" t="b">
        <v>0</v>
      </c>
      <c r="AU124" s="69" t="s">
        <v>761</v>
      </c>
      <c r="AV124" s="69"/>
      <c r="AW124" s="71" t="s">
        <v>754</v>
      </c>
      <c r="AX124" s="69" t="b">
        <v>0</v>
      </c>
      <c r="AY124" s="69">
        <v>4</v>
      </c>
      <c r="AZ124" s="71" t="s">
        <v>698</v>
      </c>
      <c r="BA124" s="69" t="s">
        <v>769</v>
      </c>
      <c r="BB124" s="69" t="b">
        <v>0</v>
      </c>
      <c r="BC124" s="71" t="s">
        <v>698</v>
      </c>
      <c r="BD124" s="69" t="s">
        <v>292</v>
      </c>
      <c r="BE124" s="69">
        <v>0</v>
      </c>
      <c r="BF124" s="69">
        <v>0</v>
      </c>
      <c r="BG124" s="69"/>
      <c r="BH124" s="69"/>
      <c r="BI124" s="69"/>
      <c r="BJ124" s="69"/>
      <c r="BK124" s="69"/>
      <c r="BL124" s="69"/>
      <c r="BM124" s="69"/>
      <c r="BN124" s="69"/>
    </row>
    <row r="125" spans="1:66" ht="15">
      <c r="A125" s="66" t="s">
        <v>337</v>
      </c>
      <c r="B125" s="66" t="s">
        <v>400</v>
      </c>
      <c r="C125" s="68" t="s">
        <v>1854</v>
      </c>
      <c r="D125" s="75">
        <v>3</v>
      </c>
      <c r="E125" s="76" t="s">
        <v>132</v>
      </c>
      <c r="F125" s="77">
        <v>32</v>
      </c>
      <c r="G125" s="68"/>
      <c r="H125" s="78"/>
      <c r="I125" s="79"/>
      <c r="J125" s="79"/>
      <c r="K125" s="34" t="s">
        <v>65</v>
      </c>
      <c r="L125" s="86">
        <v>125</v>
      </c>
      <c r="M125" s="86"/>
      <c r="N125" s="81"/>
      <c r="O125" s="69">
        <v>1</v>
      </c>
      <c r="P125" s="67" t="str">
        <f>REPLACE(INDEX(GroupVertices[Group],MATCH(Edges[[#This Row],[Vertex 1]],GroupVertices[Vertex],0)),1,1,"")</f>
        <v>1</v>
      </c>
      <c r="Q125" s="67" t="str">
        <f>REPLACE(INDEX(GroupVertices[Group],MATCH(Edges[[#This Row],[Vertex 2]],GroupVertices[Vertex],0)),1,1,"")</f>
        <v>1</v>
      </c>
      <c r="R125" s="48"/>
      <c r="S125" s="49"/>
      <c r="T125" s="48"/>
      <c r="U125" s="49"/>
      <c r="V125" s="48"/>
      <c r="W125" s="49"/>
      <c r="X125" s="48"/>
      <c r="Y125" s="49"/>
      <c r="Z125" s="48"/>
      <c r="AA125" s="69" t="s">
        <v>416</v>
      </c>
      <c r="AB125" s="99">
        <v>43714.96965277778</v>
      </c>
      <c r="AC125" s="69" t="s">
        <v>424</v>
      </c>
      <c r="AD125" s="69"/>
      <c r="AE125" s="69"/>
      <c r="AF125" s="69"/>
      <c r="AG125" s="69"/>
      <c r="AH125" s="102" t="s">
        <v>545</v>
      </c>
      <c r="AI125" s="99">
        <v>43714.96965277778</v>
      </c>
      <c r="AJ125" s="105">
        <v>43714</v>
      </c>
      <c r="AK125" s="71" t="s">
        <v>579</v>
      </c>
      <c r="AL125" s="102" t="s">
        <v>637</v>
      </c>
      <c r="AM125" s="69"/>
      <c r="AN125" s="69"/>
      <c r="AO125" s="71" t="s">
        <v>696</v>
      </c>
      <c r="AP125" s="69"/>
      <c r="AQ125" s="69" t="b">
        <v>0</v>
      </c>
      <c r="AR125" s="69">
        <v>0</v>
      </c>
      <c r="AS125" s="71" t="s">
        <v>754</v>
      </c>
      <c r="AT125" s="69" t="b">
        <v>0</v>
      </c>
      <c r="AU125" s="69" t="s">
        <v>761</v>
      </c>
      <c r="AV125" s="69"/>
      <c r="AW125" s="71" t="s">
        <v>754</v>
      </c>
      <c r="AX125" s="69" t="b">
        <v>0</v>
      </c>
      <c r="AY125" s="69">
        <v>4</v>
      </c>
      <c r="AZ125" s="71" t="s">
        <v>698</v>
      </c>
      <c r="BA125" s="69" t="s">
        <v>768</v>
      </c>
      <c r="BB125" s="69" t="b">
        <v>0</v>
      </c>
      <c r="BC125" s="71" t="s">
        <v>698</v>
      </c>
      <c r="BD125" s="69" t="s">
        <v>292</v>
      </c>
      <c r="BE125" s="69">
        <v>0</v>
      </c>
      <c r="BF125" s="69">
        <v>0</v>
      </c>
      <c r="BG125" s="69"/>
      <c r="BH125" s="69"/>
      <c r="BI125" s="69"/>
      <c r="BJ125" s="69"/>
      <c r="BK125" s="69"/>
      <c r="BL125" s="69"/>
      <c r="BM125" s="69"/>
      <c r="BN125" s="69"/>
    </row>
    <row r="126" spans="1:66" ht="15">
      <c r="A126" s="66" t="s">
        <v>339</v>
      </c>
      <c r="B126" s="66" t="s">
        <v>400</v>
      </c>
      <c r="C126" s="68" t="s">
        <v>1854</v>
      </c>
      <c r="D126" s="75">
        <v>3</v>
      </c>
      <c r="E126" s="76" t="s">
        <v>132</v>
      </c>
      <c r="F126" s="77">
        <v>32</v>
      </c>
      <c r="G126" s="68"/>
      <c r="H126" s="78"/>
      <c r="I126" s="79"/>
      <c r="J126" s="79"/>
      <c r="K126" s="34" t="s">
        <v>65</v>
      </c>
      <c r="L126" s="86">
        <v>126</v>
      </c>
      <c r="M126" s="86"/>
      <c r="N126" s="81"/>
      <c r="O126" s="69">
        <v>1</v>
      </c>
      <c r="P126" s="67" t="str">
        <f>REPLACE(INDEX(GroupVertices[Group],MATCH(Edges[[#This Row],[Vertex 1]],GroupVertices[Vertex],0)),1,1,"")</f>
        <v>1</v>
      </c>
      <c r="Q126" s="67" t="str">
        <f>REPLACE(INDEX(GroupVertices[Group],MATCH(Edges[[#This Row],[Vertex 2]],GroupVertices[Vertex],0)),1,1,"")</f>
        <v>1</v>
      </c>
      <c r="R126" s="48"/>
      <c r="S126" s="49"/>
      <c r="T126" s="48"/>
      <c r="U126" s="49"/>
      <c r="V126" s="48"/>
      <c r="W126" s="49"/>
      <c r="X126" s="48"/>
      <c r="Y126" s="49"/>
      <c r="Z126" s="48"/>
      <c r="AA126" s="69" t="s">
        <v>416</v>
      </c>
      <c r="AB126" s="99">
        <v>43716.29456018518</v>
      </c>
      <c r="AC126" s="69" t="s">
        <v>424</v>
      </c>
      <c r="AD126" s="69"/>
      <c r="AE126" s="69"/>
      <c r="AF126" s="69"/>
      <c r="AG126" s="69"/>
      <c r="AH126" s="102" t="s">
        <v>547</v>
      </c>
      <c r="AI126" s="99">
        <v>43716.29456018518</v>
      </c>
      <c r="AJ126" s="105">
        <v>43716</v>
      </c>
      <c r="AK126" s="71" t="s">
        <v>582</v>
      </c>
      <c r="AL126" s="102" t="s">
        <v>640</v>
      </c>
      <c r="AM126" s="69"/>
      <c r="AN126" s="69"/>
      <c r="AO126" s="71" t="s">
        <v>699</v>
      </c>
      <c r="AP126" s="69"/>
      <c r="AQ126" s="69" t="b">
        <v>0</v>
      </c>
      <c r="AR126" s="69">
        <v>0</v>
      </c>
      <c r="AS126" s="71" t="s">
        <v>754</v>
      </c>
      <c r="AT126" s="69" t="b">
        <v>0</v>
      </c>
      <c r="AU126" s="69" t="s">
        <v>761</v>
      </c>
      <c r="AV126" s="69"/>
      <c r="AW126" s="71" t="s">
        <v>754</v>
      </c>
      <c r="AX126" s="69" t="b">
        <v>0</v>
      </c>
      <c r="AY126" s="69">
        <v>4</v>
      </c>
      <c r="AZ126" s="71" t="s">
        <v>698</v>
      </c>
      <c r="BA126" s="69" t="s">
        <v>769</v>
      </c>
      <c r="BB126" s="69" t="b">
        <v>0</v>
      </c>
      <c r="BC126" s="71" t="s">
        <v>698</v>
      </c>
      <c r="BD126" s="69" t="s">
        <v>292</v>
      </c>
      <c r="BE126" s="69">
        <v>0</v>
      </c>
      <c r="BF126" s="69">
        <v>0</v>
      </c>
      <c r="BG126" s="69"/>
      <c r="BH126" s="69"/>
      <c r="BI126" s="69"/>
      <c r="BJ126" s="69"/>
      <c r="BK126" s="69"/>
      <c r="BL126" s="69"/>
      <c r="BM126" s="69"/>
      <c r="BN126" s="69"/>
    </row>
    <row r="127" spans="1:66" ht="15">
      <c r="A127" s="66" t="s">
        <v>337</v>
      </c>
      <c r="B127" s="66" t="s">
        <v>401</v>
      </c>
      <c r="C127" s="68" t="s">
        <v>1854</v>
      </c>
      <c r="D127" s="75">
        <v>3</v>
      </c>
      <c r="E127" s="76" t="s">
        <v>132</v>
      </c>
      <c r="F127" s="77">
        <v>32</v>
      </c>
      <c r="G127" s="68"/>
      <c r="H127" s="78"/>
      <c r="I127" s="79"/>
      <c r="J127" s="79"/>
      <c r="K127" s="34" t="s">
        <v>65</v>
      </c>
      <c r="L127" s="86">
        <v>127</v>
      </c>
      <c r="M127" s="86"/>
      <c r="N127" s="81"/>
      <c r="O127" s="69">
        <v>1</v>
      </c>
      <c r="P127" s="67" t="str">
        <f>REPLACE(INDEX(GroupVertices[Group],MATCH(Edges[[#This Row],[Vertex 1]],GroupVertices[Vertex],0)),1,1,"")</f>
        <v>1</v>
      </c>
      <c r="Q127" s="67" t="str">
        <f>REPLACE(INDEX(GroupVertices[Group],MATCH(Edges[[#This Row],[Vertex 2]],GroupVertices[Vertex],0)),1,1,"")</f>
        <v>1</v>
      </c>
      <c r="R127" s="48"/>
      <c r="S127" s="49"/>
      <c r="T127" s="48"/>
      <c r="U127" s="49"/>
      <c r="V127" s="48"/>
      <c r="W127" s="49"/>
      <c r="X127" s="48"/>
      <c r="Y127" s="49"/>
      <c r="Z127" s="48"/>
      <c r="AA127" s="69" t="s">
        <v>416</v>
      </c>
      <c r="AB127" s="99">
        <v>43714.96965277778</v>
      </c>
      <c r="AC127" s="69" t="s">
        <v>424</v>
      </c>
      <c r="AD127" s="69"/>
      <c r="AE127" s="69"/>
      <c r="AF127" s="69"/>
      <c r="AG127" s="69"/>
      <c r="AH127" s="102" t="s">
        <v>545</v>
      </c>
      <c r="AI127" s="99">
        <v>43714.96965277778</v>
      </c>
      <c r="AJ127" s="105">
        <v>43714</v>
      </c>
      <c r="AK127" s="71" t="s">
        <v>579</v>
      </c>
      <c r="AL127" s="102" t="s">
        <v>637</v>
      </c>
      <c r="AM127" s="69"/>
      <c r="AN127" s="69"/>
      <c r="AO127" s="71" t="s">
        <v>696</v>
      </c>
      <c r="AP127" s="69"/>
      <c r="AQ127" s="69" t="b">
        <v>0</v>
      </c>
      <c r="AR127" s="69">
        <v>0</v>
      </c>
      <c r="AS127" s="71" t="s">
        <v>754</v>
      </c>
      <c r="AT127" s="69" t="b">
        <v>0</v>
      </c>
      <c r="AU127" s="69" t="s">
        <v>761</v>
      </c>
      <c r="AV127" s="69"/>
      <c r="AW127" s="71" t="s">
        <v>754</v>
      </c>
      <c r="AX127" s="69" t="b">
        <v>0</v>
      </c>
      <c r="AY127" s="69">
        <v>4</v>
      </c>
      <c r="AZ127" s="71" t="s">
        <v>698</v>
      </c>
      <c r="BA127" s="69" t="s">
        <v>768</v>
      </c>
      <c r="BB127" s="69" t="b">
        <v>0</v>
      </c>
      <c r="BC127" s="71" t="s">
        <v>698</v>
      </c>
      <c r="BD127" s="69" t="s">
        <v>292</v>
      </c>
      <c r="BE127" s="69">
        <v>0</v>
      </c>
      <c r="BF127" s="69">
        <v>0</v>
      </c>
      <c r="BG127" s="69"/>
      <c r="BH127" s="69"/>
      <c r="BI127" s="69"/>
      <c r="BJ127" s="69"/>
      <c r="BK127" s="69"/>
      <c r="BL127" s="69"/>
      <c r="BM127" s="69"/>
      <c r="BN127" s="69"/>
    </row>
    <row r="128" spans="1:66" ht="15">
      <c r="A128" s="66" t="s">
        <v>339</v>
      </c>
      <c r="B128" s="66" t="s">
        <v>401</v>
      </c>
      <c r="C128" s="68" t="s">
        <v>1854</v>
      </c>
      <c r="D128" s="75">
        <v>3</v>
      </c>
      <c r="E128" s="76" t="s">
        <v>132</v>
      </c>
      <c r="F128" s="77">
        <v>32</v>
      </c>
      <c r="G128" s="68"/>
      <c r="H128" s="78"/>
      <c r="I128" s="79"/>
      <c r="J128" s="79"/>
      <c r="K128" s="34" t="s">
        <v>65</v>
      </c>
      <c r="L128" s="86">
        <v>128</v>
      </c>
      <c r="M128" s="86"/>
      <c r="N128" s="81"/>
      <c r="O128" s="69">
        <v>1</v>
      </c>
      <c r="P128" s="67" t="str">
        <f>REPLACE(INDEX(GroupVertices[Group],MATCH(Edges[[#This Row],[Vertex 1]],GroupVertices[Vertex],0)),1,1,"")</f>
        <v>1</v>
      </c>
      <c r="Q128" s="67" t="str">
        <f>REPLACE(INDEX(GroupVertices[Group],MATCH(Edges[[#This Row],[Vertex 2]],GroupVertices[Vertex],0)),1,1,"")</f>
        <v>1</v>
      </c>
      <c r="R128" s="48"/>
      <c r="S128" s="49"/>
      <c r="T128" s="48"/>
      <c r="U128" s="49"/>
      <c r="V128" s="48"/>
      <c r="W128" s="49"/>
      <c r="X128" s="48"/>
      <c r="Y128" s="49"/>
      <c r="Z128" s="48"/>
      <c r="AA128" s="69" t="s">
        <v>416</v>
      </c>
      <c r="AB128" s="99">
        <v>43716.29456018518</v>
      </c>
      <c r="AC128" s="69" t="s">
        <v>424</v>
      </c>
      <c r="AD128" s="69"/>
      <c r="AE128" s="69"/>
      <c r="AF128" s="69"/>
      <c r="AG128" s="69"/>
      <c r="AH128" s="102" t="s">
        <v>547</v>
      </c>
      <c r="AI128" s="99">
        <v>43716.29456018518</v>
      </c>
      <c r="AJ128" s="105">
        <v>43716</v>
      </c>
      <c r="AK128" s="71" t="s">
        <v>582</v>
      </c>
      <c r="AL128" s="102" t="s">
        <v>640</v>
      </c>
      <c r="AM128" s="69"/>
      <c r="AN128" s="69"/>
      <c r="AO128" s="71" t="s">
        <v>699</v>
      </c>
      <c r="AP128" s="69"/>
      <c r="AQ128" s="69" t="b">
        <v>0</v>
      </c>
      <c r="AR128" s="69">
        <v>0</v>
      </c>
      <c r="AS128" s="71" t="s">
        <v>754</v>
      </c>
      <c r="AT128" s="69" t="b">
        <v>0</v>
      </c>
      <c r="AU128" s="69" t="s">
        <v>761</v>
      </c>
      <c r="AV128" s="69"/>
      <c r="AW128" s="71" t="s">
        <v>754</v>
      </c>
      <c r="AX128" s="69" t="b">
        <v>0</v>
      </c>
      <c r="AY128" s="69">
        <v>4</v>
      </c>
      <c r="AZ128" s="71" t="s">
        <v>698</v>
      </c>
      <c r="BA128" s="69" t="s">
        <v>769</v>
      </c>
      <c r="BB128" s="69" t="b">
        <v>0</v>
      </c>
      <c r="BC128" s="71" t="s">
        <v>698</v>
      </c>
      <c r="BD128" s="69" t="s">
        <v>292</v>
      </c>
      <c r="BE128" s="69">
        <v>0</v>
      </c>
      <c r="BF128" s="69">
        <v>0</v>
      </c>
      <c r="BG128" s="69"/>
      <c r="BH128" s="69"/>
      <c r="BI128" s="69"/>
      <c r="BJ128" s="69"/>
      <c r="BK128" s="69"/>
      <c r="BL128" s="69"/>
      <c r="BM128" s="69"/>
      <c r="BN128" s="69"/>
    </row>
    <row r="129" spans="1:66" ht="15">
      <c r="A129" s="66" t="s">
        <v>337</v>
      </c>
      <c r="B129" s="66" t="s">
        <v>402</v>
      </c>
      <c r="C129" s="68" t="s">
        <v>1854</v>
      </c>
      <c r="D129" s="75">
        <v>3</v>
      </c>
      <c r="E129" s="76" t="s">
        <v>132</v>
      </c>
      <c r="F129" s="77">
        <v>32</v>
      </c>
      <c r="G129" s="68"/>
      <c r="H129" s="78"/>
      <c r="I129" s="79"/>
      <c r="J129" s="79"/>
      <c r="K129" s="34" t="s">
        <v>65</v>
      </c>
      <c r="L129" s="86">
        <v>129</v>
      </c>
      <c r="M129" s="86"/>
      <c r="N129" s="81"/>
      <c r="O129" s="69">
        <v>1</v>
      </c>
      <c r="P129" s="67" t="str">
        <f>REPLACE(INDEX(GroupVertices[Group],MATCH(Edges[[#This Row],[Vertex 1]],GroupVertices[Vertex],0)),1,1,"")</f>
        <v>1</v>
      </c>
      <c r="Q129" s="67" t="str">
        <f>REPLACE(INDEX(GroupVertices[Group],MATCH(Edges[[#This Row],[Vertex 2]],GroupVertices[Vertex],0)),1,1,"")</f>
        <v>1</v>
      </c>
      <c r="R129" s="48"/>
      <c r="S129" s="49"/>
      <c r="T129" s="48"/>
      <c r="U129" s="49"/>
      <c r="V129" s="48"/>
      <c r="W129" s="49"/>
      <c r="X129" s="48"/>
      <c r="Y129" s="49"/>
      <c r="Z129" s="48"/>
      <c r="AA129" s="69" t="s">
        <v>416</v>
      </c>
      <c r="AB129" s="99">
        <v>43714.96965277778</v>
      </c>
      <c r="AC129" s="69" t="s">
        <v>424</v>
      </c>
      <c r="AD129" s="69"/>
      <c r="AE129" s="69"/>
      <c r="AF129" s="69"/>
      <c r="AG129" s="69"/>
      <c r="AH129" s="102" t="s">
        <v>545</v>
      </c>
      <c r="AI129" s="99">
        <v>43714.96965277778</v>
      </c>
      <c r="AJ129" s="105">
        <v>43714</v>
      </c>
      <c r="AK129" s="71" t="s">
        <v>579</v>
      </c>
      <c r="AL129" s="102" t="s">
        <v>637</v>
      </c>
      <c r="AM129" s="69"/>
      <c r="AN129" s="69"/>
      <c r="AO129" s="71" t="s">
        <v>696</v>
      </c>
      <c r="AP129" s="69"/>
      <c r="AQ129" s="69" t="b">
        <v>0</v>
      </c>
      <c r="AR129" s="69">
        <v>0</v>
      </c>
      <c r="AS129" s="71" t="s">
        <v>754</v>
      </c>
      <c r="AT129" s="69" t="b">
        <v>0</v>
      </c>
      <c r="AU129" s="69" t="s">
        <v>761</v>
      </c>
      <c r="AV129" s="69"/>
      <c r="AW129" s="71" t="s">
        <v>754</v>
      </c>
      <c r="AX129" s="69" t="b">
        <v>0</v>
      </c>
      <c r="AY129" s="69">
        <v>4</v>
      </c>
      <c r="AZ129" s="71" t="s">
        <v>698</v>
      </c>
      <c r="BA129" s="69" t="s">
        <v>768</v>
      </c>
      <c r="BB129" s="69" t="b">
        <v>0</v>
      </c>
      <c r="BC129" s="71" t="s">
        <v>698</v>
      </c>
      <c r="BD129" s="69" t="s">
        <v>292</v>
      </c>
      <c r="BE129" s="69">
        <v>0</v>
      </c>
      <c r="BF129" s="69">
        <v>0</v>
      </c>
      <c r="BG129" s="69"/>
      <c r="BH129" s="69"/>
      <c r="BI129" s="69"/>
      <c r="BJ129" s="69"/>
      <c r="BK129" s="69"/>
      <c r="BL129" s="69"/>
      <c r="BM129" s="69"/>
      <c r="BN129" s="69"/>
    </row>
    <row r="130" spans="1:66" ht="15">
      <c r="A130" s="66" t="s">
        <v>339</v>
      </c>
      <c r="B130" s="66" t="s">
        <v>402</v>
      </c>
      <c r="C130" s="68" t="s">
        <v>1854</v>
      </c>
      <c r="D130" s="75">
        <v>3</v>
      </c>
      <c r="E130" s="76" t="s">
        <v>132</v>
      </c>
      <c r="F130" s="77">
        <v>32</v>
      </c>
      <c r="G130" s="68"/>
      <c r="H130" s="78"/>
      <c r="I130" s="79"/>
      <c r="J130" s="79"/>
      <c r="K130" s="34" t="s">
        <v>65</v>
      </c>
      <c r="L130" s="86">
        <v>130</v>
      </c>
      <c r="M130" s="86"/>
      <c r="N130" s="81"/>
      <c r="O130" s="69">
        <v>1</v>
      </c>
      <c r="P130" s="67" t="str">
        <f>REPLACE(INDEX(GroupVertices[Group],MATCH(Edges[[#This Row],[Vertex 1]],GroupVertices[Vertex],0)),1,1,"")</f>
        <v>1</v>
      </c>
      <c r="Q130" s="67" t="str">
        <f>REPLACE(INDEX(GroupVertices[Group],MATCH(Edges[[#This Row],[Vertex 2]],GroupVertices[Vertex],0)),1,1,"")</f>
        <v>1</v>
      </c>
      <c r="R130" s="48"/>
      <c r="S130" s="49"/>
      <c r="T130" s="48"/>
      <c r="U130" s="49"/>
      <c r="V130" s="48"/>
      <c r="W130" s="49"/>
      <c r="X130" s="48"/>
      <c r="Y130" s="49"/>
      <c r="Z130" s="48"/>
      <c r="AA130" s="69" t="s">
        <v>416</v>
      </c>
      <c r="AB130" s="99">
        <v>43716.29456018518</v>
      </c>
      <c r="AC130" s="69" t="s">
        <v>424</v>
      </c>
      <c r="AD130" s="69"/>
      <c r="AE130" s="69"/>
      <c r="AF130" s="69"/>
      <c r="AG130" s="69"/>
      <c r="AH130" s="102" t="s">
        <v>547</v>
      </c>
      <c r="AI130" s="99">
        <v>43716.29456018518</v>
      </c>
      <c r="AJ130" s="105">
        <v>43716</v>
      </c>
      <c r="AK130" s="71" t="s">
        <v>582</v>
      </c>
      <c r="AL130" s="102" t="s">
        <v>640</v>
      </c>
      <c r="AM130" s="69"/>
      <c r="AN130" s="69"/>
      <c r="AO130" s="71" t="s">
        <v>699</v>
      </c>
      <c r="AP130" s="69"/>
      <c r="AQ130" s="69" t="b">
        <v>0</v>
      </c>
      <c r="AR130" s="69">
        <v>0</v>
      </c>
      <c r="AS130" s="71" t="s">
        <v>754</v>
      </c>
      <c r="AT130" s="69" t="b">
        <v>0</v>
      </c>
      <c r="AU130" s="69" t="s">
        <v>761</v>
      </c>
      <c r="AV130" s="69"/>
      <c r="AW130" s="71" t="s">
        <v>754</v>
      </c>
      <c r="AX130" s="69" t="b">
        <v>0</v>
      </c>
      <c r="AY130" s="69">
        <v>4</v>
      </c>
      <c r="AZ130" s="71" t="s">
        <v>698</v>
      </c>
      <c r="BA130" s="69" t="s">
        <v>769</v>
      </c>
      <c r="BB130" s="69" t="b">
        <v>0</v>
      </c>
      <c r="BC130" s="71" t="s">
        <v>698</v>
      </c>
      <c r="BD130" s="69" t="s">
        <v>292</v>
      </c>
      <c r="BE130" s="69">
        <v>0</v>
      </c>
      <c r="BF130" s="69">
        <v>0</v>
      </c>
      <c r="BG130" s="69"/>
      <c r="BH130" s="69"/>
      <c r="BI130" s="69"/>
      <c r="BJ130" s="69"/>
      <c r="BK130" s="69"/>
      <c r="BL130" s="69"/>
      <c r="BM130" s="69"/>
      <c r="BN130" s="69"/>
    </row>
    <row r="131" spans="1:66" ht="15">
      <c r="A131" s="66" t="s">
        <v>337</v>
      </c>
      <c r="B131" s="66" t="s">
        <v>403</v>
      </c>
      <c r="C131" s="68" t="s">
        <v>1854</v>
      </c>
      <c r="D131" s="75">
        <v>3</v>
      </c>
      <c r="E131" s="76" t="s">
        <v>132</v>
      </c>
      <c r="F131" s="77">
        <v>32</v>
      </c>
      <c r="G131" s="68"/>
      <c r="H131" s="78"/>
      <c r="I131" s="79"/>
      <c r="J131" s="79"/>
      <c r="K131" s="34" t="s">
        <v>65</v>
      </c>
      <c r="L131" s="86">
        <v>131</v>
      </c>
      <c r="M131" s="86"/>
      <c r="N131" s="81"/>
      <c r="O131" s="69">
        <v>1</v>
      </c>
      <c r="P131" s="67" t="str">
        <f>REPLACE(INDEX(GroupVertices[Group],MATCH(Edges[[#This Row],[Vertex 1]],GroupVertices[Vertex],0)),1,1,"")</f>
        <v>1</v>
      </c>
      <c r="Q131" s="67" t="str">
        <f>REPLACE(INDEX(GroupVertices[Group],MATCH(Edges[[#This Row],[Vertex 2]],GroupVertices[Vertex],0)),1,1,"")</f>
        <v>1</v>
      </c>
      <c r="R131" s="48"/>
      <c r="S131" s="49"/>
      <c r="T131" s="48"/>
      <c r="U131" s="49"/>
      <c r="V131" s="48"/>
      <c r="W131" s="49"/>
      <c r="X131" s="48"/>
      <c r="Y131" s="49"/>
      <c r="Z131" s="48"/>
      <c r="AA131" s="69" t="s">
        <v>416</v>
      </c>
      <c r="AB131" s="99">
        <v>43714.96965277778</v>
      </c>
      <c r="AC131" s="69" t="s">
        <v>424</v>
      </c>
      <c r="AD131" s="69"/>
      <c r="AE131" s="69"/>
      <c r="AF131" s="69"/>
      <c r="AG131" s="69"/>
      <c r="AH131" s="102" t="s">
        <v>545</v>
      </c>
      <c r="AI131" s="99">
        <v>43714.96965277778</v>
      </c>
      <c r="AJ131" s="105">
        <v>43714</v>
      </c>
      <c r="AK131" s="71" t="s">
        <v>579</v>
      </c>
      <c r="AL131" s="102" t="s">
        <v>637</v>
      </c>
      <c r="AM131" s="69"/>
      <c r="AN131" s="69"/>
      <c r="AO131" s="71" t="s">
        <v>696</v>
      </c>
      <c r="AP131" s="69"/>
      <c r="AQ131" s="69" t="b">
        <v>0</v>
      </c>
      <c r="AR131" s="69">
        <v>0</v>
      </c>
      <c r="AS131" s="71" t="s">
        <v>754</v>
      </c>
      <c r="AT131" s="69" t="b">
        <v>0</v>
      </c>
      <c r="AU131" s="69" t="s">
        <v>761</v>
      </c>
      <c r="AV131" s="69"/>
      <c r="AW131" s="71" t="s">
        <v>754</v>
      </c>
      <c r="AX131" s="69" t="b">
        <v>0</v>
      </c>
      <c r="AY131" s="69">
        <v>4</v>
      </c>
      <c r="AZ131" s="71" t="s">
        <v>698</v>
      </c>
      <c r="BA131" s="69" t="s">
        <v>768</v>
      </c>
      <c r="BB131" s="69" t="b">
        <v>0</v>
      </c>
      <c r="BC131" s="71" t="s">
        <v>698</v>
      </c>
      <c r="BD131" s="69" t="s">
        <v>292</v>
      </c>
      <c r="BE131" s="69">
        <v>0</v>
      </c>
      <c r="BF131" s="69">
        <v>0</v>
      </c>
      <c r="BG131" s="69"/>
      <c r="BH131" s="69"/>
      <c r="BI131" s="69"/>
      <c r="BJ131" s="69"/>
      <c r="BK131" s="69"/>
      <c r="BL131" s="69"/>
      <c r="BM131" s="69"/>
      <c r="BN131" s="69"/>
    </row>
    <row r="132" spans="1:66" ht="15">
      <c r="A132" s="66" t="s">
        <v>339</v>
      </c>
      <c r="B132" s="66" t="s">
        <v>403</v>
      </c>
      <c r="C132" s="68" t="s">
        <v>1854</v>
      </c>
      <c r="D132" s="75">
        <v>3</v>
      </c>
      <c r="E132" s="76" t="s">
        <v>132</v>
      </c>
      <c r="F132" s="77">
        <v>32</v>
      </c>
      <c r="G132" s="68"/>
      <c r="H132" s="78"/>
      <c r="I132" s="79"/>
      <c r="J132" s="79"/>
      <c r="K132" s="34" t="s">
        <v>65</v>
      </c>
      <c r="L132" s="86">
        <v>132</v>
      </c>
      <c r="M132" s="86"/>
      <c r="N132" s="81"/>
      <c r="O132" s="69">
        <v>1</v>
      </c>
      <c r="P132" s="67" t="str">
        <f>REPLACE(INDEX(GroupVertices[Group],MATCH(Edges[[#This Row],[Vertex 1]],GroupVertices[Vertex],0)),1,1,"")</f>
        <v>1</v>
      </c>
      <c r="Q132" s="67" t="str">
        <f>REPLACE(INDEX(GroupVertices[Group],MATCH(Edges[[#This Row],[Vertex 2]],GroupVertices[Vertex],0)),1,1,"")</f>
        <v>1</v>
      </c>
      <c r="R132" s="48"/>
      <c r="S132" s="49"/>
      <c r="T132" s="48"/>
      <c r="U132" s="49"/>
      <c r="V132" s="48"/>
      <c r="W132" s="49"/>
      <c r="X132" s="48"/>
      <c r="Y132" s="49"/>
      <c r="Z132" s="48"/>
      <c r="AA132" s="69" t="s">
        <v>416</v>
      </c>
      <c r="AB132" s="99">
        <v>43716.29456018518</v>
      </c>
      <c r="AC132" s="69" t="s">
        <v>424</v>
      </c>
      <c r="AD132" s="69"/>
      <c r="AE132" s="69"/>
      <c r="AF132" s="69"/>
      <c r="AG132" s="69"/>
      <c r="AH132" s="102" t="s">
        <v>547</v>
      </c>
      <c r="AI132" s="99">
        <v>43716.29456018518</v>
      </c>
      <c r="AJ132" s="105">
        <v>43716</v>
      </c>
      <c r="AK132" s="71" t="s">
        <v>582</v>
      </c>
      <c r="AL132" s="102" t="s">
        <v>640</v>
      </c>
      <c r="AM132" s="69"/>
      <c r="AN132" s="69"/>
      <c r="AO132" s="71" t="s">
        <v>699</v>
      </c>
      <c r="AP132" s="69"/>
      <c r="AQ132" s="69" t="b">
        <v>0</v>
      </c>
      <c r="AR132" s="69">
        <v>0</v>
      </c>
      <c r="AS132" s="71" t="s">
        <v>754</v>
      </c>
      <c r="AT132" s="69" t="b">
        <v>0</v>
      </c>
      <c r="AU132" s="69" t="s">
        <v>761</v>
      </c>
      <c r="AV132" s="69"/>
      <c r="AW132" s="71" t="s">
        <v>754</v>
      </c>
      <c r="AX132" s="69" t="b">
        <v>0</v>
      </c>
      <c r="AY132" s="69">
        <v>4</v>
      </c>
      <c r="AZ132" s="71" t="s">
        <v>698</v>
      </c>
      <c r="BA132" s="69" t="s">
        <v>769</v>
      </c>
      <c r="BB132" s="69" t="b">
        <v>0</v>
      </c>
      <c r="BC132" s="71" t="s">
        <v>698</v>
      </c>
      <c r="BD132" s="69" t="s">
        <v>292</v>
      </c>
      <c r="BE132" s="69">
        <v>0</v>
      </c>
      <c r="BF132" s="69">
        <v>0</v>
      </c>
      <c r="BG132" s="69"/>
      <c r="BH132" s="69"/>
      <c r="BI132" s="69"/>
      <c r="BJ132" s="69"/>
      <c r="BK132" s="69"/>
      <c r="BL132" s="69"/>
      <c r="BM132" s="69"/>
      <c r="BN132" s="69"/>
    </row>
    <row r="133" spans="1:66" ht="15">
      <c r="A133" s="66" t="s">
        <v>337</v>
      </c>
      <c r="B133" s="66" t="s">
        <v>404</v>
      </c>
      <c r="C133" s="68" t="s">
        <v>1854</v>
      </c>
      <c r="D133" s="75">
        <v>3</v>
      </c>
      <c r="E133" s="76" t="s">
        <v>132</v>
      </c>
      <c r="F133" s="77">
        <v>32</v>
      </c>
      <c r="G133" s="68"/>
      <c r="H133" s="78"/>
      <c r="I133" s="79"/>
      <c r="J133" s="79"/>
      <c r="K133" s="34" t="s">
        <v>65</v>
      </c>
      <c r="L133" s="86">
        <v>133</v>
      </c>
      <c r="M133" s="86"/>
      <c r="N133" s="81"/>
      <c r="O133" s="69">
        <v>1</v>
      </c>
      <c r="P133" s="67" t="str">
        <f>REPLACE(INDEX(GroupVertices[Group],MATCH(Edges[[#This Row],[Vertex 1]],GroupVertices[Vertex],0)),1,1,"")</f>
        <v>1</v>
      </c>
      <c r="Q133" s="67" t="str">
        <f>REPLACE(INDEX(GroupVertices[Group],MATCH(Edges[[#This Row],[Vertex 2]],GroupVertices[Vertex],0)),1,1,"")</f>
        <v>1</v>
      </c>
      <c r="R133" s="48">
        <v>3</v>
      </c>
      <c r="S133" s="49">
        <v>4.838709677419355</v>
      </c>
      <c r="T133" s="48">
        <v>0</v>
      </c>
      <c r="U133" s="49">
        <v>0</v>
      </c>
      <c r="V133" s="48">
        <v>0</v>
      </c>
      <c r="W133" s="49">
        <v>0</v>
      </c>
      <c r="X133" s="48">
        <v>59</v>
      </c>
      <c r="Y133" s="49">
        <v>95.16129032258064</v>
      </c>
      <c r="Z133" s="48">
        <v>62</v>
      </c>
      <c r="AA133" s="69" t="s">
        <v>416</v>
      </c>
      <c r="AB133" s="99">
        <v>43714.96965277778</v>
      </c>
      <c r="AC133" s="69" t="s">
        <v>424</v>
      </c>
      <c r="AD133" s="69"/>
      <c r="AE133" s="69"/>
      <c r="AF133" s="69"/>
      <c r="AG133" s="69"/>
      <c r="AH133" s="102" t="s">
        <v>545</v>
      </c>
      <c r="AI133" s="99">
        <v>43714.96965277778</v>
      </c>
      <c r="AJ133" s="105">
        <v>43714</v>
      </c>
      <c r="AK133" s="71" t="s">
        <v>579</v>
      </c>
      <c r="AL133" s="102" t="s">
        <v>637</v>
      </c>
      <c r="AM133" s="69"/>
      <c r="AN133" s="69"/>
      <c r="AO133" s="71" t="s">
        <v>696</v>
      </c>
      <c r="AP133" s="69"/>
      <c r="AQ133" s="69" t="b">
        <v>0</v>
      </c>
      <c r="AR133" s="69">
        <v>0</v>
      </c>
      <c r="AS133" s="71" t="s">
        <v>754</v>
      </c>
      <c r="AT133" s="69" t="b">
        <v>0</v>
      </c>
      <c r="AU133" s="69" t="s">
        <v>761</v>
      </c>
      <c r="AV133" s="69"/>
      <c r="AW133" s="71" t="s">
        <v>754</v>
      </c>
      <c r="AX133" s="69" t="b">
        <v>0</v>
      </c>
      <c r="AY133" s="69">
        <v>4</v>
      </c>
      <c r="AZ133" s="71" t="s">
        <v>698</v>
      </c>
      <c r="BA133" s="69" t="s">
        <v>768</v>
      </c>
      <c r="BB133" s="69" t="b">
        <v>0</v>
      </c>
      <c r="BC133" s="71" t="s">
        <v>698</v>
      </c>
      <c r="BD133" s="69" t="s">
        <v>292</v>
      </c>
      <c r="BE133" s="69">
        <v>0</v>
      </c>
      <c r="BF133" s="69">
        <v>0</v>
      </c>
      <c r="BG133" s="69"/>
      <c r="BH133" s="69"/>
      <c r="BI133" s="69"/>
      <c r="BJ133" s="69"/>
      <c r="BK133" s="69"/>
      <c r="BL133" s="69"/>
      <c r="BM133" s="69"/>
      <c r="BN133" s="69"/>
    </row>
    <row r="134" spans="1:66" ht="15">
      <c r="A134" s="66" t="s">
        <v>339</v>
      </c>
      <c r="B134" s="66" t="s">
        <v>404</v>
      </c>
      <c r="C134" s="68" t="s">
        <v>1854</v>
      </c>
      <c r="D134" s="75">
        <v>3</v>
      </c>
      <c r="E134" s="76" t="s">
        <v>132</v>
      </c>
      <c r="F134" s="77">
        <v>32</v>
      </c>
      <c r="G134" s="68"/>
      <c r="H134" s="78"/>
      <c r="I134" s="79"/>
      <c r="J134" s="79"/>
      <c r="K134" s="34" t="s">
        <v>65</v>
      </c>
      <c r="L134" s="86">
        <v>134</v>
      </c>
      <c r="M134" s="86"/>
      <c r="N134" s="81"/>
      <c r="O134" s="69">
        <v>1</v>
      </c>
      <c r="P134" s="67" t="str">
        <f>REPLACE(INDEX(GroupVertices[Group],MATCH(Edges[[#This Row],[Vertex 1]],GroupVertices[Vertex],0)),1,1,"")</f>
        <v>1</v>
      </c>
      <c r="Q134" s="67" t="str">
        <f>REPLACE(INDEX(GroupVertices[Group],MATCH(Edges[[#This Row],[Vertex 2]],GroupVertices[Vertex],0)),1,1,"")</f>
        <v>1</v>
      </c>
      <c r="R134" s="48"/>
      <c r="S134" s="49"/>
      <c r="T134" s="48"/>
      <c r="U134" s="49"/>
      <c r="V134" s="48"/>
      <c r="W134" s="49"/>
      <c r="X134" s="48"/>
      <c r="Y134" s="49"/>
      <c r="Z134" s="48"/>
      <c r="AA134" s="69" t="s">
        <v>416</v>
      </c>
      <c r="AB134" s="99">
        <v>43716.29456018518</v>
      </c>
      <c r="AC134" s="69" t="s">
        <v>424</v>
      </c>
      <c r="AD134" s="69"/>
      <c r="AE134" s="69"/>
      <c r="AF134" s="69"/>
      <c r="AG134" s="69"/>
      <c r="AH134" s="102" t="s">
        <v>547</v>
      </c>
      <c r="AI134" s="99">
        <v>43716.29456018518</v>
      </c>
      <c r="AJ134" s="105">
        <v>43716</v>
      </c>
      <c r="AK134" s="71" t="s">
        <v>582</v>
      </c>
      <c r="AL134" s="102" t="s">
        <v>640</v>
      </c>
      <c r="AM134" s="69"/>
      <c r="AN134" s="69"/>
      <c r="AO134" s="71" t="s">
        <v>699</v>
      </c>
      <c r="AP134" s="69"/>
      <c r="AQ134" s="69" t="b">
        <v>0</v>
      </c>
      <c r="AR134" s="69">
        <v>0</v>
      </c>
      <c r="AS134" s="71" t="s">
        <v>754</v>
      </c>
      <c r="AT134" s="69" t="b">
        <v>0</v>
      </c>
      <c r="AU134" s="69" t="s">
        <v>761</v>
      </c>
      <c r="AV134" s="69"/>
      <c r="AW134" s="71" t="s">
        <v>754</v>
      </c>
      <c r="AX134" s="69" t="b">
        <v>0</v>
      </c>
      <c r="AY134" s="69">
        <v>4</v>
      </c>
      <c r="AZ134" s="71" t="s">
        <v>698</v>
      </c>
      <c r="BA134" s="69" t="s">
        <v>769</v>
      </c>
      <c r="BB134" s="69" t="b">
        <v>0</v>
      </c>
      <c r="BC134" s="71" t="s">
        <v>698</v>
      </c>
      <c r="BD134" s="69" t="s">
        <v>292</v>
      </c>
      <c r="BE134" s="69">
        <v>0</v>
      </c>
      <c r="BF134" s="69">
        <v>0</v>
      </c>
      <c r="BG134" s="69"/>
      <c r="BH134" s="69"/>
      <c r="BI134" s="69"/>
      <c r="BJ134" s="69"/>
      <c r="BK134" s="69"/>
      <c r="BL134" s="69"/>
      <c r="BM134" s="69"/>
      <c r="BN134" s="69"/>
    </row>
    <row r="135" spans="1:66" ht="15">
      <c r="A135" s="66" t="s">
        <v>339</v>
      </c>
      <c r="B135" s="66" t="s">
        <v>337</v>
      </c>
      <c r="C135" s="68" t="s">
        <v>1854</v>
      </c>
      <c r="D135" s="75">
        <v>3</v>
      </c>
      <c r="E135" s="76" t="s">
        <v>132</v>
      </c>
      <c r="F135" s="77">
        <v>32</v>
      </c>
      <c r="G135" s="68"/>
      <c r="H135" s="78"/>
      <c r="I135" s="79"/>
      <c r="J135" s="79"/>
      <c r="K135" s="34" t="s">
        <v>65</v>
      </c>
      <c r="L135" s="86">
        <v>135</v>
      </c>
      <c r="M135" s="86"/>
      <c r="N135" s="81"/>
      <c r="O135" s="69">
        <v>1</v>
      </c>
      <c r="P135" s="67" t="str">
        <f>REPLACE(INDEX(GroupVertices[Group],MATCH(Edges[[#This Row],[Vertex 1]],GroupVertices[Vertex],0)),1,1,"")</f>
        <v>1</v>
      </c>
      <c r="Q135" s="67" t="str">
        <f>REPLACE(INDEX(GroupVertices[Group],MATCH(Edges[[#This Row],[Vertex 2]],GroupVertices[Vertex],0)),1,1,"")</f>
        <v>1</v>
      </c>
      <c r="R135" s="48">
        <v>3</v>
      </c>
      <c r="S135" s="49">
        <v>4.838709677419355</v>
      </c>
      <c r="T135" s="48">
        <v>0</v>
      </c>
      <c r="U135" s="49">
        <v>0</v>
      </c>
      <c r="V135" s="48">
        <v>0</v>
      </c>
      <c r="W135" s="49">
        <v>0</v>
      </c>
      <c r="X135" s="48">
        <v>59</v>
      </c>
      <c r="Y135" s="49">
        <v>95.16129032258064</v>
      </c>
      <c r="Z135" s="48">
        <v>62</v>
      </c>
      <c r="AA135" s="69" t="s">
        <v>418</v>
      </c>
      <c r="AB135" s="99">
        <v>43716.29456018518</v>
      </c>
      <c r="AC135" s="69" t="s">
        <v>424</v>
      </c>
      <c r="AD135" s="69"/>
      <c r="AE135" s="69"/>
      <c r="AF135" s="69"/>
      <c r="AG135" s="69"/>
      <c r="AH135" s="102" t="s">
        <v>547</v>
      </c>
      <c r="AI135" s="99">
        <v>43716.29456018518</v>
      </c>
      <c r="AJ135" s="105">
        <v>43716</v>
      </c>
      <c r="AK135" s="71" t="s">
        <v>582</v>
      </c>
      <c r="AL135" s="102" t="s">
        <v>640</v>
      </c>
      <c r="AM135" s="69"/>
      <c r="AN135" s="69"/>
      <c r="AO135" s="71" t="s">
        <v>699</v>
      </c>
      <c r="AP135" s="69"/>
      <c r="AQ135" s="69" t="b">
        <v>0</v>
      </c>
      <c r="AR135" s="69">
        <v>0</v>
      </c>
      <c r="AS135" s="71" t="s">
        <v>754</v>
      </c>
      <c r="AT135" s="69" t="b">
        <v>0</v>
      </c>
      <c r="AU135" s="69" t="s">
        <v>761</v>
      </c>
      <c r="AV135" s="69"/>
      <c r="AW135" s="71" t="s">
        <v>754</v>
      </c>
      <c r="AX135" s="69" t="b">
        <v>0</v>
      </c>
      <c r="AY135" s="69">
        <v>4</v>
      </c>
      <c r="AZ135" s="71" t="s">
        <v>698</v>
      </c>
      <c r="BA135" s="69" t="s">
        <v>769</v>
      </c>
      <c r="BB135" s="69" t="b">
        <v>0</v>
      </c>
      <c r="BC135" s="71" t="s">
        <v>698</v>
      </c>
      <c r="BD135" s="69" t="s">
        <v>292</v>
      </c>
      <c r="BE135" s="69">
        <v>0</v>
      </c>
      <c r="BF135" s="69">
        <v>0</v>
      </c>
      <c r="BG135" s="69"/>
      <c r="BH135" s="69"/>
      <c r="BI135" s="69"/>
      <c r="BJ135" s="69"/>
      <c r="BK135" s="69"/>
      <c r="BL135" s="69"/>
      <c r="BM135" s="69"/>
      <c r="BN135" s="69"/>
    </row>
    <row r="136" spans="1:66" ht="15">
      <c r="A136" s="66" t="s">
        <v>340</v>
      </c>
      <c r="B136" s="66" t="s">
        <v>340</v>
      </c>
      <c r="C136" s="68" t="s">
        <v>1854</v>
      </c>
      <c r="D136" s="75">
        <v>3</v>
      </c>
      <c r="E136" s="76" t="s">
        <v>132</v>
      </c>
      <c r="F136" s="77">
        <v>32</v>
      </c>
      <c r="G136" s="68"/>
      <c r="H136" s="78"/>
      <c r="I136" s="79"/>
      <c r="J136" s="79"/>
      <c r="K136" s="34" t="s">
        <v>65</v>
      </c>
      <c r="L136" s="86">
        <v>136</v>
      </c>
      <c r="M136" s="86"/>
      <c r="N136" s="81"/>
      <c r="O136" s="69">
        <v>1</v>
      </c>
      <c r="P136" s="67" t="str">
        <f>REPLACE(INDEX(GroupVertices[Group],MATCH(Edges[[#This Row],[Vertex 1]],GroupVertices[Vertex],0)),1,1,"")</f>
        <v>3</v>
      </c>
      <c r="Q136" s="67" t="str">
        <f>REPLACE(INDEX(GroupVertices[Group],MATCH(Edges[[#This Row],[Vertex 2]],GroupVertices[Vertex],0)),1,1,"")</f>
        <v>3</v>
      </c>
      <c r="R136" s="48">
        <v>2</v>
      </c>
      <c r="S136" s="49">
        <v>9.523809523809524</v>
      </c>
      <c r="T136" s="48">
        <v>0</v>
      </c>
      <c r="U136" s="49">
        <v>0</v>
      </c>
      <c r="V136" s="48">
        <v>0</v>
      </c>
      <c r="W136" s="49">
        <v>0</v>
      </c>
      <c r="X136" s="48">
        <v>19</v>
      </c>
      <c r="Y136" s="49">
        <v>90.47619047619048</v>
      </c>
      <c r="Z136" s="48">
        <v>21</v>
      </c>
      <c r="AA136" s="69" t="s">
        <v>292</v>
      </c>
      <c r="AB136" s="99">
        <v>43717.6096412037</v>
      </c>
      <c r="AC136" s="69" t="s">
        <v>425</v>
      </c>
      <c r="AD136" s="69"/>
      <c r="AE136" s="69"/>
      <c r="AF136" s="69" t="s">
        <v>492</v>
      </c>
      <c r="AG136" s="69"/>
      <c r="AH136" s="102" t="s">
        <v>548</v>
      </c>
      <c r="AI136" s="99">
        <v>43717.6096412037</v>
      </c>
      <c r="AJ136" s="105">
        <v>43717</v>
      </c>
      <c r="AK136" s="71" t="s">
        <v>583</v>
      </c>
      <c r="AL136" s="102" t="s">
        <v>641</v>
      </c>
      <c r="AM136" s="69"/>
      <c r="AN136" s="69"/>
      <c r="AO136" s="71" t="s">
        <v>700</v>
      </c>
      <c r="AP136" s="69"/>
      <c r="AQ136" s="69" t="b">
        <v>0</v>
      </c>
      <c r="AR136" s="69">
        <v>0</v>
      </c>
      <c r="AS136" s="71" t="s">
        <v>754</v>
      </c>
      <c r="AT136" s="69" t="b">
        <v>0</v>
      </c>
      <c r="AU136" s="69" t="s">
        <v>761</v>
      </c>
      <c r="AV136" s="69"/>
      <c r="AW136" s="71" t="s">
        <v>754</v>
      </c>
      <c r="AX136" s="69" t="b">
        <v>0</v>
      </c>
      <c r="AY136" s="69">
        <v>0</v>
      </c>
      <c r="AZ136" s="71" t="s">
        <v>754</v>
      </c>
      <c r="BA136" s="69" t="s">
        <v>767</v>
      </c>
      <c r="BB136" s="69" t="b">
        <v>0</v>
      </c>
      <c r="BC136" s="71" t="s">
        <v>700</v>
      </c>
      <c r="BD136" s="69" t="s">
        <v>292</v>
      </c>
      <c r="BE136" s="69">
        <v>0</v>
      </c>
      <c r="BF136" s="69">
        <v>0</v>
      </c>
      <c r="BG136" s="69"/>
      <c r="BH136" s="69"/>
      <c r="BI136" s="69"/>
      <c r="BJ136" s="69"/>
      <c r="BK136" s="69"/>
      <c r="BL136" s="69"/>
      <c r="BM136" s="69"/>
      <c r="BN136" s="69"/>
    </row>
    <row r="137" spans="1:66" ht="15">
      <c r="A137" s="66" t="s">
        <v>341</v>
      </c>
      <c r="B137" s="66" t="s">
        <v>341</v>
      </c>
      <c r="C137" s="68" t="s">
        <v>1854</v>
      </c>
      <c r="D137" s="75">
        <v>3</v>
      </c>
      <c r="E137" s="76" t="s">
        <v>132</v>
      </c>
      <c r="F137" s="77">
        <v>32</v>
      </c>
      <c r="G137" s="68"/>
      <c r="H137" s="78"/>
      <c r="I137" s="79"/>
      <c r="J137" s="79"/>
      <c r="K137" s="34" t="s">
        <v>65</v>
      </c>
      <c r="L137" s="86">
        <v>137</v>
      </c>
      <c r="M137" s="86"/>
      <c r="N137" s="81"/>
      <c r="O137" s="69">
        <v>1</v>
      </c>
      <c r="P137" s="67" t="str">
        <f>REPLACE(INDEX(GroupVertices[Group],MATCH(Edges[[#This Row],[Vertex 1]],GroupVertices[Vertex],0)),1,1,"")</f>
        <v>3</v>
      </c>
      <c r="Q137" s="67" t="str">
        <f>REPLACE(INDEX(GroupVertices[Group],MATCH(Edges[[#This Row],[Vertex 2]],GroupVertices[Vertex],0)),1,1,"")</f>
        <v>3</v>
      </c>
      <c r="R137" s="48">
        <v>1</v>
      </c>
      <c r="S137" s="49">
        <v>14.285714285714286</v>
      </c>
      <c r="T137" s="48">
        <v>0</v>
      </c>
      <c r="U137" s="49">
        <v>0</v>
      </c>
      <c r="V137" s="48">
        <v>0</v>
      </c>
      <c r="W137" s="49">
        <v>0</v>
      </c>
      <c r="X137" s="48">
        <v>6</v>
      </c>
      <c r="Y137" s="49">
        <v>85.71428571428571</v>
      </c>
      <c r="Z137" s="48">
        <v>7</v>
      </c>
      <c r="AA137" s="69" t="s">
        <v>292</v>
      </c>
      <c r="AB137" s="99">
        <v>43717.64444444444</v>
      </c>
      <c r="AC137" s="69" t="s">
        <v>426</v>
      </c>
      <c r="AD137" s="102" t="s">
        <v>463</v>
      </c>
      <c r="AE137" s="69" t="s">
        <v>479</v>
      </c>
      <c r="AF137" s="69" t="s">
        <v>493</v>
      </c>
      <c r="AG137" s="69"/>
      <c r="AH137" s="102" t="s">
        <v>549</v>
      </c>
      <c r="AI137" s="99">
        <v>43717.64444444444</v>
      </c>
      <c r="AJ137" s="105">
        <v>43717</v>
      </c>
      <c r="AK137" s="71" t="s">
        <v>584</v>
      </c>
      <c r="AL137" s="102" t="s">
        <v>642</v>
      </c>
      <c r="AM137" s="69"/>
      <c r="AN137" s="69"/>
      <c r="AO137" s="71" t="s">
        <v>701</v>
      </c>
      <c r="AP137" s="69"/>
      <c r="AQ137" s="69" t="b">
        <v>0</v>
      </c>
      <c r="AR137" s="69">
        <v>0</v>
      </c>
      <c r="AS137" s="71" t="s">
        <v>754</v>
      </c>
      <c r="AT137" s="69" t="b">
        <v>0</v>
      </c>
      <c r="AU137" s="69" t="s">
        <v>761</v>
      </c>
      <c r="AV137" s="69"/>
      <c r="AW137" s="71" t="s">
        <v>754</v>
      </c>
      <c r="AX137" s="69" t="b">
        <v>0</v>
      </c>
      <c r="AY137" s="69">
        <v>0</v>
      </c>
      <c r="AZ137" s="71" t="s">
        <v>754</v>
      </c>
      <c r="BA137" s="69" t="s">
        <v>767</v>
      </c>
      <c r="BB137" s="69" t="b">
        <v>0</v>
      </c>
      <c r="BC137" s="71" t="s">
        <v>701</v>
      </c>
      <c r="BD137" s="69" t="s">
        <v>292</v>
      </c>
      <c r="BE137" s="69">
        <v>0</v>
      </c>
      <c r="BF137" s="69">
        <v>0</v>
      </c>
      <c r="BG137" s="69"/>
      <c r="BH137" s="69"/>
      <c r="BI137" s="69"/>
      <c r="BJ137" s="69"/>
      <c r="BK137" s="69"/>
      <c r="BL137" s="69"/>
      <c r="BM137" s="69"/>
      <c r="BN137" s="69"/>
    </row>
    <row r="138" spans="1:66" ht="15">
      <c r="A138" s="66" t="s">
        <v>342</v>
      </c>
      <c r="B138" s="66" t="s">
        <v>342</v>
      </c>
      <c r="C138" s="68" t="s">
        <v>1854</v>
      </c>
      <c r="D138" s="75">
        <v>3</v>
      </c>
      <c r="E138" s="76" t="s">
        <v>132</v>
      </c>
      <c r="F138" s="77">
        <v>32</v>
      </c>
      <c r="G138" s="68"/>
      <c r="H138" s="78"/>
      <c r="I138" s="79"/>
      <c r="J138" s="79"/>
      <c r="K138" s="34" t="s">
        <v>65</v>
      </c>
      <c r="L138" s="86">
        <v>138</v>
      </c>
      <c r="M138" s="86"/>
      <c r="N138" s="81"/>
      <c r="O138" s="69">
        <v>1</v>
      </c>
      <c r="P138" s="67" t="str">
        <f>REPLACE(INDEX(GroupVertices[Group],MATCH(Edges[[#This Row],[Vertex 1]],GroupVertices[Vertex],0)),1,1,"")</f>
        <v>3</v>
      </c>
      <c r="Q138" s="67" t="str">
        <f>REPLACE(INDEX(GroupVertices[Group],MATCH(Edges[[#This Row],[Vertex 2]],GroupVertices[Vertex],0)),1,1,"")</f>
        <v>3</v>
      </c>
      <c r="R138" s="48">
        <v>3</v>
      </c>
      <c r="S138" s="49">
        <v>8.823529411764707</v>
      </c>
      <c r="T138" s="48">
        <v>1</v>
      </c>
      <c r="U138" s="49">
        <v>2.9411764705882355</v>
      </c>
      <c r="V138" s="48">
        <v>0</v>
      </c>
      <c r="W138" s="49">
        <v>0</v>
      </c>
      <c r="X138" s="48">
        <v>30</v>
      </c>
      <c r="Y138" s="49">
        <v>88.23529411764706</v>
      </c>
      <c r="Z138" s="48">
        <v>34</v>
      </c>
      <c r="AA138" s="69" t="s">
        <v>292</v>
      </c>
      <c r="AB138" s="99">
        <v>43717.79766203704</v>
      </c>
      <c r="AC138" s="69" t="s">
        <v>427</v>
      </c>
      <c r="AD138" s="69"/>
      <c r="AE138" s="69"/>
      <c r="AF138" s="69" t="s">
        <v>494</v>
      </c>
      <c r="AG138" s="102" t="s">
        <v>519</v>
      </c>
      <c r="AH138" s="102" t="s">
        <v>519</v>
      </c>
      <c r="AI138" s="99">
        <v>43717.79766203704</v>
      </c>
      <c r="AJ138" s="105">
        <v>43717</v>
      </c>
      <c r="AK138" s="71" t="s">
        <v>585</v>
      </c>
      <c r="AL138" s="102" t="s">
        <v>643</v>
      </c>
      <c r="AM138" s="69"/>
      <c r="AN138" s="69"/>
      <c r="AO138" s="71" t="s">
        <v>702</v>
      </c>
      <c r="AP138" s="69"/>
      <c r="AQ138" s="69" t="b">
        <v>0</v>
      </c>
      <c r="AR138" s="69">
        <v>16</v>
      </c>
      <c r="AS138" s="71" t="s">
        <v>754</v>
      </c>
      <c r="AT138" s="69" t="b">
        <v>0</v>
      </c>
      <c r="AU138" s="69" t="s">
        <v>761</v>
      </c>
      <c r="AV138" s="69"/>
      <c r="AW138" s="71" t="s">
        <v>754</v>
      </c>
      <c r="AX138" s="69" t="b">
        <v>0</v>
      </c>
      <c r="AY138" s="69">
        <v>0</v>
      </c>
      <c r="AZ138" s="71" t="s">
        <v>754</v>
      </c>
      <c r="BA138" s="69" t="s">
        <v>768</v>
      </c>
      <c r="BB138" s="69" t="b">
        <v>0</v>
      </c>
      <c r="BC138" s="71" t="s">
        <v>702</v>
      </c>
      <c r="BD138" s="69" t="s">
        <v>292</v>
      </c>
      <c r="BE138" s="69">
        <v>0</v>
      </c>
      <c r="BF138" s="69">
        <v>0</v>
      </c>
      <c r="BG138" s="69"/>
      <c r="BH138" s="69"/>
      <c r="BI138" s="69"/>
      <c r="BJ138" s="69"/>
      <c r="BK138" s="69"/>
      <c r="BL138" s="69"/>
      <c r="BM138" s="69"/>
      <c r="BN138" s="69"/>
    </row>
    <row r="139" spans="1:66" ht="15">
      <c r="A139" s="66" t="s">
        <v>343</v>
      </c>
      <c r="B139" s="66" t="s">
        <v>380</v>
      </c>
      <c r="C139" s="68" t="s">
        <v>1854</v>
      </c>
      <c r="D139" s="75">
        <v>3</v>
      </c>
      <c r="E139" s="76" t="s">
        <v>132</v>
      </c>
      <c r="F139" s="77">
        <v>32</v>
      </c>
      <c r="G139" s="68"/>
      <c r="H139" s="78"/>
      <c r="I139" s="79"/>
      <c r="J139" s="79"/>
      <c r="K139" s="34" t="s">
        <v>65</v>
      </c>
      <c r="L139" s="86">
        <v>139</v>
      </c>
      <c r="M139" s="86"/>
      <c r="N139" s="81"/>
      <c r="O139" s="69">
        <v>1</v>
      </c>
      <c r="P139" s="67" t="str">
        <f>REPLACE(INDEX(GroupVertices[Group],MATCH(Edges[[#This Row],[Vertex 1]],GroupVertices[Vertex],0)),1,1,"")</f>
        <v>2</v>
      </c>
      <c r="Q139" s="67" t="str">
        <f>REPLACE(INDEX(GroupVertices[Group],MATCH(Edges[[#This Row],[Vertex 2]],GroupVertices[Vertex],0)),1,1,"")</f>
        <v>2</v>
      </c>
      <c r="R139" s="48">
        <v>1</v>
      </c>
      <c r="S139" s="49">
        <v>3.5714285714285716</v>
      </c>
      <c r="T139" s="48">
        <v>0</v>
      </c>
      <c r="U139" s="49">
        <v>0</v>
      </c>
      <c r="V139" s="48">
        <v>0</v>
      </c>
      <c r="W139" s="49">
        <v>0</v>
      </c>
      <c r="X139" s="48">
        <v>27</v>
      </c>
      <c r="Y139" s="49">
        <v>96.42857142857143</v>
      </c>
      <c r="Z139" s="48">
        <v>28</v>
      </c>
      <c r="AA139" s="69" t="s">
        <v>416</v>
      </c>
      <c r="AB139" s="99">
        <v>43718.58474537037</v>
      </c>
      <c r="AC139" s="69" t="s">
        <v>428</v>
      </c>
      <c r="AD139" s="102" t="s">
        <v>464</v>
      </c>
      <c r="AE139" s="69" t="s">
        <v>480</v>
      </c>
      <c r="AF139" s="69" t="s">
        <v>489</v>
      </c>
      <c r="AG139" s="69"/>
      <c r="AH139" s="102" t="s">
        <v>550</v>
      </c>
      <c r="AI139" s="99">
        <v>43718.58474537037</v>
      </c>
      <c r="AJ139" s="105">
        <v>43718</v>
      </c>
      <c r="AK139" s="71" t="s">
        <v>586</v>
      </c>
      <c r="AL139" s="102" t="s">
        <v>644</v>
      </c>
      <c r="AM139" s="69"/>
      <c r="AN139" s="69"/>
      <c r="AO139" s="71" t="s">
        <v>703</v>
      </c>
      <c r="AP139" s="69"/>
      <c r="AQ139" s="69" t="b">
        <v>0</v>
      </c>
      <c r="AR139" s="69">
        <v>0</v>
      </c>
      <c r="AS139" s="71" t="s">
        <v>754</v>
      </c>
      <c r="AT139" s="69" t="b">
        <v>0</v>
      </c>
      <c r="AU139" s="69" t="s">
        <v>761</v>
      </c>
      <c r="AV139" s="69"/>
      <c r="AW139" s="71" t="s">
        <v>754</v>
      </c>
      <c r="AX139" s="69" t="b">
        <v>0</v>
      </c>
      <c r="AY139" s="69">
        <v>0</v>
      </c>
      <c r="AZ139" s="71" t="s">
        <v>754</v>
      </c>
      <c r="BA139" s="69" t="s">
        <v>770</v>
      </c>
      <c r="BB139" s="69" t="b">
        <v>0</v>
      </c>
      <c r="BC139" s="71" t="s">
        <v>703</v>
      </c>
      <c r="BD139" s="69" t="s">
        <v>292</v>
      </c>
      <c r="BE139" s="69">
        <v>0</v>
      </c>
      <c r="BF139" s="69">
        <v>0</v>
      </c>
      <c r="BG139" s="69"/>
      <c r="BH139" s="69"/>
      <c r="BI139" s="69"/>
      <c r="BJ139" s="69"/>
      <c r="BK139" s="69"/>
      <c r="BL139" s="69"/>
      <c r="BM139" s="69"/>
      <c r="BN139" s="69"/>
    </row>
    <row r="140" spans="1:66" ht="15">
      <c r="A140" s="66" t="s">
        <v>344</v>
      </c>
      <c r="B140" s="66" t="s">
        <v>344</v>
      </c>
      <c r="C140" s="68" t="s">
        <v>1854</v>
      </c>
      <c r="D140" s="75">
        <v>3</v>
      </c>
      <c r="E140" s="76" t="s">
        <v>132</v>
      </c>
      <c r="F140" s="77">
        <v>32</v>
      </c>
      <c r="G140" s="68"/>
      <c r="H140" s="78"/>
      <c r="I140" s="79"/>
      <c r="J140" s="79"/>
      <c r="K140" s="34" t="s">
        <v>65</v>
      </c>
      <c r="L140" s="86">
        <v>140</v>
      </c>
      <c r="M140" s="86"/>
      <c r="N140" s="81"/>
      <c r="O140" s="69">
        <v>1</v>
      </c>
      <c r="P140" s="67" t="str">
        <f>REPLACE(INDEX(GroupVertices[Group],MATCH(Edges[[#This Row],[Vertex 1]],GroupVertices[Vertex],0)),1,1,"")</f>
        <v>8</v>
      </c>
      <c r="Q140" s="67" t="str">
        <f>REPLACE(INDEX(GroupVertices[Group],MATCH(Edges[[#This Row],[Vertex 2]],GroupVertices[Vertex],0)),1,1,"")</f>
        <v>8</v>
      </c>
      <c r="R140" s="48">
        <v>0</v>
      </c>
      <c r="S140" s="49">
        <v>0</v>
      </c>
      <c r="T140" s="48">
        <v>0</v>
      </c>
      <c r="U140" s="49">
        <v>0</v>
      </c>
      <c r="V140" s="48">
        <v>0</v>
      </c>
      <c r="W140" s="49">
        <v>0</v>
      </c>
      <c r="X140" s="48">
        <v>20</v>
      </c>
      <c r="Y140" s="49">
        <v>100</v>
      </c>
      <c r="Z140" s="48">
        <v>20</v>
      </c>
      <c r="AA140" s="69" t="s">
        <v>292</v>
      </c>
      <c r="AB140" s="99">
        <v>43718.627175925925</v>
      </c>
      <c r="AC140" s="69" t="s">
        <v>429</v>
      </c>
      <c r="AD140" s="69"/>
      <c r="AE140" s="69"/>
      <c r="AF140" s="69" t="s">
        <v>495</v>
      </c>
      <c r="AG140" s="102" t="s">
        <v>520</v>
      </c>
      <c r="AH140" s="102" t="s">
        <v>520</v>
      </c>
      <c r="AI140" s="99">
        <v>43718.627175925925</v>
      </c>
      <c r="AJ140" s="105">
        <v>43718</v>
      </c>
      <c r="AK140" s="71" t="s">
        <v>587</v>
      </c>
      <c r="AL140" s="102" t="s">
        <v>645</v>
      </c>
      <c r="AM140" s="69"/>
      <c r="AN140" s="69"/>
      <c r="AO140" s="71" t="s">
        <v>704</v>
      </c>
      <c r="AP140" s="69"/>
      <c r="AQ140" s="69" t="b">
        <v>0</v>
      </c>
      <c r="AR140" s="69">
        <v>1</v>
      </c>
      <c r="AS140" s="71" t="s">
        <v>754</v>
      </c>
      <c r="AT140" s="69" t="b">
        <v>0</v>
      </c>
      <c r="AU140" s="69" t="s">
        <v>761</v>
      </c>
      <c r="AV140" s="69"/>
      <c r="AW140" s="71" t="s">
        <v>754</v>
      </c>
      <c r="AX140" s="69" t="b">
        <v>0</v>
      </c>
      <c r="AY140" s="69">
        <v>1</v>
      </c>
      <c r="AZ140" s="71" t="s">
        <v>754</v>
      </c>
      <c r="BA140" s="69" t="s">
        <v>767</v>
      </c>
      <c r="BB140" s="69" t="b">
        <v>0</v>
      </c>
      <c r="BC140" s="71" t="s">
        <v>704</v>
      </c>
      <c r="BD140" s="69" t="s">
        <v>292</v>
      </c>
      <c r="BE140" s="69">
        <v>0</v>
      </c>
      <c r="BF140" s="69">
        <v>0</v>
      </c>
      <c r="BG140" s="69"/>
      <c r="BH140" s="69"/>
      <c r="BI140" s="69"/>
      <c r="BJ140" s="69"/>
      <c r="BK140" s="69"/>
      <c r="BL140" s="69"/>
      <c r="BM140" s="69"/>
      <c r="BN140" s="69"/>
    </row>
    <row r="141" spans="1:66" ht="15">
      <c r="A141" s="66" t="s">
        <v>345</v>
      </c>
      <c r="B141" s="66" t="s">
        <v>344</v>
      </c>
      <c r="C141" s="68" t="s">
        <v>1854</v>
      </c>
      <c r="D141" s="75">
        <v>3</v>
      </c>
      <c r="E141" s="76" t="s">
        <v>132</v>
      </c>
      <c r="F141" s="77">
        <v>32</v>
      </c>
      <c r="G141" s="68"/>
      <c r="H141" s="78"/>
      <c r="I141" s="79"/>
      <c r="J141" s="79"/>
      <c r="K141" s="34" t="s">
        <v>65</v>
      </c>
      <c r="L141" s="86">
        <v>141</v>
      </c>
      <c r="M141" s="86"/>
      <c r="N141" s="81"/>
      <c r="O141" s="69">
        <v>1</v>
      </c>
      <c r="P141" s="67" t="str">
        <f>REPLACE(INDEX(GroupVertices[Group],MATCH(Edges[[#This Row],[Vertex 1]],GroupVertices[Vertex],0)),1,1,"")</f>
        <v>8</v>
      </c>
      <c r="Q141" s="67" t="str">
        <f>REPLACE(INDEX(GroupVertices[Group],MATCH(Edges[[#This Row],[Vertex 2]],GroupVertices[Vertex],0)),1,1,"")</f>
        <v>8</v>
      </c>
      <c r="R141" s="48">
        <v>0</v>
      </c>
      <c r="S141" s="49">
        <v>0</v>
      </c>
      <c r="T141" s="48">
        <v>0</v>
      </c>
      <c r="U141" s="49">
        <v>0</v>
      </c>
      <c r="V141" s="48">
        <v>0</v>
      </c>
      <c r="W141" s="49">
        <v>0</v>
      </c>
      <c r="X141" s="48">
        <v>20</v>
      </c>
      <c r="Y141" s="49">
        <v>100</v>
      </c>
      <c r="Z141" s="48">
        <v>20</v>
      </c>
      <c r="AA141" s="69" t="s">
        <v>417</v>
      </c>
      <c r="AB141" s="99">
        <v>43718.62762731482</v>
      </c>
      <c r="AC141" s="69" t="s">
        <v>429</v>
      </c>
      <c r="AD141" s="69"/>
      <c r="AE141" s="69"/>
      <c r="AF141" s="69" t="s">
        <v>496</v>
      </c>
      <c r="AG141" s="69"/>
      <c r="AH141" s="102" t="s">
        <v>551</v>
      </c>
      <c r="AI141" s="99">
        <v>43718.62762731482</v>
      </c>
      <c r="AJ141" s="105">
        <v>43718</v>
      </c>
      <c r="AK141" s="71" t="s">
        <v>588</v>
      </c>
      <c r="AL141" s="102" t="s">
        <v>646</v>
      </c>
      <c r="AM141" s="69"/>
      <c r="AN141" s="69"/>
      <c r="AO141" s="71" t="s">
        <v>705</v>
      </c>
      <c r="AP141" s="69"/>
      <c r="AQ141" s="69" t="b">
        <v>0</v>
      </c>
      <c r="AR141" s="69">
        <v>0</v>
      </c>
      <c r="AS141" s="71" t="s">
        <v>754</v>
      </c>
      <c r="AT141" s="69" t="b">
        <v>0</v>
      </c>
      <c r="AU141" s="69" t="s">
        <v>761</v>
      </c>
      <c r="AV141" s="69"/>
      <c r="AW141" s="71" t="s">
        <v>754</v>
      </c>
      <c r="AX141" s="69" t="b">
        <v>0</v>
      </c>
      <c r="AY141" s="69">
        <v>1</v>
      </c>
      <c r="AZ141" s="71" t="s">
        <v>704</v>
      </c>
      <c r="BA141" s="69" t="s">
        <v>767</v>
      </c>
      <c r="BB141" s="69" t="b">
        <v>0</v>
      </c>
      <c r="BC141" s="71" t="s">
        <v>704</v>
      </c>
      <c r="BD141" s="69" t="s">
        <v>292</v>
      </c>
      <c r="BE141" s="69">
        <v>0</v>
      </c>
      <c r="BF141" s="69">
        <v>0</v>
      </c>
      <c r="BG141" s="69"/>
      <c r="BH141" s="69"/>
      <c r="BI141" s="69"/>
      <c r="BJ141" s="69"/>
      <c r="BK141" s="69"/>
      <c r="BL141" s="69"/>
      <c r="BM141" s="69"/>
      <c r="BN141" s="69"/>
    </row>
    <row r="142" spans="1:66" ht="15">
      <c r="A142" s="66" t="s">
        <v>346</v>
      </c>
      <c r="B142" s="66" t="s">
        <v>346</v>
      </c>
      <c r="C142" s="68" t="s">
        <v>1854</v>
      </c>
      <c r="D142" s="75">
        <v>3</v>
      </c>
      <c r="E142" s="76" t="s">
        <v>132</v>
      </c>
      <c r="F142" s="77">
        <v>32</v>
      </c>
      <c r="G142" s="68"/>
      <c r="H142" s="78"/>
      <c r="I142" s="79"/>
      <c r="J142" s="79"/>
      <c r="K142" s="34" t="s">
        <v>65</v>
      </c>
      <c r="L142" s="86">
        <v>142</v>
      </c>
      <c r="M142" s="86"/>
      <c r="N142" s="81"/>
      <c r="O142" s="69">
        <v>1</v>
      </c>
      <c r="P142" s="67" t="str">
        <f>REPLACE(INDEX(GroupVertices[Group],MATCH(Edges[[#This Row],[Vertex 1]],GroupVertices[Vertex],0)),1,1,"")</f>
        <v>3</v>
      </c>
      <c r="Q142" s="67" t="str">
        <f>REPLACE(INDEX(GroupVertices[Group],MATCH(Edges[[#This Row],[Vertex 2]],GroupVertices[Vertex],0)),1,1,"")</f>
        <v>3</v>
      </c>
      <c r="R142" s="48">
        <v>1</v>
      </c>
      <c r="S142" s="49">
        <v>2.9411764705882355</v>
      </c>
      <c r="T142" s="48">
        <v>0</v>
      </c>
      <c r="U142" s="49">
        <v>0</v>
      </c>
      <c r="V142" s="48">
        <v>0</v>
      </c>
      <c r="W142" s="49">
        <v>0</v>
      </c>
      <c r="X142" s="48">
        <v>33</v>
      </c>
      <c r="Y142" s="49">
        <v>97.05882352941177</v>
      </c>
      <c r="Z142" s="48">
        <v>34</v>
      </c>
      <c r="AA142" s="69" t="s">
        <v>292</v>
      </c>
      <c r="AB142" s="99">
        <v>43718.927777777775</v>
      </c>
      <c r="AC142" s="69" t="s">
        <v>430</v>
      </c>
      <c r="AD142" s="69"/>
      <c r="AE142" s="69"/>
      <c r="AF142" s="69" t="s">
        <v>497</v>
      </c>
      <c r="AG142" s="102" t="s">
        <v>521</v>
      </c>
      <c r="AH142" s="102" t="s">
        <v>521</v>
      </c>
      <c r="AI142" s="99">
        <v>43718.927777777775</v>
      </c>
      <c r="AJ142" s="105">
        <v>43718</v>
      </c>
      <c r="AK142" s="71" t="s">
        <v>589</v>
      </c>
      <c r="AL142" s="102" t="s">
        <v>647</v>
      </c>
      <c r="AM142" s="69"/>
      <c r="AN142" s="69"/>
      <c r="AO142" s="71" t="s">
        <v>706</v>
      </c>
      <c r="AP142" s="69"/>
      <c r="AQ142" s="69" t="b">
        <v>0</v>
      </c>
      <c r="AR142" s="69">
        <v>0</v>
      </c>
      <c r="AS142" s="71" t="s">
        <v>754</v>
      </c>
      <c r="AT142" s="69" t="b">
        <v>0</v>
      </c>
      <c r="AU142" s="69" t="s">
        <v>761</v>
      </c>
      <c r="AV142" s="69"/>
      <c r="AW142" s="71" t="s">
        <v>754</v>
      </c>
      <c r="AX142" s="69" t="b">
        <v>0</v>
      </c>
      <c r="AY142" s="69">
        <v>0</v>
      </c>
      <c r="AZ142" s="71" t="s">
        <v>754</v>
      </c>
      <c r="BA142" s="69" t="s">
        <v>767</v>
      </c>
      <c r="BB142" s="69" t="b">
        <v>0</v>
      </c>
      <c r="BC142" s="71" t="s">
        <v>706</v>
      </c>
      <c r="BD142" s="69" t="s">
        <v>292</v>
      </c>
      <c r="BE142" s="69">
        <v>0</v>
      </c>
      <c r="BF142" s="69">
        <v>0</v>
      </c>
      <c r="BG142" s="69"/>
      <c r="BH142" s="69"/>
      <c r="BI142" s="69"/>
      <c r="BJ142" s="69"/>
      <c r="BK142" s="69"/>
      <c r="BL142" s="69"/>
      <c r="BM142" s="69"/>
      <c r="BN142" s="69"/>
    </row>
    <row r="143" spans="1:66" ht="15">
      <c r="A143" s="66" t="s">
        <v>347</v>
      </c>
      <c r="B143" s="66" t="s">
        <v>405</v>
      </c>
      <c r="C143" s="68" t="s">
        <v>1854</v>
      </c>
      <c r="D143" s="75">
        <v>3</v>
      </c>
      <c r="E143" s="76" t="s">
        <v>132</v>
      </c>
      <c r="F143" s="77">
        <v>32</v>
      </c>
      <c r="G143" s="68"/>
      <c r="H143" s="78"/>
      <c r="I143" s="79"/>
      <c r="J143" s="79"/>
      <c r="K143" s="34" t="s">
        <v>65</v>
      </c>
      <c r="L143" s="86">
        <v>143</v>
      </c>
      <c r="M143" s="86"/>
      <c r="N143" s="81"/>
      <c r="O143" s="69">
        <v>1</v>
      </c>
      <c r="P143" s="67" t="str">
        <f>REPLACE(INDEX(GroupVertices[Group],MATCH(Edges[[#This Row],[Vertex 1]],GroupVertices[Vertex],0)),1,1,"")</f>
        <v>7</v>
      </c>
      <c r="Q143" s="67" t="str">
        <f>REPLACE(INDEX(GroupVertices[Group],MATCH(Edges[[#This Row],[Vertex 2]],GroupVertices[Vertex],0)),1,1,"")</f>
        <v>7</v>
      </c>
      <c r="R143" s="48">
        <v>0</v>
      </c>
      <c r="S143" s="49">
        <v>0</v>
      </c>
      <c r="T143" s="48">
        <v>0</v>
      </c>
      <c r="U143" s="49">
        <v>0</v>
      </c>
      <c r="V143" s="48">
        <v>0</v>
      </c>
      <c r="W143" s="49">
        <v>0</v>
      </c>
      <c r="X143" s="48">
        <v>42</v>
      </c>
      <c r="Y143" s="49">
        <v>100</v>
      </c>
      <c r="Z143" s="48">
        <v>42</v>
      </c>
      <c r="AA143" s="69" t="s">
        <v>416</v>
      </c>
      <c r="AB143" s="99">
        <v>43719.35702546296</v>
      </c>
      <c r="AC143" s="69" t="s">
        <v>431</v>
      </c>
      <c r="AD143" s="69"/>
      <c r="AE143" s="69"/>
      <c r="AF143" s="69" t="s">
        <v>498</v>
      </c>
      <c r="AG143" s="102" t="s">
        <v>522</v>
      </c>
      <c r="AH143" s="102" t="s">
        <v>522</v>
      </c>
      <c r="AI143" s="99">
        <v>43719.35702546296</v>
      </c>
      <c r="AJ143" s="105">
        <v>43719</v>
      </c>
      <c r="AK143" s="71" t="s">
        <v>590</v>
      </c>
      <c r="AL143" s="102" t="s">
        <v>648</v>
      </c>
      <c r="AM143" s="69"/>
      <c r="AN143" s="69"/>
      <c r="AO143" s="71" t="s">
        <v>707</v>
      </c>
      <c r="AP143" s="69"/>
      <c r="AQ143" s="69" t="b">
        <v>0</v>
      </c>
      <c r="AR143" s="69">
        <v>4</v>
      </c>
      <c r="AS143" s="71" t="s">
        <v>754</v>
      </c>
      <c r="AT143" s="69" t="b">
        <v>0</v>
      </c>
      <c r="AU143" s="69" t="s">
        <v>761</v>
      </c>
      <c r="AV143" s="69"/>
      <c r="AW143" s="71" t="s">
        <v>754</v>
      </c>
      <c r="AX143" s="69" t="b">
        <v>0</v>
      </c>
      <c r="AY143" s="69">
        <v>0</v>
      </c>
      <c r="AZ143" s="71" t="s">
        <v>754</v>
      </c>
      <c r="BA143" s="69" t="s">
        <v>767</v>
      </c>
      <c r="BB143" s="69" t="b">
        <v>0</v>
      </c>
      <c r="BC143" s="71" t="s">
        <v>707</v>
      </c>
      <c r="BD143" s="69" t="s">
        <v>292</v>
      </c>
      <c r="BE143" s="69">
        <v>0</v>
      </c>
      <c r="BF143" s="69">
        <v>0</v>
      </c>
      <c r="BG143" s="69"/>
      <c r="BH143" s="69"/>
      <c r="BI143" s="69"/>
      <c r="BJ143" s="69"/>
      <c r="BK143" s="69"/>
      <c r="BL143" s="69"/>
      <c r="BM143" s="69"/>
      <c r="BN143" s="69"/>
    </row>
    <row r="144" spans="1:66" ht="15">
      <c r="A144" s="66" t="s">
        <v>348</v>
      </c>
      <c r="B144" s="66" t="s">
        <v>348</v>
      </c>
      <c r="C144" s="68" t="s">
        <v>1854</v>
      </c>
      <c r="D144" s="75">
        <v>3</v>
      </c>
      <c r="E144" s="76" t="s">
        <v>132</v>
      </c>
      <c r="F144" s="77">
        <v>32</v>
      </c>
      <c r="G144" s="68"/>
      <c r="H144" s="78"/>
      <c r="I144" s="79"/>
      <c r="J144" s="79"/>
      <c r="K144" s="34" t="s">
        <v>65</v>
      </c>
      <c r="L144" s="86">
        <v>144</v>
      </c>
      <c r="M144" s="86"/>
      <c r="N144" s="81"/>
      <c r="O144" s="69">
        <v>1</v>
      </c>
      <c r="P144" s="67" t="str">
        <f>REPLACE(INDEX(GroupVertices[Group],MATCH(Edges[[#This Row],[Vertex 1]],GroupVertices[Vertex],0)),1,1,"")</f>
        <v>3</v>
      </c>
      <c r="Q144" s="67" t="str">
        <f>REPLACE(INDEX(GroupVertices[Group],MATCH(Edges[[#This Row],[Vertex 2]],GroupVertices[Vertex],0)),1,1,"")</f>
        <v>3</v>
      </c>
      <c r="R144" s="48">
        <v>2</v>
      </c>
      <c r="S144" s="49">
        <v>15.384615384615385</v>
      </c>
      <c r="T144" s="48">
        <v>0</v>
      </c>
      <c r="U144" s="49">
        <v>0</v>
      </c>
      <c r="V144" s="48">
        <v>0</v>
      </c>
      <c r="W144" s="49">
        <v>0</v>
      </c>
      <c r="X144" s="48">
        <v>11</v>
      </c>
      <c r="Y144" s="49">
        <v>84.61538461538461</v>
      </c>
      <c r="Z144" s="48">
        <v>13</v>
      </c>
      <c r="AA144" s="69" t="s">
        <v>292</v>
      </c>
      <c r="AB144" s="99">
        <v>43719.645902777775</v>
      </c>
      <c r="AC144" s="69" t="s">
        <v>432</v>
      </c>
      <c r="AD144" s="102" t="s">
        <v>465</v>
      </c>
      <c r="AE144" s="69" t="s">
        <v>479</v>
      </c>
      <c r="AF144" s="69" t="s">
        <v>489</v>
      </c>
      <c r="AG144" s="102" t="s">
        <v>523</v>
      </c>
      <c r="AH144" s="102" t="s">
        <v>523</v>
      </c>
      <c r="AI144" s="99">
        <v>43719.645902777775</v>
      </c>
      <c r="AJ144" s="105">
        <v>43719</v>
      </c>
      <c r="AK144" s="71" t="s">
        <v>591</v>
      </c>
      <c r="AL144" s="102" t="s">
        <v>649</v>
      </c>
      <c r="AM144" s="69"/>
      <c r="AN144" s="69"/>
      <c r="AO144" s="71" t="s">
        <v>708</v>
      </c>
      <c r="AP144" s="69"/>
      <c r="AQ144" s="69" t="b">
        <v>0</v>
      </c>
      <c r="AR144" s="69">
        <v>4</v>
      </c>
      <c r="AS144" s="71" t="s">
        <v>754</v>
      </c>
      <c r="AT144" s="69" t="b">
        <v>0</v>
      </c>
      <c r="AU144" s="69" t="s">
        <v>761</v>
      </c>
      <c r="AV144" s="69"/>
      <c r="AW144" s="71" t="s">
        <v>754</v>
      </c>
      <c r="AX144" s="69" t="b">
        <v>0</v>
      </c>
      <c r="AY144" s="69">
        <v>0</v>
      </c>
      <c r="AZ144" s="71" t="s">
        <v>754</v>
      </c>
      <c r="BA144" s="69" t="s">
        <v>771</v>
      </c>
      <c r="BB144" s="69" t="b">
        <v>0</v>
      </c>
      <c r="BC144" s="71" t="s">
        <v>708</v>
      </c>
      <c r="BD144" s="69" t="s">
        <v>292</v>
      </c>
      <c r="BE144" s="69">
        <v>0</v>
      </c>
      <c r="BF144" s="69">
        <v>0</v>
      </c>
      <c r="BG144" s="69"/>
      <c r="BH144" s="69"/>
      <c r="BI144" s="69"/>
      <c r="BJ144" s="69"/>
      <c r="BK144" s="69"/>
      <c r="BL144" s="69"/>
      <c r="BM144" s="69"/>
      <c r="BN144" s="69"/>
    </row>
    <row r="145" spans="1:66" ht="15">
      <c r="A145" s="66" t="s">
        <v>349</v>
      </c>
      <c r="B145" s="66" t="s">
        <v>349</v>
      </c>
      <c r="C145" s="68" t="s">
        <v>1854</v>
      </c>
      <c r="D145" s="75">
        <v>3</v>
      </c>
      <c r="E145" s="76" t="s">
        <v>132</v>
      </c>
      <c r="F145" s="77">
        <v>32</v>
      </c>
      <c r="G145" s="68"/>
      <c r="H145" s="78"/>
      <c r="I145" s="79"/>
      <c r="J145" s="79"/>
      <c r="K145" s="34" t="s">
        <v>65</v>
      </c>
      <c r="L145" s="86">
        <v>145</v>
      </c>
      <c r="M145" s="86"/>
      <c r="N145" s="81"/>
      <c r="O145" s="69">
        <v>1</v>
      </c>
      <c r="P145" s="67" t="str">
        <f>REPLACE(INDEX(GroupVertices[Group],MATCH(Edges[[#This Row],[Vertex 1]],GroupVertices[Vertex],0)),1,1,"")</f>
        <v>3</v>
      </c>
      <c r="Q145" s="67" t="str">
        <f>REPLACE(INDEX(GroupVertices[Group],MATCH(Edges[[#This Row],[Vertex 2]],GroupVertices[Vertex],0)),1,1,"")</f>
        <v>3</v>
      </c>
      <c r="R145" s="48">
        <v>1</v>
      </c>
      <c r="S145" s="49">
        <v>3.3333333333333335</v>
      </c>
      <c r="T145" s="48">
        <v>0</v>
      </c>
      <c r="U145" s="49">
        <v>0</v>
      </c>
      <c r="V145" s="48">
        <v>0</v>
      </c>
      <c r="W145" s="49">
        <v>0</v>
      </c>
      <c r="X145" s="48">
        <v>29</v>
      </c>
      <c r="Y145" s="49">
        <v>96.66666666666667</v>
      </c>
      <c r="Z145" s="48">
        <v>30</v>
      </c>
      <c r="AA145" s="69" t="s">
        <v>292</v>
      </c>
      <c r="AB145" s="99">
        <v>43719.854467592595</v>
      </c>
      <c r="AC145" s="69" t="s">
        <v>433</v>
      </c>
      <c r="AD145" s="102" t="s">
        <v>466</v>
      </c>
      <c r="AE145" s="69" t="s">
        <v>481</v>
      </c>
      <c r="AF145" s="69" t="s">
        <v>499</v>
      </c>
      <c r="AG145" s="102" t="s">
        <v>524</v>
      </c>
      <c r="AH145" s="102" t="s">
        <v>524</v>
      </c>
      <c r="AI145" s="99">
        <v>43719.854467592595</v>
      </c>
      <c r="AJ145" s="105">
        <v>43719</v>
      </c>
      <c r="AK145" s="71" t="s">
        <v>592</v>
      </c>
      <c r="AL145" s="102" t="s">
        <v>650</v>
      </c>
      <c r="AM145" s="69"/>
      <c r="AN145" s="69"/>
      <c r="AO145" s="71" t="s">
        <v>709</v>
      </c>
      <c r="AP145" s="69"/>
      <c r="AQ145" s="69" t="b">
        <v>0</v>
      </c>
      <c r="AR145" s="69">
        <v>0</v>
      </c>
      <c r="AS145" s="71" t="s">
        <v>754</v>
      </c>
      <c r="AT145" s="69" t="b">
        <v>0</v>
      </c>
      <c r="AU145" s="69" t="s">
        <v>761</v>
      </c>
      <c r="AV145" s="69"/>
      <c r="AW145" s="71" t="s">
        <v>754</v>
      </c>
      <c r="AX145" s="69" t="b">
        <v>0</v>
      </c>
      <c r="AY145" s="69">
        <v>0</v>
      </c>
      <c r="AZ145" s="71" t="s">
        <v>754</v>
      </c>
      <c r="BA145" s="69" t="s">
        <v>772</v>
      </c>
      <c r="BB145" s="69" t="b">
        <v>0</v>
      </c>
      <c r="BC145" s="71" t="s">
        <v>709</v>
      </c>
      <c r="BD145" s="69" t="s">
        <v>292</v>
      </c>
      <c r="BE145" s="69">
        <v>0</v>
      </c>
      <c r="BF145" s="69">
        <v>0</v>
      </c>
      <c r="BG145" s="69"/>
      <c r="BH145" s="69"/>
      <c r="BI145" s="69"/>
      <c r="BJ145" s="69"/>
      <c r="BK145" s="69"/>
      <c r="BL145" s="69"/>
      <c r="BM145" s="69"/>
      <c r="BN145" s="69"/>
    </row>
    <row r="146" spans="1:66" ht="15">
      <c r="A146" s="66" t="s">
        <v>350</v>
      </c>
      <c r="B146" s="66" t="s">
        <v>350</v>
      </c>
      <c r="C146" s="68" t="s">
        <v>1854</v>
      </c>
      <c r="D146" s="75">
        <v>3</v>
      </c>
      <c r="E146" s="76" t="s">
        <v>132</v>
      </c>
      <c r="F146" s="77">
        <v>32</v>
      </c>
      <c r="G146" s="68"/>
      <c r="H146" s="78"/>
      <c r="I146" s="79"/>
      <c r="J146" s="79"/>
      <c r="K146" s="34" t="s">
        <v>65</v>
      </c>
      <c r="L146" s="86">
        <v>146</v>
      </c>
      <c r="M146" s="86"/>
      <c r="N146" s="81"/>
      <c r="O146" s="69">
        <v>1</v>
      </c>
      <c r="P146" s="67" t="str">
        <f>REPLACE(INDEX(GroupVertices[Group],MATCH(Edges[[#This Row],[Vertex 1]],GroupVertices[Vertex],0)),1,1,"")</f>
        <v>3</v>
      </c>
      <c r="Q146" s="67" t="str">
        <f>REPLACE(INDEX(GroupVertices[Group],MATCH(Edges[[#This Row],[Vertex 2]],GroupVertices[Vertex],0)),1,1,"")</f>
        <v>3</v>
      </c>
      <c r="R146" s="48">
        <v>1</v>
      </c>
      <c r="S146" s="49">
        <v>2.9411764705882355</v>
      </c>
      <c r="T146" s="48">
        <v>0</v>
      </c>
      <c r="U146" s="49">
        <v>0</v>
      </c>
      <c r="V146" s="48">
        <v>0</v>
      </c>
      <c r="W146" s="49">
        <v>0</v>
      </c>
      <c r="X146" s="48">
        <v>33</v>
      </c>
      <c r="Y146" s="49">
        <v>97.05882352941177</v>
      </c>
      <c r="Z146" s="48">
        <v>34</v>
      </c>
      <c r="AA146" s="69" t="s">
        <v>292</v>
      </c>
      <c r="AB146" s="99">
        <v>43719.936956018515</v>
      </c>
      <c r="AC146" s="69" t="s">
        <v>434</v>
      </c>
      <c r="AD146" s="69"/>
      <c r="AE146" s="69"/>
      <c r="AF146" s="69" t="s">
        <v>500</v>
      </c>
      <c r="AG146" s="102" t="s">
        <v>525</v>
      </c>
      <c r="AH146" s="102" t="s">
        <v>525</v>
      </c>
      <c r="AI146" s="99">
        <v>43719.936956018515</v>
      </c>
      <c r="AJ146" s="105">
        <v>43719</v>
      </c>
      <c r="AK146" s="71" t="s">
        <v>593</v>
      </c>
      <c r="AL146" s="102" t="s">
        <v>651</v>
      </c>
      <c r="AM146" s="69"/>
      <c r="AN146" s="69"/>
      <c r="AO146" s="71" t="s">
        <v>710</v>
      </c>
      <c r="AP146" s="69"/>
      <c r="AQ146" s="69" t="b">
        <v>0</v>
      </c>
      <c r="AR146" s="69">
        <v>0</v>
      </c>
      <c r="AS146" s="71" t="s">
        <v>754</v>
      </c>
      <c r="AT146" s="69" t="b">
        <v>0</v>
      </c>
      <c r="AU146" s="69" t="s">
        <v>761</v>
      </c>
      <c r="AV146" s="69"/>
      <c r="AW146" s="71" t="s">
        <v>754</v>
      </c>
      <c r="AX146" s="69" t="b">
        <v>0</v>
      </c>
      <c r="AY146" s="69">
        <v>0</v>
      </c>
      <c r="AZ146" s="71" t="s">
        <v>754</v>
      </c>
      <c r="BA146" s="69" t="s">
        <v>768</v>
      </c>
      <c r="BB146" s="69" t="b">
        <v>0</v>
      </c>
      <c r="BC146" s="71" t="s">
        <v>710</v>
      </c>
      <c r="BD146" s="69" t="s">
        <v>292</v>
      </c>
      <c r="BE146" s="69">
        <v>0</v>
      </c>
      <c r="BF146" s="69">
        <v>0</v>
      </c>
      <c r="BG146" s="69"/>
      <c r="BH146" s="69"/>
      <c r="BI146" s="69"/>
      <c r="BJ146" s="69"/>
      <c r="BK146" s="69"/>
      <c r="BL146" s="69"/>
      <c r="BM146" s="69"/>
      <c r="BN146" s="69"/>
    </row>
    <row r="147" spans="1:66" ht="15">
      <c r="A147" s="66" t="s">
        <v>351</v>
      </c>
      <c r="B147" s="66" t="s">
        <v>351</v>
      </c>
      <c r="C147" s="68" t="s">
        <v>1854</v>
      </c>
      <c r="D147" s="75">
        <v>3</v>
      </c>
      <c r="E147" s="76" t="s">
        <v>132</v>
      </c>
      <c r="F147" s="77">
        <v>32</v>
      </c>
      <c r="G147" s="68"/>
      <c r="H147" s="78"/>
      <c r="I147" s="79"/>
      <c r="J147" s="79"/>
      <c r="K147" s="34" t="s">
        <v>65</v>
      </c>
      <c r="L147" s="86">
        <v>147</v>
      </c>
      <c r="M147" s="86"/>
      <c r="N147" s="81"/>
      <c r="O147" s="69">
        <v>1</v>
      </c>
      <c r="P147" s="67" t="str">
        <f>REPLACE(INDEX(GroupVertices[Group],MATCH(Edges[[#This Row],[Vertex 1]],GroupVertices[Vertex],0)),1,1,"")</f>
        <v>3</v>
      </c>
      <c r="Q147" s="67" t="str">
        <f>REPLACE(INDEX(GroupVertices[Group],MATCH(Edges[[#This Row],[Vertex 2]],GroupVertices[Vertex],0)),1,1,"")</f>
        <v>3</v>
      </c>
      <c r="R147" s="48">
        <v>2</v>
      </c>
      <c r="S147" s="49">
        <v>6.896551724137931</v>
      </c>
      <c r="T147" s="48">
        <v>0</v>
      </c>
      <c r="U147" s="49">
        <v>0</v>
      </c>
      <c r="V147" s="48">
        <v>0</v>
      </c>
      <c r="W147" s="49">
        <v>0</v>
      </c>
      <c r="X147" s="48">
        <v>27</v>
      </c>
      <c r="Y147" s="49">
        <v>93.10344827586206</v>
      </c>
      <c r="Z147" s="48">
        <v>29</v>
      </c>
      <c r="AA147" s="69" t="s">
        <v>292</v>
      </c>
      <c r="AB147" s="99">
        <v>43720.66685185185</v>
      </c>
      <c r="AC147" s="69" t="s">
        <v>435</v>
      </c>
      <c r="AD147" s="102" t="s">
        <v>467</v>
      </c>
      <c r="AE147" s="69" t="s">
        <v>482</v>
      </c>
      <c r="AF147" s="69" t="s">
        <v>489</v>
      </c>
      <c r="AG147" s="69"/>
      <c r="AH147" s="102" t="s">
        <v>552</v>
      </c>
      <c r="AI147" s="99">
        <v>43720.66685185185</v>
      </c>
      <c r="AJ147" s="105">
        <v>43720</v>
      </c>
      <c r="AK147" s="71" t="s">
        <v>594</v>
      </c>
      <c r="AL147" s="102" t="s">
        <v>652</v>
      </c>
      <c r="AM147" s="69"/>
      <c r="AN147" s="69"/>
      <c r="AO147" s="71" t="s">
        <v>711</v>
      </c>
      <c r="AP147" s="69"/>
      <c r="AQ147" s="69" t="b">
        <v>0</v>
      </c>
      <c r="AR147" s="69">
        <v>1</v>
      </c>
      <c r="AS147" s="71" t="s">
        <v>754</v>
      </c>
      <c r="AT147" s="69" t="b">
        <v>0</v>
      </c>
      <c r="AU147" s="69" t="s">
        <v>761</v>
      </c>
      <c r="AV147" s="69"/>
      <c r="AW147" s="71" t="s">
        <v>754</v>
      </c>
      <c r="AX147" s="69" t="b">
        <v>0</v>
      </c>
      <c r="AY147" s="69">
        <v>0</v>
      </c>
      <c r="AZ147" s="71" t="s">
        <v>754</v>
      </c>
      <c r="BA147" s="69" t="s">
        <v>773</v>
      </c>
      <c r="BB147" s="69" t="b">
        <v>0</v>
      </c>
      <c r="BC147" s="71" t="s">
        <v>711</v>
      </c>
      <c r="BD147" s="69" t="s">
        <v>292</v>
      </c>
      <c r="BE147" s="69">
        <v>0</v>
      </c>
      <c r="BF147" s="69">
        <v>0</v>
      </c>
      <c r="BG147" s="69"/>
      <c r="BH147" s="69"/>
      <c r="BI147" s="69"/>
      <c r="BJ147" s="69"/>
      <c r="BK147" s="69"/>
      <c r="BL147" s="69"/>
      <c r="BM147" s="69"/>
      <c r="BN147" s="69"/>
    </row>
    <row r="148" spans="1:66" ht="15">
      <c r="A148" s="66" t="s">
        <v>352</v>
      </c>
      <c r="B148" s="66" t="s">
        <v>352</v>
      </c>
      <c r="C148" s="68" t="s">
        <v>1854</v>
      </c>
      <c r="D148" s="75">
        <v>3</v>
      </c>
      <c r="E148" s="76" t="s">
        <v>132</v>
      </c>
      <c r="F148" s="77">
        <v>32</v>
      </c>
      <c r="G148" s="68"/>
      <c r="H148" s="78"/>
      <c r="I148" s="79"/>
      <c r="J148" s="79"/>
      <c r="K148" s="34" t="s">
        <v>65</v>
      </c>
      <c r="L148" s="86">
        <v>148</v>
      </c>
      <c r="M148" s="86"/>
      <c r="N148" s="81"/>
      <c r="O148" s="69">
        <v>1</v>
      </c>
      <c r="P148" s="67" t="str">
        <f>REPLACE(INDEX(GroupVertices[Group],MATCH(Edges[[#This Row],[Vertex 1]],GroupVertices[Vertex],0)),1,1,"")</f>
        <v>3</v>
      </c>
      <c r="Q148" s="67" t="str">
        <f>REPLACE(INDEX(GroupVertices[Group],MATCH(Edges[[#This Row],[Vertex 2]],GroupVertices[Vertex],0)),1,1,"")</f>
        <v>3</v>
      </c>
      <c r="R148" s="48">
        <v>1</v>
      </c>
      <c r="S148" s="49">
        <v>3.225806451612903</v>
      </c>
      <c r="T148" s="48">
        <v>0</v>
      </c>
      <c r="U148" s="49">
        <v>0</v>
      </c>
      <c r="V148" s="48">
        <v>0</v>
      </c>
      <c r="W148" s="49">
        <v>0</v>
      </c>
      <c r="X148" s="48">
        <v>30</v>
      </c>
      <c r="Y148" s="49">
        <v>96.7741935483871</v>
      </c>
      <c r="Z148" s="48">
        <v>31</v>
      </c>
      <c r="AA148" s="69" t="s">
        <v>292</v>
      </c>
      <c r="AB148" s="99">
        <v>43720.667719907404</v>
      </c>
      <c r="AC148" s="69" t="s">
        <v>436</v>
      </c>
      <c r="AD148" s="69"/>
      <c r="AE148" s="69"/>
      <c r="AF148" s="69" t="s">
        <v>501</v>
      </c>
      <c r="AG148" s="102" t="s">
        <v>526</v>
      </c>
      <c r="AH148" s="102" t="s">
        <v>526</v>
      </c>
      <c r="AI148" s="99">
        <v>43720.667719907404</v>
      </c>
      <c r="AJ148" s="105">
        <v>43720</v>
      </c>
      <c r="AK148" s="71" t="s">
        <v>595</v>
      </c>
      <c r="AL148" s="102" t="s">
        <v>653</v>
      </c>
      <c r="AM148" s="69"/>
      <c r="AN148" s="69"/>
      <c r="AO148" s="71" t="s">
        <v>712</v>
      </c>
      <c r="AP148" s="69"/>
      <c r="AQ148" s="69" t="b">
        <v>0</v>
      </c>
      <c r="AR148" s="69">
        <v>0</v>
      </c>
      <c r="AS148" s="71" t="s">
        <v>754</v>
      </c>
      <c r="AT148" s="69" t="b">
        <v>0</v>
      </c>
      <c r="AU148" s="69" t="s">
        <v>761</v>
      </c>
      <c r="AV148" s="69"/>
      <c r="AW148" s="71" t="s">
        <v>754</v>
      </c>
      <c r="AX148" s="69" t="b">
        <v>0</v>
      </c>
      <c r="AY148" s="69">
        <v>0</v>
      </c>
      <c r="AZ148" s="71" t="s">
        <v>754</v>
      </c>
      <c r="BA148" s="69" t="s">
        <v>770</v>
      </c>
      <c r="BB148" s="69" t="b">
        <v>0</v>
      </c>
      <c r="BC148" s="71" t="s">
        <v>712</v>
      </c>
      <c r="BD148" s="69" t="s">
        <v>292</v>
      </c>
      <c r="BE148" s="69">
        <v>0</v>
      </c>
      <c r="BF148" s="69">
        <v>0</v>
      </c>
      <c r="BG148" s="69"/>
      <c r="BH148" s="69"/>
      <c r="BI148" s="69"/>
      <c r="BJ148" s="69"/>
      <c r="BK148" s="69"/>
      <c r="BL148" s="69"/>
      <c r="BM148" s="69"/>
      <c r="BN148" s="69"/>
    </row>
    <row r="149" spans="1:66" ht="15">
      <c r="A149" s="66" t="s">
        <v>353</v>
      </c>
      <c r="B149" s="66" t="s">
        <v>353</v>
      </c>
      <c r="C149" s="68" t="s">
        <v>1854</v>
      </c>
      <c r="D149" s="75">
        <v>3</v>
      </c>
      <c r="E149" s="76" t="s">
        <v>132</v>
      </c>
      <c r="F149" s="77">
        <v>32</v>
      </c>
      <c r="G149" s="68"/>
      <c r="H149" s="78"/>
      <c r="I149" s="79"/>
      <c r="J149" s="79"/>
      <c r="K149" s="34" t="s">
        <v>65</v>
      </c>
      <c r="L149" s="86">
        <v>149</v>
      </c>
      <c r="M149" s="86"/>
      <c r="N149" s="81"/>
      <c r="O149" s="69">
        <v>1</v>
      </c>
      <c r="P149" s="67" t="str">
        <f>REPLACE(INDEX(GroupVertices[Group],MATCH(Edges[[#This Row],[Vertex 1]],GroupVertices[Vertex],0)),1,1,"")</f>
        <v>3</v>
      </c>
      <c r="Q149" s="67" t="str">
        <f>REPLACE(INDEX(GroupVertices[Group],MATCH(Edges[[#This Row],[Vertex 2]],GroupVertices[Vertex],0)),1,1,"")</f>
        <v>3</v>
      </c>
      <c r="R149" s="48">
        <v>0</v>
      </c>
      <c r="S149" s="49">
        <v>0</v>
      </c>
      <c r="T149" s="48">
        <v>0</v>
      </c>
      <c r="U149" s="49">
        <v>0</v>
      </c>
      <c r="V149" s="48">
        <v>0</v>
      </c>
      <c r="W149" s="49">
        <v>0</v>
      </c>
      <c r="X149" s="48">
        <v>25</v>
      </c>
      <c r="Y149" s="49">
        <v>100</v>
      </c>
      <c r="Z149" s="48">
        <v>25</v>
      </c>
      <c r="AA149" s="69" t="s">
        <v>292</v>
      </c>
      <c r="AB149" s="99">
        <v>43720.64717592593</v>
      </c>
      <c r="AC149" s="69" t="s">
        <v>437</v>
      </c>
      <c r="AD149" s="69"/>
      <c r="AE149" s="69"/>
      <c r="AF149" s="69" t="s">
        <v>502</v>
      </c>
      <c r="AG149" s="69"/>
      <c r="AH149" s="102" t="s">
        <v>553</v>
      </c>
      <c r="AI149" s="99">
        <v>43720.64717592593</v>
      </c>
      <c r="AJ149" s="105">
        <v>43720</v>
      </c>
      <c r="AK149" s="71" t="s">
        <v>596</v>
      </c>
      <c r="AL149" s="102" t="s">
        <v>654</v>
      </c>
      <c r="AM149" s="69"/>
      <c r="AN149" s="69"/>
      <c r="AO149" s="71" t="s">
        <v>713</v>
      </c>
      <c r="AP149" s="71" t="s">
        <v>750</v>
      </c>
      <c r="AQ149" s="69" t="b">
        <v>0</v>
      </c>
      <c r="AR149" s="69">
        <v>0</v>
      </c>
      <c r="AS149" s="71" t="s">
        <v>757</v>
      </c>
      <c r="AT149" s="69" t="b">
        <v>0</v>
      </c>
      <c r="AU149" s="69" t="s">
        <v>761</v>
      </c>
      <c r="AV149" s="69"/>
      <c r="AW149" s="71" t="s">
        <v>754</v>
      </c>
      <c r="AX149" s="69" t="b">
        <v>0</v>
      </c>
      <c r="AY149" s="69">
        <v>1</v>
      </c>
      <c r="AZ149" s="71" t="s">
        <v>754</v>
      </c>
      <c r="BA149" s="69" t="s">
        <v>767</v>
      </c>
      <c r="BB149" s="69" t="b">
        <v>0</v>
      </c>
      <c r="BC149" s="71" t="s">
        <v>750</v>
      </c>
      <c r="BD149" s="69" t="s">
        <v>292</v>
      </c>
      <c r="BE149" s="69">
        <v>0</v>
      </c>
      <c r="BF149" s="69">
        <v>0</v>
      </c>
      <c r="BG149" s="69"/>
      <c r="BH149" s="69"/>
      <c r="BI149" s="69"/>
      <c r="BJ149" s="69"/>
      <c r="BK149" s="69"/>
      <c r="BL149" s="69"/>
      <c r="BM149" s="69"/>
      <c r="BN149" s="69"/>
    </row>
    <row r="150" spans="1:66" ht="15">
      <c r="A150" s="66" t="s">
        <v>353</v>
      </c>
      <c r="B150" s="66" t="s">
        <v>353</v>
      </c>
      <c r="C150" s="68" t="s">
        <v>1854</v>
      </c>
      <c r="D150" s="75">
        <v>3</v>
      </c>
      <c r="E150" s="76" t="s">
        <v>132</v>
      </c>
      <c r="F150" s="77">
        <v>32</v>
      </c>
      <c r="G150" s="68"/>
      <c r="H150" s="78"/>
      <c r="I150" s="79"/>
      <c r="J150" s="79"/>
      <c r="K150" s="34" t="s">
        <v>65</v>
      </c>
      <c r="L150" s="86">
        <v>150</v>
      </c>
      <c r="M150" s="86"/>
      <c r="N150" s="81"/>
      <c r="O150" s="69">
        <v>1</v>
      </c>
      <c r="P150" s="67" t="str">
        <f>REPLACE(INDEX(GroupVertices[Group],MATCH(Edges[[#This Row],[Vertex 1]],GroupVertices[Vertex],0)),1,1,"")</f>
        <v>3</v>
      </c>
      <c r="Q150" s="67" t="str">
        <f>REPLACE(INDEX(GroupVertices[Group],MATCH(Edges[[#This Row],[Vertex 2]],GroupVertices[Vertex],0)),1,1,"")</f>
        <v>3</v>
      </c>
      <c r="R150" s="48">
        <v>0</v>
      </c>
      <c r="S150" s="49">
        <v>0</v>
      </c>
      <c r="T150" s="48">
        <v>0</v>
      </c>
      <c r="U150" s="49">
        <v>0</v>
      </c>
      <c r="V150" s="48">
        <v>0</v>
      </c>
      <c r="W150" s="49">
        <v>0</v>
      </c>
      <c r="X150" s="48">
        <v>25</v>
      </c>
      <c r="Y150" s="49">
        <v>100</v>
      </c>
      <c r="Z150" s="48">
        <v>25</v>
      </c>
      <c r="AA150" s="69" t="s">
        <v>417</v>
      </c>
      <c r="AB150" s="99">
        <v>43720.88175925926</v>
      </c>
      <c r="AC150" s="69" t="s">
        <v>437</v>
      </c>
      <c r="AD150" s="69"/>
      <c r="AE150" s="69"/>
      <c r="AF150" s="69" t="s">
        <v>503</v>
      </c>
      <c r="AG150" s="69"/>
      <c r="AH150" s="102" t="s">
        <v>553</v>
      </c>
      <c r="AI150" s="99">
        <v>43720.88175925926</v>
      </c>
      <c r="AJ150" s="105">
        <v>43720</v>
      </c>
      <c r="AK150" s="71" t="s">
        <v>597</v>
      </c>
      <c r="AL150" s="102" t="s">
        <v>655</v>
      </c>
      <c r="AM150" s="69"/>
      <c r="AN150" s="69"/>
      <c r="AO150" s="71" t="s">
        <v>714</v>
      </c>
      <c r="AP150" s="69"/>
      <c r="AQ150" s="69" t="b">
        <v>0</v>
      </c>
      <c r="AR150" s="69">
        <v>0</v>
      </c>
      <c r="AS150" s="71" t="s">
        <v>754</v>
      </c>
      <c r="AT150" s="69" t="b">
        <v>0</v>
      </c>
      <c r="AU150" s="69" t="s">
        <v>761</v>
      </c>
      <c r="AV150" s="69"/>
      <c r="AW150" s="71" t="s">
        <v>754</v>
      </c>
      <c r="AX150" s="69" t="b">
        <v>0</v>
      </c>
      <c r="AY150" s="69">
        <v>1</v>
      </c>
      <c r="AZ150" s="71" t="s">
        <v>713</v>
      </c>
      <c r="BA150" s="69" t="s">
        <v>767</v>
      </c>
      <c r="BB150" s="69" t="b">
        <v>0</v>
      </c>
      <c r="BC150" s="71" t="s">
        <v>713</v>
      </c>
      <c r="BD150" s="69" t="s">
        <v>292</v>
      </c>
      <c r="BE150" s="69">
        <v>0</v>
      </c>
      <c r="BF150" s="69">
        <v>0</v>
      </c>
      <c r="BG150" s="69"/>
      <c r="BH150" s="69"/>
      <c r="BI150" s="69"/>
      <c r="BJ150" s="69"/>
      <c r="BK150" s="69"/>
      <c r="BL150" s="69"/>
      <c r="BM150" s="69"/>
      <c r="BN150" s="69"/>
    </row>
    <row r="151" spans="1:66" ht="15">
      <c r="A151" s="66" t="s">
        <v>354</v>
      </c>
      <c r="B151" s="66" t="s">
        <v>374</v>
      </c>
      <c r="C151" s="68" t="s">
        <v>1854</v>
      </c>
      <c r="D151" s="75">
        <v>3</v>
      </c>
      <c r="E151" s="76" t="s">
        <v>132</v>
      </c>
      <c r="F151" s="77">
        <v>32</v>
      </c>
      <c r="G151" s="68"/>
      <c r="H151" s="78"/>
      <c r="I151" s="79"/>
      <c r="J151" s="79"/>
      <c r="K151" s="34" t="s">
        <v>65</v>
      </c>
      <c r="L151" s="86">
        <v>151</v>
      </c>
      <c r="M151" s="86"/>
      <c r="N151" s="81"/>
      <c r="O151" s="69">
        <v>1</v>
      </c>
      <c r="P151" s="67" t="str">
        <f>REPLACE(INDEX(GroupVertices[Group],MATCH(Edges[[#This Row],[Vertex 1]],GroupVertices[Vertex],0)),1,1,"")</f>
        <v>4</v>
      </c>
      <c r="Q151" s="67" t="str">
        <f>REPLACE(INDEX(GroupVertices[Group],MATCH(Edges[[#This Row],[Vertex 2]],GroupVertices[Vertex],0)),1,1,"")</f>
        <v>4</v>
      </c>
      <c r="R151" s="48"/>
      <c r="S151" s="49"/>
      <c r="T151" s="48"/>
      <c r="U151" s="49"/>
      <c r="V151" s="48"/>
      <c r="W151" s="49"/>
      <c r="X151" s="48"/>
      <c r="Y151" s="49"/>
      <c r="Z151" s="48"/>
      <c r="AA151" s="69" t="s">
        <v>417</v>
      </c>
      <c r="AB151" s="99">
        <v>43720.88791666667</v>
      </c>
      <c r="AC151" s="69" t="s">
        <v>438</v>
      </c>
      <c r="AD151" s="102" t="s">
        <v>468</v>
      </c>
      <c r="AE151" s="69" t="s">
        <v>483</v>
      </c>
      <c r="AF151" s="69"/>
      <c r="AG151" s="69"/>
      <c r="AH151" s="102" t="s">
        <v>554</v>
      </c>
      <c r="AI151" s="99">
        <v>43720.88791666667</v>
      </c>
      <c r="AJ151" s="105">
        <v>43720</v>
      </c>
      <c r="AK151" s="71" t="s">
        <v>598</v>
      </c>
      <c r="AL151" s="102" t="s">
        <v>656</v>
      </c>
      <c r="AM151" s="69"/>
      <c r="AN151" s="69"/>
      <c r="AO151" s="71" t="s">
        <v>715</v>
      </c>
      <c r="AP151" s="69"/>
      <c r="AQ151" s="69" t="b">
        <v>0</v>
      </c>
      <c r="AR151" s="69">
        <v>0</v>
      </c>
      <c r="AS151" s="71" t="s">
        <v>754</v>
      </c>
      <c r="AT151" s="69" t="b">
        <v>0</v>
      </c>
      <c r="AU151" s="69" t="s">
        <v>761</v>
      </c>
      <c r="AV151" s="69"/>
      <c r="AW151" s="71" t="s">
        <v>754</v>
      </c>
      <c r="AX151" s="69" t="b">
        <v>0</v>
      </c>
      <c r="AY151" s="69">
        <v>4</v>
      </c>
      <c r="AZ151" s="71" t="s">
        <v>742</v>
      </c>
      <c r="BA151" s="69" t="s">
        <v>768</v>
      </c>
      <c r="BB151" s="69" t="b">
        <v>0</v>
      </c>
      <c r="BC151" s="71" t="s">
        <v>742</v>
      </c>
      <c r="BD151" s="69" t="s">
        <v>292</v>
      </c>
      <c r="BE151" s="69">
        <v>0</v>
      </c>
      <c r="BF151" s="69">
        <v>0</v>
      </c>
      <c r="BG151" s="69"/>
      <c r="BH151" s="69"/>
      <c r="BI151" s="69"/>
      <c r="BJ151" s="69"/>
      <c r="BK151" s="69"/>
      <c r="BL151" s="69"/>
      <c r="BM151" s="69"/>
      <c r="BN151" s="69"/>
    </row>
    <row r="152" spans="1:66" ht="15">
      <c r="A152" s="66" t="s">
        <v>354</v>
      </c>
      <c r="B152" s="66" t="s">
        <v>406</v>
      </c>
      <c r="C152" s="68" t="s">
        <v>1854</v>
      </c>
      <c r="D152" s="75">
        <v>3</v>
      </c>
      <c r="E152" s="76" t="s">
        <v>132</v>
      </c>
      <c r="F152" s="77">
        <v>32</v>
      </c>
      <c r="G152" s="68"/>
      <c r="H152" s="78"/>
      <c r="I152" s="79"/>
      <c r="J152" s="79"/>
      <c r="K152" s="34" t="s">
        <v>65</v>
      </c>
      <c r="L152" s="86">
        <v>152</v>
      </c>
      <c r="M152" s="86"/>
      <c r="N152" s="81"/>
      <c r="O152" s="69">
        <v>1</v>
      </c>
      <c r="P152" s="67" t="str">
        <f>REPLACE(INDEX(GroupVertices[Group],MATCH(Edges[[#This Row],[Vertex 1]],GroupVertices[Vertex],0)),1,1,"")</f>
        <v>4</v>
      </c>
      <c r="Q152" s="67" t="str">
        <f>REPLACE(INDEX(GroupVertices[Group],MATCH(Edges[[#This Row],[Vertex 2]],GroupVertices[Vertex],0)),1,1,"")</f>
        <v>4</v>
      </c>
      <c r="R152" s="48">
        <v>0</v>
      </c>
      <c r="S152" s="49">
        <v>0</v>
      </c>
      <c r="T152" s="48">
        <v>1</v>
      </c>
      <c r="U152" s="49">
        <v>4.545454545454546</v>
      </c>
      <c r="V152" s="48">
        <v>0</v>
      </c>
      <c r="W152" s="49">
        <v>0</v>
      </c>
      <c r="X152" s="48">
        <v>21</v>
      </c>
      <c r="Y152" s="49">
        <v>95.45454545454545</v>
      </c>
      <c r="Z152" s="48">
        <v>22</v>
      </c>
      <c r="AA152" s="69" t="s">
        <v>416</v>
      </c>
      <c r="AB152" s="99">
        <v>43720.88791666667</v>
      </c>
      <c r="AC152" s="69" t="s">
        <v>438</v>
      </c>
      <c r="AD152" s="102" t="s">
        <v>468</v>
      </c>
      <c r="AE152" s="69" t="s">
        <v>483</v>
      </c>
      <c r="AF152" s="69"/>
      <c r="AG152" s="69"/>
      <c r="AH152" s="102" t="s">
        <v>554</v>
      </c>
      <c r="AI152" s="99">
        <v>43720.88791666667</v>
      </c>
      <c r="AJ152" s="105">
        <v>43720</v>
      </c>
      <c r="AK152" s="71" t="s">
        <v>598</v>
      </c>
      <c r="AL152" s="102" t="s">
        <v>656</v>
      </c>
      <c r="AM152" s="69"/>
      <c r="AN152" s="69"/>
      <c r="AO152" s="71" t="s">
        <v>715</v>
      </c>
      <c r="AP152" s="69"/>
      <c r="AQ152" s="69" t="b">
        <v>0</v>
      </c>
      <c r="AR152" s="69">
        <v>0</v>
      </c>
      <c r="AS152" s="71" t="s">
        <v>754</v>
      </c>
      <c r="AT152" s="69" t="b">
        <v>0</v>
      </c>
      <c r="AU152" s="69" t="s">
        <v>761</v>
      </c>
      <c r="AV152" s="69"/>
      <c r="AW152" s="71" t="s">
        <v>754</v>
      </c>
      <c r="AX152" s="69" t="b">
        <v>0</v>
      </c>
      <c r="AY152" s="69">
        <v>4</v>
      </c>
      <c r="AZ152" s="71" t="s">
        <v>742</v>
      </c>
      <c r="BA152" s="69" t="s">
        <v>768</v>
      </c>
      <c r="BB152" s="69" t="b">
        <v>0</v>
      </c>
      <c r="BC152" s="71" t="s">
        <v>742</v>
      </c>
      <c r="BD152" s="69" t="s">
        <v>292</v>
      </c>
      <c r="BE152" s="69">
        <v>0</v>
      </c>
      <c r="BF152" s="69">
        <v>0</v>
      </c>
      <c r="BG152" s="69"/>
      <c r="BH152" s="69"/>
      <c r="BI152" s="69"/>
      <c r="BJ152" s="69"/>
      <c r="BK152" s="69"/>
      <c r="BL152" s="69"/>
      <c r="BM152" s="69"/>
      <c r="BN152" s="69"/>
    </row>
    <row r="153" spans="1:66" ht="15">
      <c r="A153" s="66" t="s">
        <v>355</v>
      </c>
      <c r="B153" s="66" t="s">
        <v>374</v>
      </c>
      <c r="C153" s="68" t="s">
        <v>1854</v>
      </c>
      <c r="D153" s="75">
        <v>3</v>
      </c>
      <c r="E153" s="76" t="s">
        <v>132</v>
      </c>
      <c r="F153" s="77">
        <v>32</v>
      </c>
      <c r="G153" s="68"/>
      <c r="H153" s="78"/>
      <c r="I153" s="79"/>
      <c r="J153" s="79"/>
      <c r="K153" s="34" t="s">
        <v>65</v>
      </c>
      <c r="L153" s="86">
        <v>153</v>
      </c>
      <c r="M153" s="86"/>
      <c r="N153" s="81"/>
      <c r="O153" s="69">
        <v>1</v>
      </c>
      <c r="P153" s="67" t="str">
        <f>REPLACE(INDEX(GroupVertices[Group],MATCH(Edges[[#This Row],[Vertex 1]],GroupVertices[Vertex],0)),1,1,"")</f>
        <v>4</v>
      </c>
      <c r="Q153" s="67" t="str">
        <f>REPLACE(INDEX(GroupVertices[Group],MATCH(Edges[[#This Row],[Vertex 2]],GroupVertices[Vertex],0)),1,1,"")</f>
        <v>4</v>
      </c>
      <c r="R153" s="48"/>
      <c r="S153" s="49"/>
      <c r="T153" s="48"/>
      <c r="U153" s="49"/>
      <c r="V153" s="48"/>
      <c r="W153" s="49"/>
      <c r="X153" s="48"/>
      <c r="Y153" s="49"/>
      <c r="Z153" s="48"/>
      <c r="AA153" s="69" t="s">
        <v>417</v>
      </c>
      <c r="AB153" s="99">
        <v>43720.91033564815</v>
      </c>
      <c r="AC153" s="69" t="s">
        <v>438</v>
      </c>
      <c r="AD153" s="102" t="s">
        <v>468</v>
      </c>
      <c r="AE153" s="69" t="s">
        <v>483</v>
      </c>
      <c r="AF153" s="69"/>
      <c r="AG153" s="69"/>
      <c r="AH153" s="102" t="s">
        <v>555</v>
      </c>
      <c r="AI153" s="99">
        <v>43720.91033564815</v>
      </c>
      <c r="AJ153" s="105">
        <v>43720</v>
      </c>
      <c r="AK153" s="71" t="s">
        <v>599</v>
      </c>
      <c r="AL153" s="102" t="s">
        <v>657</v>
      </c>
      <c r="AM153" s="69"/>
      <c r="AN153" s="69"/>
      <c r="AO153" s="71" t="s">
        <v>716</v>
      </c>
      <c r="AP153" s="69"/>
      <c r="AQ153" s="69" t="b">
        <v>0</v>
      </c>
      <c r="AR153" s="69">
        <v>0</v>
      </c>
      <c r="AS153" s="71" t="s">
        <v>754</v>
      </c>
      <c r="AT153" s="69" t="b">
        <v>0</v>
      </c>
      <c r="AU153" s="69" t="s">
        <v>761</v>
      </c>
      <c r="AV153" s="69"/>
      <c r="AW153" s="71" t="s">
        <v>754</v>
      </c>
      <c r="AX153" s="69" t="b">
        <v>0</v>
      </c>
      <c r="AY153" s="69">
        <v>4</v>
      </c>
      <c r="AZ153" s="71" t="s">
        <v>742</v>
      </c>
      <c r="BA153" s="69" t="s">
        <v>768</v>
      </c>
      <c r="BB153" s="69" t="b">
        <v>0</v>
      </c>
      <c r="BC153" s="71" t="s">
        <v>742</v>
      </c>
      <c r="BD153" s="69" t="s">
        <v>292</v>
      </c>
      <c r="BE153" s="69">
        <v>0</v>
      </c>
      <c r="BF153" s="69">
        <v>0</v>
      </c>
      <c r="BG153" s="69"/>
      <c r="BH153" s="69"/>
      <c r="BI153" s="69"/>
      <c r="BJ153" s="69"/>
      <c r="BK153" s="69"/>
      <c r="BL153" s="69"/>
      <c r="BM153" s="69"/>
      <c r="BN153" s="69"/>
    </row>
    <row r="154" spans="1:66" ht="15">
      <c r="A154" s="66" t="s">
        <v>355</v>
      </c>
      <c r="B154" s="66" t="s">
        <v>406</v>
      </c>
      <c r="C154" s="68" t="s">
        <v>1854</v>
      </c>
      <c r="D154" s="75">
        <v>3</v>
      </c>
      <c r="E154" s="76" t="s">
        <v>132</v>
      </c>
      <c r="F154" s="77">
        <v>32</v>
      </c>
      <c r="G154" s="68"/>
      <c r="H154" s="78"/>
      <c r="I154" s="79"/>
      <c r="J154" s="79"/>
      <c r="K154" s="34" t="s">
        <v>65</v>
      </c>
      <c r="L154" s="86">
        <v>154</v>
      </c>
      <c r="M154" s="86"/>
      <c r="N154" s="81"/>
      <c r="O154" s="69">
        <v>1</v>
      </c>
      <c r="P154" s="67" t="str">
        <f>REPLACE(INDEX(GroupVertices[Group],MATCH(Edges[[#This Row],[Vertex 1]],GroupVertices[Vertex],0)),1,1,"")</f>
        <v>4</v>
      </c>
      <c r="Q154" s="67" t="str">
        <f>REPLACE(INDEX(GroupVertices[Group],MATCH(Edges[[#This Row],[Vertex 2]],GroupVertices[Vertex],0)),1,1,"")</f>
        <v>4</v>
      </c>
      <c r="R154" s="48">
        <v>0</v>
      </c>
      <c r="S154" s="49">
        <v>0</v>
      </c>
      <c r="T154" s="48">
        <v>1</v>
      </c>
      <c r="U154" s="49">
        <v>4.545454545454546</v>
      </c>
      <c r="V154" s="48">
        <v>0</v>
      </c>
      <c r="W154" s="49">
        <v>0</v>
      </c>
      <c r="X154" s="48">
        <v>21</v>
      </c>
      <c r="Y154" s="49">
        <v>95.45454545454545</v>
      </c>
      <c r="Z154" s="48">
        <v>22</v>
      </c>
      <c r="AA154" s="69" t="s">
        <v>416</v>
      </c>
      <c r="AB154" s="99">
        <v>43720.91033564815</v>
      </c>
      <c r="AC154" s="69" t="s">
        <v>438</v>
      </c>
      <c r="AD154" s="102" t="s">
        <v>468</v>
      </c>
      <c r="AE154" s="69" t="s">
        <v>483</v>
      </c>
      <c r="AF154" s="69"/>
      <c r="AG154" s="69"/>
      <c r="AH154" s="102" t="s">
        <v>555</v>
      </c>
      <c r="AI154" s="99">
        <v>43720.91033564815</v>
      </c>
      <c r="AJ154" s="105">
        <v>43720</v>
      </c>
      <c r="AK154" s="71" t="s">
        <v>599</v>
      </c>
      <c r="AL154" s="102" t="s">
        <v>657</v>
      </c>
      <c r="AM154" s="69"/>
      <c r="AN154" s="69"/>
      <c r="AO154" s="71" t="s">
        <v>716</v>
      </c>
      <c r="AP154" s="69"/>
      <c r="AQ154" s="69" t="b">
        <v>0</v>
      </c>
      <c r="AR154" s="69">
        <v>0</v>
      </c>
      <c r="AS154" s="71" t="s">
        <v>754</v>
      </c>
      <c r="AT154" s="69" t="b">
        <v>0</v>
      </c>
      <c r="AU154" s="69" t="s">
        <v>761</v>
      </c>
      <c r="AV154" s="69"/>
      <c r="AW154" s="71" t="s">
        <v>754</v>
      </c>
      <c r="AX154" s="69" t="b">
        <v>0</v>
      </c>
      <c r="AY154" s="69">
        <v>4</v>
      </c>
      <c r="AZ154" s="71" t="s">
        <v>742</v>
      </c>
      <c r="BA154" s="69" t="s">
        <v>768</v>
      </c>
      <c r="BB154" s="69" t="b">
        <v>0</v>
      </c>
      <c r="BC154" s="71" t="s">
        <v>742</v>
      </c>
      <c r="BD154" s="69" t="s">
        <v>292</v>
      </c>
      <c r="BE154" s="69">
        <v>0</v>
      </c>
      <c r="BF154" s="69">
        <v>0</v>
      </c>
      <c r="BG154" s="69"/>
      <c r="BH154" s="69"/>
      <c r="BI154" s="69"/>
      <c r="BJ154" s="69"/>
      <c r="BK154" s="69"/>
      <c r="BL154" s="69"/>
      <c r="BM154" s="69"/>
      <c r="BN154" s="69"/>
    </row>
    <row r="155" spans="1:66" ht="15">
      <c r="A155" s="66" t="s">
        <v>356</v>
      </c>
      <c r="B155" s="66" t="s">
        <v>380</v>
      </c>
      <c r="C155" s="68" t="s">
        <v>1854</v>
      </c>
      <c r="D155" s="75">
        <v>3</v>
      </c>
      <c r="E155" s="76" t="s">
        <v>132</v>
      </c>
      <c r="F155" s="77">
        <v>32</v>
      </c>
      <c r="G155" s="68"/>
      <c r="H155" s="78"/>
      <c r="I155" s="79"/>
      <c r="J155" s="79"/>
      <c r="K155" s="34" t="s">
        <v>65</v>
      </c>
      <c r="L155" s="86">
        <v>155</v>
      </c>
      <c r="M155" s="86"/>
      <c r="N155" s="81"/>
      <c r="O155" s="69">
        <v>1</v>
      </c>
      <c r="P155" s="67" t="str">
        <f>REPLACE(INDEX(GroupVertices[Group],MATCH(Edges[[#This Row],[Vertex 1]],GroupVertices[Vertex],0)),1,1,"")</f>
        <v>2</v>
      </c>
      <c r="Q155" s="67" t="str">
        <f>REPLACE(INDEX(GroupVertices[Group],MATCH(Edges[[#This Row],[Vertex 2]],GroupVertices[Vertex],0)),1,1,"")</f>
        <v>2</v>
      </c>
      <c r="R155" s="48">
        <v>1</v>
      </c>
      <c r="S155" s="49">
        <v>5.555555555555555</v>
      </c>
      <c r="T155" s="48">
        <v>1</v>
      </c>
      <c r="U155" s="49">
        <v>5.555555555555555</v>
      </c>
      <c r="V155" s="48">
        <v>0</v>
      </c>
      <c r="W155" s="49">
        <v>0</v>
      </c>
      <c r="X155" s="48">
        <v>16</v>
      </c>
      <c r="Y155" s="49">
        <v>88.88888888888889</v>
      </c>
      <c r="Z155" s="48">
        <v>18</v>
      </c>
      <c r="AA155" s="69" t="s">
        <v>416</v>
      </c>
      <c r="AB155" s="99">
        <v>43721.01252314815</v>
      </c>
      <c r="AC155" s="69" t="s">
        <v>439</v>
      </c>
      <c r="AD155" s="69"/>
      <c r="AE155" s="69"/>
      <c r="AF155" s="69" t="s">
        <v>504</v>
      </c>
      <c r="AG155" s="102" t="s">
        <v>527</v>
      </c>
      <c r="AH155" s="102" t="s">
        <v>527</v>
      </c>
      <c r="AI155" s="99">
        <v>43721.01252314815</v>
      </c>
      <c r="AJ155" s="105">
        <v>43721</v>
      </c>
      <c r="AK155" s="71" t="s">
        <v>600</v>
      </c>
      <c r="AL155" s="102" t="s">
        <v>658</v>
      </c>
      <c r="AM155" s="69"/>
      <c r="AN155" s="69"/>
      <c r="AO155" s="71" t="s">
        <v>717</v>
      </c>
      <c r="AP155" s="69"/>
      <c r="AQ155" s="69" t="b">
        <v>0</v>
      </c>
      <c r="AR155" s="69">
        <v>5</v>
      </c>
      <c r="AS155" s="71" t="s">
        <v>754</v>
      </c>
      <c r="AT155" s="69" t="b">
        <v>0</v>
      </c>
      <c r="AU155" s="69" t="s">
        <v>761</v>
      </c>
      <c r="AV155" s="69"/>
      <c r="AW155" s="71" t="s">
        <v>754</v>
      </c>
      <c r="AX155" s="69" t="b">
        <v>0</v>
      </c>
      <c r="AY155" s="69">
        <v>1</v>
      </c>
      <c r="AZ155" s="71" t="s">
        <v>754</v>
      </c>
      <c r="BA155" s="69" t="s">
        <v>767</v>
      </c>
      <c r="BB155" s="69" t="b">
        <v>0</v>
      </c>
      <c r="BC155" s="71" t="s">
        <v>717</v>
      </c>
      <c r="BD155" s="69" t="s">
        <v>292</v>
      </c>
      <c r="BE155" s="69">
        <v>0</v>
      </c>
      <c r="BF155" s="69">
        <v>0</v>
      </c>
      <c r="BG155" s="69"/>
      <c r="BH155" s="69"/>
      <c r="BI155" s="69"/>
      <c r="BJ155" s="69"/>
      <c r="BK155" s="69"/>
      <c r="BL155" s="69"/>
      <c r="BM155" s="69"/>
      <c r="BN155" s="69"/>
    </row>
    <row r="156" spans="1:66" ht="15">
      <c r="A156" s="66" t="s">
        <v>357</v>
      </c>
      <c r="B156" s="66" t="s">
        <v>356</v>
      </c>
      <c r="C156" s="68" t="s">
        <v>1854</v>
      </c>
      <c r="D156" s="75">
        <v>3</v>
      </c>
      <c r="E156" s="76" t="s">
        <v>132</v>
      </c>
      <c r="F156" s="77">
        <v>32</v>
      </c>
      <c r="G156" s="68"/>
      <c r="H156" s="78"/>
      <c r="I156" s="79"/>
      <c r="J156" s="79"/>
      <c r="K156" s="34" t="s">
        <v>65</v>
      </c>
      <c r="L156" s="86">
        <v>156</v>
      </c>
      <c r="M156" s="86"/>
      <c r="N156" s="81"/>
      <c r="O156" s="69">
        <v>1</v>
      </c>
      <c r="P156" s="67" t="str">
        <f>REPLACE(INDEX(GroupVertices[Group],MATCH(Edges[[#This Row],[Vertex 1]],GroupVertices[Vertex],0)),1,1,"")</f>
        <v>2</v>
      </c>
      <c r="Q156" s="67" t="str">
        <f>REPLACE(INDEX(GroupVertices[Group],MATCH(Edges[[#This Row],[Vertex 2]],GroupVertices[Vertex],0)),1,1,"")</f>
        <v>2</v>
      </c>
      <c r="R156" s="48"/>
      <c r="S156" s="49"/>
      <c r="T156" s="48"/>
      <c r="U156" s="49"/>
      <c r="V156" s="48"/>
      <c r="W156" s="49"/>
      <c r="X156" s="48"/>
      <c r="Y156" s="49"/>
      <c r="Z156" s="48"/>
      <c r="AA156" s="69" t="s">
        <v>417</v>
      </c>
      <c r="AB156" s="99">
        <v>43721.013032407405</v>
      </c>
      <c r="AC156" s="69" t="s">
        <v>439</v>
      </c>
      <c r="AD156" s="69"/>
      <c r="AE156" s="69"/>
      <c r="AF156" s="69" t="s">
        <v>505</v>
      </c>
      <c r="AG156" s="69"/>
      <c r="AH156" s="102" t="s">
        <v>556</v>
      </c>
      <c r="AI156" s="99">
        <v>43721.013032407405</v>
      </c>
      <c r="AJ156" s="105">
        <v>43721</v>
      </c>
      <c r="AK156" s="71" t="s">
        <v>601</v>
      </c>
      <c r="AL156" s="102" t="s">
        <v>659</v>
      </c>
      <c r="AM156" s="69"/>
      <c r="AN156" s="69"/>
      <c r="AO156" s="71" t="s">
        <v>718</v>
      </c>
      <c r="AP156" s="69"/>
      <c r="AQ156" s="69" t="b">
        <v>0</v>
      </c>
      <c r="AR156" s="69">
        <v>0</v>
      </c>
      <c r="AS156" s="71" t="s">
        <v>754</v>
      </c>
      <c r="AT156" s="69" t="b">
        <v>0</v>
      </c>
      <c r="AU156" s="69" t="s">
        <v>761</v>
      </c>
      <c r="AV156" s="69"/>
      <c r="AW156" s="71" t="s">
        <v>754</v>
      </c>
      <c r="AX156" s="69" t="b">
        <v>0</v>
      </c>
      <c r="AY156" s="69">
        <v>1</v>
      </c>
      <c r="AZ156" s="71" t="s">
        <v>717</v>
      </c>
      <c r="BA156" s="69" t="s">
        <v>774</v>
      </c>
      <c r="BB156" s="69" t="b">
        <v>0</v>
      </c>
      <c r="BC156" s="71" t="s">
        <v>717</v>
      </c>
      <c r="BD156" s="69" t="s">
        <v>292</v>
      </c>
      <c r="BE156" s="69">
        <v>0</v>
      </c>
      <c r="BF156" s="69">
        <v>0</v>
      </c>
      <c r="BG156" s="69"/>
      <c r="BH156" s="69"/>
      <c r="BI156" s="69"/>
      <c r="BJ156" s="69"/>
      <c r="BK156" s="69"/>
      <c r="BL156" s="69"/>
      <c r="BM156" s="69"/>
      <c r="BN156" s="69"/>
    </row>
    <row r="157" spans="1:66" ht="15">
      <c r="A157" s="66" t="s">
        <v>357</v>
      </c>
      <c r="B157" s="66" t="s">
        <v>380</v>
      </c>
      <c r="C157" s="68" t="s">
        <v>1854</v>
      </c>
      <c r="D157" s="75">
        <v>3</v>
      </c>
      <c r="E157" s="76" t="s">
        <v>132</v>
      </c>
      <c r="F157" s="77">
        <v>32</v>
      </c>
      <c r="G157" s="68"/>
      <c r="H157" s="78"/>
      <c r="I157" s="79"/>
      <c r="J157" s="79"/>
      <c r="K157" s="34" t="s">
        <v>65</v>
      </c>
      <c r="L157" s="86">
        <v>157</v>
      </c>
      <c r="M157" s="86"/>
      <c r="N157" s="81"/>
      <c r="O157" s="69">
        <v>1</v>
      </c>
      <c r="P157" s="67" t="str">
        <f>REPLACE(INDEX(GroupVertices[Group],MATCH(Edges[[#This Row],[Vertex 1]],GroupVertices[Vertex],0)),1,1,"")</f>
        <v>2</v>
      </c>
      <c r="Q157" s="67" t="str">
        <f>REPLACE(INDEX(GroupVertices[Group],MATCH(Edges[[#This Row],[Vertex 2]],GroupVertices[Vertex],0)),1,1,"")</f>
        <v>2</v>
      </c>
      <c r="R157" s="48">
        <v>1</v>
      </c>
      <c r="S157" s="49">
        <v>5.555555555555555</v>
      </c>
      <c r="T157" s="48">
        <v>1</v>
      </c>
      <c r="U157" s="49">
        <v>5.555555555555555</v>
      </c>
      <c r="V157" s="48">
        <v>0</v>
      </c>
      <c r="W157" s="49">
        <v>0</v>
      </c>
      <c r="X157" s="48">
        <v>16</v>
      </c>
      <c r="Y157" s="49">
        <v>88.88888888888889</v>
      </c>
      <c r="Z157" s="48">
        <v>18</v>
      </c>
      <c r="AA157" s="69" t="s">
        <v>416</v>
      </c>
      <c r="AB157" s="99">
        <v>43721.013032407405</v>
      </c>
      <c r="AC157" s="69" t="s">
        <v>439</v>
      </c>
      <c r="AD157" s="69"/>
      <c r="AE157" s="69"/>
      <c r="AF157" s="69" t="s">
        <v>505</v>
      </c>
      <c r="AG157" s="69"/>
      <c r="AH157" s="102" t="s">
        <v>556</v>
      </c>
      <c r="AI157" s="99">
        <v>43721.013032407405</v>
      </c>
      <c r="AJ157" s="105">
        <v>43721</v>
      </c>
      <c r="AK157" s="71" t="s">
        <v>601</v>
      </c>
      <c r="AL157" s="102" t="s">
        <v>659</v>
      </c>
      <c r="AM157" s="69"/>
      <c r="AN157" s="69"/>
      <c r="AO157" s="71" t="s">
        <v>718</v>
      </c>
      <c r="AP157" s="69"/>
      <c r="AQ157" s="69" t="b">
        <v>0</v>
      </c>
      <c r="AR157" s="69">
        <v>0</v>
      </c>
      <c r="AS157" s="71" t="s">
        <v>754</v>
      </c>
      <c r="AT157" s="69" t="b">
        <v>0</v>
      </c>
      <c r="AU157" s="69" t="s">
        <v>761</v>
      </c>
      <c r="AV157" s="69"/>
      <c r="AW157" s="71" t="s">
        <v>754</v>
      </c>
      <c r="AX157" s="69" t="b">
        <v>0</v>
      </c>
      <c r="AY157" s="69">
        <v>1</v>
      </c>
      <c r="AZ157" s="71" t="s">
        <v>717</v>
      </c>
      <c r="BA157" s="69" t="s">
        <v>774</v>
      </c>
      <c r="BB157" s="69" t="b">
        <v>0</v>
      </c>
      <c r="BC157" s="71" t="s">
        <v>717</v>
      </c>
      <c r="BD157" s="69" t="s">
        <v>292</v>
      </c>
      <c r="BE157" s="69">
        <v>0</v>
      </c>
      <c r="BF157" s="69">
        <v>0</v>
      </c>
      <c r="BG157" s="69"/>
      <c r="BH157" s="69"/>
      <c r="BI157" s="69"/>
      <c r="BJ157" s="69"/>
      <c r="BK157" s="69"/>
      <c r="BL157" s="69"/>
      <c r="BM157" s="69"/>
      <c r="BN157" s="69"/>
    </row>
    <row r="158" spans="1:66" ht="15">
      <c r="A158" s="66" t="s">
        <v>358</v>
      </c>
      <c r="B158" s="66" t="s">
        <v>358</v>
      </c>
      <c r="C158" s="68" t="s">
        <v>1854</v>
      </c>
      <c r="D158" s="75">
        <v>3</v>
      </c>
      <c r="E158" s="76" t="s">
        <v>132</v>
      </c>
      <c r="F158" s="77">
        <v>32</v>
      </c>
      <c r="G158" s="68"/>
      <c r="H158" s="78"/>
      <c r="I158" s="79"/>
      <c r="J158" s="79"/>
      <c r="K158" s="34" t="s">
        <v>65</v>
      </c>
      <c r="L158" s="86">
        <v>158</v>
      </c>
      <c r="M158" s="86"/>
      <c r="N158" s="81"/>
      <c r="O158" s="69">
        <v>1</v>
      </c>
      <c r="P158" s="67" t="str">
        <f>REPLACE(INDEX(GroupVertices[Group],MATCH(Edges[[#This Row],[Vertex 1]],GroupVertices[Vertex],0)),1,1,"")</f>
        <v>3</v>
      </c>
      <c r="Q158" s="67" t="str">
        <f>REPLACE(INDEX(GroupVertices[Group],MATCH(Edges[[#This Row],[Vertex 2]],GroupVertices[Vertex],0)),1,1,"")</f>
        <v>3</v>
      </c>
      <c r="R158" s="48">
        <v>1</v>
      </c>
      <c r="S158" s="49">
        <v>4.3478260869565215</v>
      </c>
      <c r="T158" s="48">
        <v>1</v>
      </c>
      <c r="U158" s="49">
        <v>4.3478260869565215</v>
      </c>
      <c r="V158" s="48">
        <v>0</v>
      </c>
      <c r="W158" s="49">
        <v>0</v>
      </c>
      <c r="X158" s="48">
        <v>21</v>
      </c>
      <c r="Y158" s="49">
        <v>91.30434782608695</v>
      </c>
      <c r="Z158" s="48">
        <v>23</v>
      </c>
      <c r="AA158" s="69" t="s">
        <v>292</v>
      </c>
      <c r="AB158" s="99">
        <v>43721.11944444444</v>
      </c>
      <c r="AC158" s="69" t="s">
        <v>440</v>
      </c>
      <c r="AD158" s="69"/>
      <c r="AE158" s="69"/>
      <c r="AF158" s="69" t="s">
        <v>506</v>
      </c>
      <c r="AG158" s="102" t="s">
        <v>528</v>
      </c>
      <c r="AH158" s="102" t="s">
        <v>528</v>
      </c>
      <c r="AI158" s="99">
        <v>43721.11944444444</v>
      </c>
      <c r="AJ158" s="105">
        <v>43721</v>
      </c>
      <c r="AK158" s="71" t="s">
        <v>602</v>
      </c>
      <c r="AL158" s="102" t="s">
        <v>660</v>
      </c>
      <c r="AM158" s="69"/>
      <c r="AN158" s="69"/>
      <c r="AO158" s="71" t="s">
        <v>719</v>
      </c>
      <c r="AP158" s="69"/>
      <c r="AQ158" s="69" t="b">
        <v>0</v>
      </c>
      <c r="AR158" s="69">
        <v>5</v>
      </c>
      <c r="AS158" s="71" t="s">
        <v>754</v>
      </c>
      <c r="AT158" s="69" t="b">
        <v>0</v>
      </c>
      <c r="AU158" s="69" t="s">
        <v>761</v>
      </c>
      <c r="AV158" s="69"/>
      <c r="AW158" s="71" t="s">
        <v>754</v>
      </c>
      <c r="AX158" s="69" t="b">
        <v>0</v>
      </c>
      <c r="AY158" s="69">
        <v>0</v>
      </c>
      <c r="AZ158" s="71" t="s">
        <v>754</v>
      </c>
      <c r="BA158" s="69" t="s">
        <v>768</v>
      </c>
      <c r="BB158" s="69" t="b">
        <v>0</v>
      </c>
      <c r="BC158" s="71" t="s">
        <v>719</v>
      </c>
      <c r="BD158" s="69" t="s">
        <v>292</v>
      </c>
      <c r="BE158" s="69">
        <v>0</v>
      </c>
      <c r="BF158" s="69">
        <v>0</v>
      </c>
      <c r="BG158" s="69"/>
      <c r="BH158" s="69"/>
      <c r="BI158" s="69"/>
      <c r="BJ158" s="69"/>
      <c r="BK158" s="69"/>
      <c r="BL158" s="69"/>
      <c r="BM158" s="69"/>
      <c r="BN158" s="69"/>
    </row>
    <row r="159" spans="1:66" ht="15">
      <c r="A159" s="66" t="s">
        <v>359</v>
      </c>
      <c r="B159" s="66" t="s">
        <v>359</v>
      </c>
      <c r="C159" s="68" t="s">
        <v>1855</v>
      </c>
      <c r="D159" s="75">
        <v>3</v>
      </c>
      <c r="E159" s="76" t="s">
        <v>136</v>
      </c>
      <c r="F159" s="77">
        <v>6</v>
      </c>
      <c r="G159" s="68"/>
      <c r="H159" s="78"/>
      <c r="I159" s="79"/>
      <c r="J159" s="79"/>
      <c r="K159" s="34" t="s">
        <v>65</v>
      </c>
      <c r="L159" s="86">
        <v>159</v>
      </c>
      <c r="M159" s="86"/>
      <c r="N159" s="81"/>
      <c r="O159" s="69">
        <v>2</v>
      </c>
      <c r="P159" s="67" t="str">
        <f>REPLACE(INDEX(GroupVertices[Group],MATCH(Edges[[#This Row],[Vertex 1]],GroupVertices[Vertex],0)),1,1,"")</f>
        <v>2</v>
      </c>
      <c r="Q159" s="67" t="str">
        <f>REPLACE(INDEX(GroupVertices[Group],MATCH(Edges[[#This Row],[Vertex 2]],GroupVertices[Vertex],0)),1,1,"")</f>
        <v>2</v>
      </c>
      <c r="R159" s="48">
        <v>2</v>
      </c>
      <c r="S159" s="49">
        <v>5.405405405405405</v>
      </c>
      <c r="T159" s="48">
        <v>0</v>
      </c>
      <c r="U159" s="49">
        <v>0</v>
      </c>
      <c r="V159" s="48">
        <v>0</v>
      </c>
      <c r="W159" s="49">
        <v>0</v>
      </c>
      <c r="X159" s="48">
        <v>35</v>
      </c>
      <c r="Y159" s="49">
        <v>94.5945945945946</v>
      </c>
      <c r="Z159" s="48">
        <v>37</v>
      </c>
      <c r="AA159" s="69" t="s">
        <v>292</v>
      </c>
      <c r="AB159" s="99">
        <v>43713.58660879629</v>
      </c>
      <c r="AC159" s="69" t="s">
        <v>441</v>
      </c>
      <c r="AD159" s="102" t="s">
        <v>469</v>
      </c>
      <c r="AE159" s="69" t="s">
        <v>484</v>
      </c>
      <c r="AF159" s="69" t="s">
        <v>507</v>
      </c>
      <c r="AG159" s="102" t="s">
        <v>529</v>
      </c>
      <c r="AH159" s="102" t="s">
        <v>529</v>
      </c>
      <c r="AI159" s="99">
        <v>43713.58660879629</v>
      </c>
      <c r="AJ159" s="105">
        <v>43713</v>
      </c>
      <c r="AK159" s="71" t="s">
        <v>603</v>
      </c>
      <c r="AL159" s="102" t="s">
        <v>661</v>
      </c>
      <c r="AM159" s="69"/>
      <c r="AN159" s="69"/>
      <c r="AO159" s="71" t="s">
        <v>720</v>
      </c>
      <c r="AP159" s="69"/>
      <c r="AQ159" s="69" t="b">
        <v>0</v>
      </c>
      <c r="AR159" s="69">
        <v>0</v>
      </c>
      <c r="AS159" s="71" t="s">
        <v>754</v>
      </c>
      <c r="AT159" s="69" t="b">
        <v>0</v>
      </c>
      <c r="AU159" s="69" t="s">
        <v>761</v>
      </c>
      <c r="AV159" s="69"/>
      <c r="AW159" s="71" t="s">
        <v>754</v>
      </c>
      <c r="AX159" s="69" t="b">
        <v>0</v>
      </c>
      <c r="AY159" s="69">
        <v>0</v>
      </c>
      <c r="AZ159" s="71" t="s">
        <v>754</v>
      </c>
      <c r="BA159" s="69" t="s">
        <v>767</v>
      </c>
      <c r="BB159" s="69" t="b">
        <v>0</v>
      </c>
      <c r="BC159" s="71" t="s">
        <v>720</v>
      </c>
      <c r="BD159" s="69" t="s">
        <v>292</v>
      </c>
      <c r="BE159" s="69">
        <v>0</v>
      </c>
      <c r="BF159" s="69">
        <v>0</v>
      </c>
      <c r="BG159" s="69"/>
      <c r="BH159" s="69"/>
      <c r="BI159" s="69"/>
      <c r="BJ159" s="69"/>
      <c r="BK159" s="69"/>
      <c r="BL159" s="69"/>
      <c r="BM159" s="69"/>
      <c r="BN159" s="69"/>
    </row>
    <row r="160" spans="1:66" ht="15">
      <c r="A160" s="66" t="s">
        <v>359</v>
      </c>
      <c r="B160" s="66" t="s">
        <v>380</v>
      </c>
      <c r="C160" s="68" t="s">
        <v>1855</v>
      </c>
      <c r="D160" s="75">
        <v>3</v>
      </c>
      <c r="E160" s="76" t="s">
        <v>136</v>
      </c>
      <c r="F160" s="77">
        <v>6</v>
      </c>
      <c r="G160" s="68"/>
      <c r="H160" s="78"/>
      <c r="I160" s="79"/>
      <c r="J160" s="79"/>
      <c r="K160" s="34" t="s">
        <v>65</v>
      </c>
      <c r="L160" s="86">
        <v>160</v>
      </c>
      <c r="M160" s="86"/>
      <c r="N160" s="81"/>
      <c r="O160" s="69">
        <v>2</v>
      </c>
      <c r="P160" s="67" t="str">
        <f>REPLACE(INDEX(GroupVertices[Group],MATCH(Edges[[#This Row],[Vertex 1]],GroupVertices[Vertex],0)),1,1,"")</f>
        <v>2</v>
      </c>
      <c r="Q160" s="67" t="str">
        <f>REPLACE(INDEX(GroupVertices[Group],MATCH(Edges[[#This Row],[Vertex 2]],GroupVertices[Vertex],0)),1,1,"")</f>
        <v>2</v>
      </c>
      <c r="R160" s="48">
        <v>2</v>
      </c>
      <c r="S160" s="49">
        <v>5.555555555555555</v>
      </c>
      <c r="T160" s="48">
        <v>0</v>
      </c>
      <c r="U160" s="49">
        <v>0</v>
      </c>
      <c r="V160" s="48">
        <v>0</v>
      </c>
      <c r="W160" s="49">
        <v>0</v>
      </c>
      <c r="X160" s="48">
        <v>34</v>
      </c>
      <c r="Y160" s="49">
        <v>94.44444444444444</v>
      </c>
      <c r="Z160" s="48">
        <v>36</v>
      </c>
      <c r="AA160" s="69" t="s">
        <v>416</v>
      </c>
      <c r="AB160" s="99">
        <v>43718.093819444446</v>
      </c>
      <c r="AC160" s="69" t="s">
        <v>442</v>
      </c>
      <c r="AD160" s="102" t="s">
        <v>469</v>
      </c>
      <c r="AE160" s="69" t="s">
        <v>484</v>
      </c>
      <c r="AF160" s="69" t="s">
        <v>507</v>
      </c>
      <c r="AG160" s="102" t="s">
        <v>530</v>
      </c>
      <c r="AH160" s="102" t="s">
        <v>530</v>
      </c>
      <c r="AI160" s="99">
        <v>43718.093819444446</v>
      </c>
      <c r="AJ160" s="105">
        <v>43718</v>
      </c>
      <c r="AK160" s="71" t="s">
        <v>604</v>
      </c>
      <c r="AL160" s="102" t="s">
        <v>662</v>
      </c>
      <c r="AM160" s="69"/>
      <c r="AN160" s="69"/>
      <c r="AO160" s="71" t="s">
        <v>721</v>
      </c>
      <c r="AP160" s="69"/>
      <c r="AQ160" s="69" t="b">
        <v>0</v>
      </c>
      <c r="AR160" s="69">
        <v>0</v>
      </c>
      <c r="AS160" s="71" t="s">
        <v>754</v>
      </c>
      <c r="AT160" s="69" t="b">
        <v>0</v>
      </c>
      <c r="AU160" s="69" t="s">
        <v>761</v>
      </c>
      <c r="AV160" s="69"/>
      <c r="AW160" s="71" t="s">
        <v>754</v>
      </c>
      <c r="AX160" s="69" t="b">
        <v>0</v>
      </c>
      <c r="AY160" s="69">
        <v>0</v>
      </c>
      <c r="AZ160" s="71" t="s">
        <v>754</v>
      </c>
      <c r="BA160" s="69" t="s">
        <v>770</v>
      </c>
      <c r="BB160" s="69" t="b">
        <v>0</v>
      </c>
      <c r="BC160" s="71" t="s">
        <v>721</v>
      </c>
      <c r="BD160" s="69" t="s">
        <v>292</v>
      </c>
      <c r="BE160" s="69">
        <v>0</v>
      </c>
      <c r="BF160" s="69">
        <v>0</v>
      </c>
      <c r="BG160" s="69"/>
      <c r="BH160" s="69"/>
      <c r="BI160" s="69"/>
      <c r="BJ160" s="69"/>
      <c r="BK160" s="69"/>
      <c r="BL160" s="69"/>
      <c r="BM160" s="69"/>
      <c r="BN160" s="69"/>
    </row>
    <row r="161" spans="1:66" ht="15">
      <c r="A161" s="66" t="s">
        <v>359</v>
      </c>
      <c r="B161" s="66" t="s">
        <v>359</v>
      </c>
      <c r="C161" s="68" t="s">
        <v>1855</v>
      </c>
      <c r="D161" s="75">
        <v>3</v>
      </c>
      <c r="E161" s="76" t="s">
        <v>136</v>
      </c>
      <c r="F161" s="77">
        <v>6</v>
      </c>
      <c r="G161" s="68"/>
      <c r="H161" s="78"/>
      <c r="I161" s="79"/>
      <c r="J161" s="79"/>
      <c r="K161" s="34" t="s">
        <v>65</v>
      </c>
      <c r="L161" s="86">
        <v>161</v>
      </c>
      <c r="M161" s="86"/>
      <c r="N161" s="81"/>
      <c r="O161" s="69">
        <v>2</v>
      </c>
      <c r="P161" s="67" t="str">
        <f>REPLACE(INDEX(GroupVertices[Group],MATCH(Edges[[#This Row],[Vertex 1]],GroupVertices[Vertex],0)),1,1,"")</f>
        <v>2</v>
      </c>
      <c r="Q161" s="67" t="str">
        <f>REPLACE(INDEX(GroupVertices[Group],MATCH(Edges[[#This Row],[Vertex 2]],GroupVertices[Vertex],0)),1,1,"")</f>
        <v>2</v>
      </c>
      <c r="R161" s="48">
        <v>2</v>
      </c>
      <c r="S161" s="49">
        <v>5</v>
      </c>
      <c r="T161" s="48">
        <v>0</v>
      </c>
      <c r="U161" s="49">
        <v>0</v>
      </c>
      <c r="V161" s="48">
        <v>0</v>
      </c>
      <c r="W161" s="49">
        <v>0</v>
      </c>
      <c r="X161" s="48">
        <v>38</v>
      </c>
      <c r="Y161" s="49">
        <v>95</v>
      </c>
      <c r="Z161" s="48">
        <v>40</v>
      </c>
      <c r="AA161" s="69" t="s">
        <v>292</v>
      </c>
      <c r="AB161" s="99">
        <v>43718.62122685185</v>
      </c>
      <c r="AC161" s="69" t="s">
        <v>443</v>
      </c>
      <c r="AD161" s="102" t="s">
        <v>469</v>
      </c>
      <c r="AE161" s="69" t="s">
        <v>484</v>
      </c>
      <c r="AF161" s="69" t="s">
        <v>508</v>
      </c>
      <c r="AG161" s="102" t="s">
        <v>531</v>
      </c>
      <c r="AH161" s="102" t="s">
        <v>531</v>
      </c>
      <c r="AI161" s="99">
        <v>43718.62122685185</v>
      </c>
      <c r="AJ161" s="105">
        <v>43718</v>
      </c>
      <c r="AK161" s="71" t="s">
        <v>605</v>
      </c>
      <c r="AL161" s="102" t="s">
        <v>663</v>
      </c>
      <c r="AM161" s="69"/>
      <c r="AN161" s="69"/>
      <c r="AO161" s="71" t="s">
        <v>722</v>
      </c>
      <c r="AP161" s="69"/>
      <c r="AQ161" s="69" t="b">
        <v>0</v>
      </c>
      <c r="AR161" s="69">
        <v>0</v>
      </c>
      <c r="AS161" s="71" t="s">
        <v>754</v>
      </c>
      <c r="AT161" s="69" t="b">
        <v>0</v>
      </c>
      <c r="AU161" s="69" t="s">
        <v>761</v>
      </c>
      <c r="AV161" s="69"/>
      <c r="AW161" s="71" t="s">
        <v>754</v>
      </c>
      <c r="AX161" s="69" t="b">
        <v>0</v>
      </c>
      <c r="AY161" s="69">
        <v>0</v>
      </c>
      <c r="AZ161" s="71" t="s">
        <v>754</v>
      </c>
      <c r="BA161" s="69" t="s">
        <v>767</v>
      </c>
      <c r="BB161" s="69" t="b">
        <v>0</v>
      </c>
      <c r="BC161" s="71" t="s">
        <v>722</v>
      </c>
      <c r="BD161" s="69" t="s">
        <v>292</v>
      </c>
      <c r="BE161" s="69">
        <v>0</v>
      </c>
      <c r="BF161" s="69">
        <v>0</v>
      </c>
      <c r="BG161" s="69"/>
      <c r="BH161" s="69"/>
      <c r="BI161" s="69"/>
      <c r="BJ161" s="69"/>
      <c r="BK161" s="69"/>
      <c r="BL161" s="69"/>
      <c r="BM161" s="69"/>
      <c r="BN161" s="69"/>
    </row>
    <row r="162" spans="1:66" ht="15">
      <c r="A162" s="66" t="s">
        <v>359</v>
      </c>
      <c r="B162" s="66" t="s">
        <v>380</v>
      </c>
      <c r="C162" s="68" t="s">
        <v>1855</v>
      </c>
      <c r="D162" s="75">
        <v>3</v>
      </c>
      <c r="E162" s="76" t="s">
        <v>136</v>
      </c>
      <c r="F162" s="77">
        <v>6</v>
      </c>
      <c r="G162" s="68"/>
      <c r="H162" s="78"/>
      <c r="I162" s="79"/>
      <c r="J162" s="79"/>
      <c r="K162" s="34" t="s">
        <v>65</v>
      </c>
      <c r="L162" s="86">
        <v>162</v>
      </c>
      <c r="M162" s="86"/>
      <c r="N162" s="81"/>
      <c r="O162" s="69">
        <v>2</v>
      </c>
      <c r="P162" s="67" t="str">
        <f>REPLACE(INDEX(GroupVertices[Group],MATCH(Edges[[#This Row],[Vertex 1]],GroupVertices[Vertex],0)),1,1,"")</f>
        <v>2</v>
      </c>
      <c r="Q162" s="67" t="str">
        <f>REPLACE(INDEX(GroupVertices[Group],MATCH(Edges[[#This Row],[Vertex 2]],GroupVertices[Vertex],0)),1,1,"")</f>
        <v>2</v>
      </c>
      <c r="R162" s="48">
        <v>0</v>
      </c>
      <c r="S162" s="49">
        <v>0</v>
      </c>
      <c r="T162" s="48">
        <v>0</v>
      </c>
      <c r="U162" s="49">
        <v>0</v>
      </c>
      <c r="V162" s="48">
        <v>0</v>
      </c>
      <c r="W162" s="49">
        <v>0</v>
      </c>
      <c r="X162" s="48">
        <v>26</v>
      </c>
      <c r="Y162" s="49">
        <v>100</v>
      </c>
      <c r="Z162" s="48">
        <v>26</v>
      </c>
      <c r="AA162" s="69" t="s">
        <v>416</v>
      </c>
      <c r="AB162" s="99">
        <v>43721.15975694444</v>
      </c>
      <c r="AC162" s="69" t="s">
        <v>444</v>
      </c>
      <c r="AD162" s="69"/>
      <c r="AE162" s="69"/>
      <c r="AF162" s="69" t="s">
        <v>509</v>
      </c>
      <c r="AG162" s="102" t="s">
        <v>532</v>
      </c>
      <c r="AH162" s="102" t="s">
        <v>532</v>
      </c>
      <c r="AI162" s="99">
        <v>43721.15975694444</v>
      </c>
      <c r="AJ162" s="105">
        <v>43721</v>
      </c>
      <c r="AK162" s="71" t="s">
        <v>606</v>
      </c>
      <c r="AL162" s="102" t="s">
        <v>664</v>
      </c>
      <c r="AM162" s="69"/>
      <c r="AN162" s="69"/>
      <c r="AO162" s="71" t="s">
        <v>723</v>
      </c>
      <c r="AP162" s="69"/>
      <c r="AQ162" s="69" t="b">
        <v>0</v>
      </c>
      <c r="AR162" s="69">
        <v>0</v>
      </c>
      <c r="AS162" s="71" t="s">
        <v>754</v>
      </c>
      <c r="AT162" s="69" t="b">
        <v>0</v>
      </c>
      <c r="AU162" s="69" t="s">
        <v>761</v>
      </c>
      <c r="AV162" s="69"/>
      <c r="AW162" s="71" t="s">
        <v>754</v>
      </c>
      <c r="AX162" s="69" t="b">
        <v>0</v>
      </c>
      <c r="AY162" s="69">
        <v>0</v>
      </c>
      <c r="AZ162" s="71" t="s">
        <v>754</v>
      </c>
      <c r="BA162" s="69" t="s">
        <v>770</v>
      </c>
      <c r="BB162" s="69" t="b">
        <v>0</v>
      </c>
      <c r="BC162" s="71" t="s">
        <v>723</v>
      </c>
      <c r="BD162" s="69" t="s">
        <v>292</v>
      </c>
      <c r="BE162" s="69">
        <v>0</v>
      </c>
      <c r="BF162" s="69">
        <v>0</v>
      </c>
      <c r="BG162" s="69"/>
      <c r="BH162" s="69"/>
      <c r="BI162" s="69"/>
      <c r="BJ162" s="69"/>
      <c r="BK162" s="69"/>
      <c r="BL162" s="69"/>
      <c r="BM162" s="69"/>
      <c r="BN162" s="69"/>
    </row>
    <row r="163" spans="1:66" ht="15">
      <c r="A163" s="66" t="s">
        <v>360</v>
      </c>
      <c r="B163" s="66" t="s">
        <v>360</v>
      </c>
      <c r="C163" s="68" t="s">
        <v>1854</v>
      </c>
      <c r="D163" s="75">
        <v>3</v>
      </c>
      <c r="E163" s="76" t="s">
        <v>132</v>
      </c>
      <c r="F163" s="77">
        <v>32</v>
      </c>
      <c r="G163" s="68"/>
      <c r="H163" s="78"/>
      <c r="I163" s="79"/>
      <c r="J163" s="79"/>
      <c r="K163" s="34" t="s">
        <v>65</v>
      </c>
      <c r="L163" s="86">
        <v>163</v>
      </c>
      <c r="M163" s="86"/>
      <c r="N163" s="81"/>
      <c r="O163" s="69">
        <v>1</v>
      </c>
      <c r="P163" s="67" t="str">
        <f>REPLACE(INDEX(GroupVertices[Group],MATCH(Edges[[#This Row],[Vertex 1]],GroupVertices[Vertex],0)),1,1,"")</f>
        <v>3</v>
      </c>
      <c r="Q163" s="67" t="str">
        <f>REPLACE(INDEX(GroupVertices[Group],MATCH(Edges[[#This Row],[Vertex 2]],GroupVertices[Vertex],0)),1,1,"")</f>
        <v>3</v>
      </c>
      <c r="R163" s="48">
        <v>0</v>
      </c>
      <c r="S163" s="49">
        <v>0</v>
      </c>
      <c r="T163" s="48">
        <v>0</v>
      </c>
      <c r="U163" s="49">
        <v>0</v>
      </c>
      <c r="V163" s="48">
        <v>0</v>
      </c>
      <c r="W163" s="49">
        <v>0</v>
      </c>
      <c r="X163" s="48">
        <v>24</v>
      </c>
      <c r="Y163" s="49">
        <v>100</v>
      </c>
      <c r="Z163" s="48">
        <v>24</v>
      </c>
      <c r="AA163" s="69" t="s">
        <v>292</v>
      </c>
      <c r="AB163" s="99">
        <v>43721.167962962965</v>
      </c>
      <c r="AC163" s="69" t="s">
        <v>445</v>
      </c>
      <c r="AD163" s="102" t="s">
        <v>470</v>
      </c>
      <c r="AE163" s="69" t="s">
        <v>485</v>
      </c>
      <c r="AF163" s="69" t="s">
        <v>510</v>
      </c>
      <c r="AG163" s="69"/>
      <c r="AH163" s="102" t="s">
        <v>557</v>
      </c>
      <c r="AI163" s="99">
        <v>43721.167962962965</v>
      </c>
      <c r="AJ163" s="105">
        <v>43721</v>
      </c>
      <c r="AK163" s="71" t="s">
        <v>607</v>
      </c>
      <c r="AL163" s="102" t="s">
        <v>665</v>
      </c>
      <c r="AM163" s="69"/>
      <c r="AN163" s="69"/>
      <c r="AO163" s="71" t="s">
        <v>724</v>
      </c>
      <c r="AP163" s="69"/>
      <c r="AQ163" s="69" t="b">
        <v>0</v>
      </c>
      <c r="AR163" s="69">
        <v>2</v>
      </c>
      <c r="AS163" s="71" t="s">
        <v>754</v>
      </c>
      <c r="AT163" s="69" t="b">
        <v>0</v>
      </c>
      <c r="AU163" s="69" t="s">
        <v>762</v>
      </c>
      <c r="AV163" s="69"/>
      <c r="AW163" s="71" t="s">
        <v>754</v>
      </c>
      <c r="AX163" s="69" t="b">
        <v>0</v>
      </c>
      <c r="AY163" s="69">
        <v>0</v>
      </c>
      <c r="AZ163" s="71" t="s">
        <v>754</v>
      </c>
      <c r="BA163" s="69" t="s">
        <v>767</v>
      </c>
      <c r="BB163" s="69" t="b">
        <v>0</v>
      </c>
      <c r="BC163" s="71" t="s">
        <v>724</v>
      </c>
      <c r="BD163" s="69" t="s">
        <v>292</v>
      </c>
      <c r="BE163" s="69">
        <v>0</v>
      </c>
      <c r="BF163" s="69">
        <v>0</v>
      </c>
      <c r="BG163" s="69"/>
      <c r="BH163" s="69"/>
      <c r="BI163" s="69"/>
      <c r="BJ163" s="69"/>
      <c r="BK163" s="69"/>
      <c r="BL163" s="69"/>
      <c r="BM163" s="69"/>
      <c r="BN163" s="69"/>
    </row>
    <row r="164" spans="1:66" ht="15">
      <c r="A164" s="66" t="s">
        <v>361</v>
      </c>
      <c r="B164" s="66" t="s">
        <v>407</v>
      </c>
      <c r="C164" s="68" t="s">
        <v>1854</v>
      </c>
      <c r="D164" s="75">
        <v>3</v>
      </c>
      <c r="E164" s="76" t="s">
        <v>132</v>
      </c>
      <c r="F164" s="77">
        <v>32</v>
      </c>
      <c r="G164" s="68"/>
      <c r="H164" s="78"/>
      <c r="I164" s="79"/>
      <c r="J164" s="79"/>
      <c r="K164" s="34" t="s">
        <v>65</v>
      </c>
      <c r="L164" s="86">
        <v>164</v>
      </c>
      <c r="M164" s="86"/>
      <c r="N164" s="81"/>
      <c r="O164" s="69">
        <v>1</v>
      </c>
      <c r="P164" s="67" t="str">
        <f>REPLACE(INDEX(GroupVertices[Group],MATCH(Edges[[#This Row],[Vertex 1]],GroupVertices[Vertex],0)),1,1,"")</f>
        <v>6</v>
      </c>
      <c r="Q164" s="67" t="str">
        <f>REPLACE(INDEX(GroupVertices[Group],MATCH(Edges[[#This Row],[Vertex 2]],GroupVertices[Vertex],0)),1,1,"")</f>
        <v>6</v>
      </c>
      <c r="R164" s="48">
        <v>0</v>
      </c>
      <c r="S164" s="49">
        <v>0</v>
      </c>
      <c r="T164" s="48">
        <v>1</v>
      </c>
      <c r="U164" s="49">
        <v>5.2631578947368425</v>
      </c>
      <c r="V164" s="48">
        <v>0</v>
      </c>
      <c r="W164" s="49">
        <v>0</v>
      </c>
      <c r="X164" s="48">
        <v>18</v>
      </c>
      <c r="Y164" s="49">
        <v>94.73684210526316</v>
      </c>
      <c r="Z164" s="48">
        <v>19</v>
      </c>
      <c r="AA164" s="69" t="s">
        <v>418</v>
      </c>
      <c r="AB164" s="99">
        <v>43721.33657407408</v>
      </c>
      <c r="AC164" s="69" t="s">
        <v>446</v>
      </c>
      <c r="AD164" s="69"/>
      <c r="AE164" s="69"/>
      <c r="AF164" s="69" t="s">
        <v>489</v>
      </c>
      <c r="AG164" s="69"/>
      <c r="AH164" s="102" t="s">
        <v>558</v>
      </c>
      <c r="AI164" s="99">
        <v>43721.33657407408</v>
      </c>
      <c r="AJ164" s="105">
        <v>43721</v>
      </c>
      <c r="AK164" s="71" t="s">
        <v>608</v>
      </c>
      <c r="AL164" s="102" t="s">
        <v>666</v>
      </c>
      <c r="AM164" s="69"/>
      <c r="AN164" s="69"/>
      <c r="AO164" s="71" t="s">
        <v>725</v>
      </c>
      <c r="AP164" s="71" t="s">
        <v>751</v>
      </c>
      <c r="AQ164" s="69" t="b">
        <v>0</v>
      </c>
      <c r="AR164" s="69">
        <v>0</v>
      </c>
      <c r="AS164" s="71" t="s">
        <v>758</v>
      </c>
      <c r="AT164" s="69" t="b">
        <v>0</v>
      </c>
      <c r="AU164" s="69" t="s">
        <v>761</v>
      </c>
      <c r="AV164" s="69"/>
      <c r="AW164" s="71" t="s">
        <v>754</v>
      </c>
      <c r="AX164" s="69" t="b">
        <v>0</v>
      </c>
      <c r="AY164" s="69">
        <v>0</v>
      </c>
      <c r="AZ164" s="71" t="s">
        <v>754</v>
      </c>
      <c r="BA164" s="69" t="s">
        <v>769</v>
      </c>
      <c r="BB164" s="69" t="b">
        <v>0</v>
      </c>
      <c r="BC164" s="71" t="s">
        <v>751</v>
      </c>
      <c r="BD164" s="69" t="s">
        <v>292</v>
      </c>
      <c r="BE164" s="69">
        <v>0</v>
      </c>
      <c r="BF164" s="69">
        <v>0</v>
      </c>
      <c r="BG164" s="69"/>
      <c r="BH164" s="69"/>
      <c r="BI164" s="69"/>
      <c r="BJ164" s="69"/>
      <c r="BK164" s="69"/>
      <c r="BL164" s="69"/>
      <c r="BM164" s="69"/>
      <c r="BN164" s="69"/>
    </row>
    <row r="165" spans="1:66" ht="15">
      <c r="A165" s="66" t="s">
        <v>362</v>
      </c>
      <c r="B165" s="66" t="s">
        <v>362</v>
      </c>
      <c r="C165" s="68" t="s">
        <v>1854</v>
      </c>
      <c r="D165" s="75">
        <v>3</v>
      </c>
      <c r="E165" s="76" t="s">
        <v>132</v>
      </c>
      <c r="F165" s="77">
        <v>32</v>
      </c>
      <c r="G165" s="68"/>
      <c r="H165" s="78"/>
      <c r="I165" s="79"/>
      <c r="J165" s="79"/>
      <c r="K165" s="34" t="s">
        <v>65</v>
      </c>
      <c r="L165" s="86">
        <v>165</v>
      </c>
      <c r="M165" s="86"/>
      <c r="N165" s="81"/>
      <c r="O165" s="69">
        <v>1</v>
      </c>
      <c r="P165" s="67" t="str">
        <f>REPLACE(INDEX(GroupVertices[Group],MATCH(Edges[[#This Row],[Vertex 1]],GroupVertices[Vertex],0)),1,1,"")</f>
        <v>3</v>
      </c>
      <c r="Q165" s="67" t="str">
        <f>REPLACE(INDEX(GroupVertices[Group],MATCH(Edges[[#This Row],[Vertex 2]],GroupVertices[Vertex],0)),1,1,"")</f>
        <v>3</v>
      </c>
      <c r="R165" s="48">
        <v>2</v>
      </c>
      <c r="S165" s="49">
        <v>13.333333333333334</v>
      </c>
      <c r="T165" s="48">
        <v>0</v>
      </c>
      <c r="U165" s="49">
        <v>0</v>
      </c>
      <c r="V165" s="48">
        <v>0</v>
      </c>
      <c r="W165" s="49">
        <v>0</v>
      </c>
      <c r="X165" s="48">
        <v>13</v>
      </c>
      <c r="Y165" s="49">
        <v>86.66666666666667</v>
      </c>
      <c r="Z165" s="48">
        <v>15</v>
      </c>
      <c r="AA165" s="69" t="s">
        <v>292</v>
      </c>
      <c r="AB165" s="99">
        <v>43721.36131944445</v>
      </c>
      <c r="AC165" s="69" t="s">
        <v>447</v>
      </c>
      <c r="AD165" s="69"/>
      <c r="AE165" s="69"/>
      <c r="AF165" s="69" t="s">
        <v>489</v>
      </c>
      <c r="AG165" s="102" t="s">
        <v>533</v>
      </c>
      <c r="AH165" s="102" t="s">
        <v>533</v>
      </c>
      <c r="AI165" s="99">
        <v>43721.36131944445</v>
      </c>
      <c r="AJ165" s="105">
        <v>43721</v>
      </c>
      <c r="AK165" s="71" t="s">
        <v>609</v>
      </c>
      <c r="AL165" s="102" t="s">
        <v>667</v>
      </c>
      <c r="AM165" s="69"/>
      <c r="AN165" s="69"/>
      <c r="AO165" s="71" t="s">
        <v>726</v>
      </c>
      <c r="AP165" s="69"/>
      <c r="AQ165" s="69" t="b">
        <v>0</v>
      </c>
      <c r="AR165" s="69">
        <v>5</v>
      </c>
      <c r="AS165" s="71" t="s">
        <v>754</v>
      </c>
      <c r="AT165" s="69" t="b">
        <v>0</v>
      </c>
      <c r="AU165" s="69" t="s">
        <v>761</v>
      </c>
      <c r="AV165" s="69"/>
      <c r="AW165" s="71" t="s">
        <v>754</v>
      </c>
      <c r="AX165" s="69" t="b">
        <v>0</v>
      </c>
      <c r="AY165" s="69">
        <v>0</v>
      </c>
      <c r="AZ165" s="71" t="s">
        <v>754</v>
      </c>
      <c r="BA165" s="69" t="s">
        <v>768</v>
      </c>
      <c r="BB165" s="69" t="b">
        <v>0</v>
      </c>
      <c r="BC165" s="71" t="s">
        <v>726</v>
      </c>
      <c r="BD165" s="69" t="s">
        <v>292</v>
      </c>
      <c r="BE165" s="69">
        <v>0</v>
      </c>
      <c r="BF165" s="69">
        <v>0</v>
      </c>
      <c r="BG165" s="69"/>
      <c r="BH165" s="69"/>
      <c r="BI165" s="69"/>
      <c r="BJ165" s="69"/>
      <c r="BK165" s="69"/>
      <c r="BL165" s="69"/>
      <c r="BM165" s="69"/>
      <c r="BN165" s="69"/>
    </row>
    <row r="166" spans="1:66" ht="15">
      <c r="A166" s="66" t="s">
        <v>363</v>
      </c>
      <c r="B166" s="66" t="s">
        <v>363</v>
      </c>
      <c r="C166" s="68" t="s">
        <v>1854</v>
      </c>
      <c r="D166" s="75">
        <v>3</v>
      </c>
      <c r="E166" s="76" t="s">
        <v>132</v>
      </c>
      <c r="F166" s="77">
        <v>32</v>
      </c>
      <c r="G166" s="68"/>
      <c r="H166" s="78"/>
      <c r="I166" s="79"/>
      <c r="J166" s="79"/>
      <c r="K166" s="34" t="s">
        <v>65</v>
      </c>
      <c r="L166" s="86">
        <v>166</v>
      </c>
      <c r="M166" s="86"/>
      <c r="N166" s="81"/>
      <c r="O166" s="69">
        <v>1</v>
      </c>
      <c r="P166" s="67" t="str">
        <f>REPLACE(INDEX(GroupVertices[Group],MATCH(Edges[[#This Row],[Vertex 1]],GroupVertices[Vertex],0)),1,1,"")</f>
        <v>3</v>
      </c>
      <c r="Q166" s="67" t="str">
        <f>REPLACE(INDEX(GroupVertices[Group],MATCH(Edges[[#This Row],[Vertex 2]],GroupVertices[Vertex],0)),1,1,"")</f>
        <v>3</v>
      </c>
      <c r="R166" s="48">
        <v>0</v>
      </c>
      <c r="S166" s="49">
        <v>0</v>
      </c>
      <c r="T166" s="48">
        <v>0</v>
      </c>
      <c r="U166" s="49">
        <v>0</v>
      </c>
      <c r="V166" s="48">
        <v>0</v>
      </c>
      <c r="W166" s="49">
        <v>0</v>
      </c>
      <c r="X166" s="48">
        <v>2</v>
      </c>
      <c r="Y166" s="49">
        <v>100</v>
      </c>
      <c r="Z166" s="48">
        <v>2</v>
      </c>
      <c r="AA166" s="69" t="s">
        <v>292</v>
      </c>
      <c r="AB166" s="99">
        <v>43721.58474537037</v>
      </c>
      <c r="AC166" s="69" t="s">
        <v>448</v>
      </c>
      <c r="AD166" s="69"/>
      <c r="AE166" s="69"/>
      <c r="AF166" s="69" t="s">
        <v>489</v>
      </c>
      <c r="AG166" s="69"/>
      <c r="AH166" s="102" t="s">
        <v>559</v>
      </c>
      <c r="AI166" s="99">
        <v>43721.58474537037</v>
      </c>
      <c r="AJ166" s="105">
        <v>43721</v>
      </c>
      <c r="AK166" s="71" t="s">
        <v>586</v>
      </c>
      <c r="AL166" s="102" t="s">
        <v>668</v>
      </c>
      <c r="AM166" s="69"/>
      <c r="AN166" s="69"/>
      <c r="AO166" s="71" t="s">
        <v>727</v>
      </c>
      <c r="AP166" s="69"/>
      <c r="AQ166" s="69" t="b">
        <v>0</v>
      </c>
      <c r="AR166" s="69">
        <v>1</v>
      </c>
      <c r="AS166" s="71" t="s">
        <v>754</v>
      </c>
      <c r="AT166" s="69" t="b">
        <v>0</v>
      </c>
      <c r="AU166" s="69" t="s">
        <v>761</v>
      </c>
      <c r="AV166" s="69"/>
      <c r="AW166" s="71" t="s">
        <v>754</v>
      </c>
      <c r="AX166" s="69" t="b">
        <v>0</v>
      </c>
      <c r="AY166" s="69">
        <v>0</v>
      </c>
      <c r="AZ166" s="71" t="s">
        <v>754</v>
      </c>
      <c r="BA166" s="69" t="s">
        <v>767</v>
      </c>
      <c r="BB166" s="69" t="b">
        <v>0</v>
      </c>
      <c r="BC166" s="71" t="s">
        <v>727</v>
      </c>
      <c r="BD166" s="69" t="s">
        <v>292</v>
      </c>
      <c r="BE166" s="69">
        <v>0</v>
      </c>
      <c r="BF166" s="69">
        <v>0</v>
      </c>
      <c r="BG166" s="69"/>
      <c r="BH166" s="69"/>
      <c r="BI166" s="69"/>
      <c r="BJ166" s="69"/>
      <c r="BK166" s="69"/>
      <c r="BL166" s="69"/>
      <c r="BM166" s="69"/>
      <c r="BN166" s="69"/>
    </row>
    <row r="167" spans="1:66" ht="15">
      <c r="A167" s="66" t="s">
        <v>364</v>
      </c>
      <c r="B167" s="66" t="s">
        <v>365</v>
      </c>
      <c r="C167" s="68" t="s">
        <v>1854</v>
      </c>
      <c r="D167" s="75">
        <v>3</v>
      </c>
      <c r="E167" s="76" t="s">
        <v>132</v>
      </c>
      <c r="F167" s="77">
        <v>32</v>
      </c>
      <c r="G167" s="68"/>
      <c r="H167" s="78"/>
      <c r="I167" s="79"/>
      <c r="J167" s="79"/>
      <c r="K167" s="34" t="s">
        <v>66</v>
      </c>
      <c r="L167" s="86">
        <v>167</v>
      </c>
      <c r="M167" s="86"/>
      <c r="N167" s="81"/>
      <c r="O167" s="69">
        <v>1</v>
      </c>
      <c r="P167" s="67" t="str">
        <f>REPLACE(INDEX(GroupVertices[Group],MATCH(Edges[[#This Row],[Vertex 1]],GroupVertices[Vertex],0)),1,1,"")</f>
        <v>2</v>
      </c>
      <c r="Q167" s="67" t="str">
        <f>REPLACE(INDEX(GroupVertices[Group],MATCH(Edges[[#This Row],[Vertex 2]],GroupVertices[Vertex],0)),1,1,"")</f>
        <v>2</v>
      </c>
      <c r="R167" s="48">
        <v>1</v>
      </c>
      <c r="S167" s="49">
        <v>3.0303030303030303</v>
      </c>
      <c r="T167" s="48">
        <v>0</v>
      </c>
      <c r="U167" s="49">
        <v>0</v>
      </c>
      <c r="V167" s="48">
        <v>0</v>
      </c>
      <c r="W167" s="49">
        <v>0</v>
      </c>
      <c r="X167" s="48">
        <v>32</v>
      </c>
      <c r="Y167" s="49">
        <v>96.96969696969697</v>
      </c>
      <c r="Z167" s="48">
        <v>33</v>
      </c>
      <c r="AA167" s="69" t="s">
        <v>418</v>
      </c>
      <c r="AB167" s="99">
        <v>43721.19747685185</v>
      </c>
      <c r="AC167" s="69" t="s">
        <v>449</v>
      </c>
      <c r="AD167" s="69"/>
      <c r="AE167" s="69"/>
      <c r="AF167" s="69" t="s">
        <v>489</v>
      </c>
      <c r="AG167" s="69"/>
      <c r="AH167" s="102" t="s">
        <v>560</v>
      </c>
      <c r="AI167" s="99">
        <v>43721.19747685185</v>
      </c>
      <c r="AJ167" s="105">
        <v>43721</v>
      </c>
      <c r="AK167" s="71" t="s">
        <v>610</v>
      </c>
      <c r="AL167" s="102" t="s">
        <v>669</v>
      </c>
      <c r="AM167" s="69"/>
      <c r="AN167" s="69"/>
      <c r="AO167" s="71" t="s">
        <v>728</v>
      </c>
      <c r="AP167" s="71" t="s">
        <v>752</v>
      </c>
      <c r="AQ167" s="69" t="b">
        <v>0</v>
      </c>
      <c r="AR167" s="69">
        <v>4</v>
      </c>
      <c r="AS167" s="71" t="s">
        <v>759</v>
      </c>
      <c r="AT167" s="69" t="b">
        <v>0</v>
      </c>
      <c r="AU167" s="69" t="s">
        <v>761</v>
      </c>
      <c r="AV167" s="69"/>
      <c r="AW167" s="71" t="s">
        <v>754</v>
      </c>
      <c r="AX167" s="69" t="b">
        <v>0</v>
      </c>
      <c r="AY167" s="69">
        <v>0</v>
      </c>
      <c r="AZ167" s="71" t="s">
        <v>754</v>
      </c>
      <c r="BA167" s="69" t="s">
        <v>768</v>
      </c>
      <c r="BB167" s="69" t="b">
        <v>0</v>
      </c>
      <c r="BC167" s="71" t="s">
        <v>752</v>
      </c>
      <c r="BD167" s="69" t="s">
        <v>292</v>
      </c>
      <c r="BE167" s="69">
        <v>0</v>
      </c>
      <c r="BF167" s="69">
        <v>0</v>
      </c>
      <c r="BG167" s="69" t="s">
        <v>777</v>
      </c>
      <c r="BH167" s="69" t="s">
        <v>779</v>
      </c>
      <c r="BI167" s="69" t="s">
        <v>780</v>
      </c>
      <c r="BJ167" s="69" t="s">
        <v>781</v>
      </c>
      <c r="BK167" s="69" t="s">
        <v>783</v>
      </c>
      <c r="BL167" s="69" t="s">
        <v>785</v>
      </c>
      <c r="BM167" s="69" t="s">
        <v>787</v>
      </c>
      <c r="BN167" s="102" t="s">
        <v>788</v>
      </c>
    </row>
    <row r="168" spans="1:66" ht="15">
      <c r="A168" s="66" t="s">
        <v>365</v>
      </c>
      <c r="B168" s="66" t="s">
        <v>364</v>
      </c>
      <c r="C168" s="68" t="s">
        <v>1854</v>
      </c>
      <c r="D168" s="75">
        <v>3</v>
      </c>
      <c r="E168" s="76" t="s">
        <v>132</v>
      </c>
      <c r="F168" s="77">
        <v>32</v>
      </c>
      <c r="G168" s="68"/>
      <c r="H168" s="78"/>
      <c r="I168" s="79"/>
      <c r="J168" s="79"/>
      <c r="K168" s="34" t="s">
        <v>66</v>
      </c>
      <c r="L168" s="86">
        <v>168</v>
      </c>
      <c r="M168" s="86"/>
      <c r="N168" s="81"/>
      <c r="O168" s="69">
        <v>1</v>
      </c>
      <c r="P168" s="67" t="str">
        <f>REPLACE(INDEX(GroupVertices[Group],MATCH(Edges[[#This Row],[Vertex 1]],GroupVertices[Vertex],0)),1,1,"")</f>
        <v>2</v>
      </c>
      <c r="Q168" s="67" t="str">
        <f>REPLACE(INDEX(GroupVertices[Group],MATCH(Edges[[#This Row],[Vertex 2]],GroupVertices[Vertex],0)),1,1,"")</f>
        <v>2</v>
      </c>
      <c r="R168" s="48"/>
      <c r="S168" s="49"/>
      <c r="T168" s="48"/>
      <c r="U168" s="49"/>
      <c r="V168" s="48"/>
      <c r="W168" s="49"/>
      <c r="X168" s="48"/>
      <c r="Y168" s="49"/>
      <c r="Z168" s="48"/>
      <c r="AA168" s="69" t="s">
        <v>417</v>
      </c>
      <c r="AB168" s="99">
        <v>43721.59405092592</v>
      </c>
      <c r="AC168" s="69" t="s">
        <v>450</v>
      </c>
      <c r="AD168" s="69"/>
      <c r="AE168" s="69"/>
      <c r="AF168" s="69" t="s">
        <v>511</v>
      </c>
      <c r="AG168" s="69"/>
      <c r="AH168" s="102" t="s">
        <v>561</v>
      </c>
      <c r="AI168" s="99">
        <v>43721.59405092592</v>
      </c>
      <c r="AJ168" s="105">
        <v>43721</v>
      </c>
      <c r="AK168" s="71" t="s">
        <v>611</v>
      </c>
      <c r="AL168" s="102" t="s">
        <v>670</v>
      </c>
      <c r="AM168" s="69"/>
      <c r="AN168" s="69"/>
      <c r="AO168" s="71" t="s">
        <v>729</v>
      </c>
      <c r="AP168" s="69"/>
      <c r="AQ168" s="69" t="b">
        <v>0</v>
      </c>
      <c r="AR168" s="69">
        <v>0</v>
      </c>
      <c r="AS168" s="71" t="s">
        <v>754</v>
      </c>
      <c r="AT168" s="69" t="b">
        <v>0</v>
      </c>
      <c r="AU168" s="69" t="s">
        <v>761</v>
      </c>
      <c r="AV168" s="69"/>
      <c r="AW168" s="71" t="s">
        <v>754</v>
      </c>
      <c r="AX168" s="69" t="b">
        <v>0</v>
      </c>
      <c r="AY168" s="69">
        <v>5</v>
      </c>
      <c r="AZ168" s="71" t="s">
        <v>737</v>
      </c>
      <c r="BA168" s="69" t="s">
        <v>769</v>
      </c>
      <c r="BB168" s="69" t="b">
        <v>0</v>
      </c>
      <c r="BC168" s="71" t="s">
        <v>737</v>
      </c>
      <c r="BD168" s="69" t="s">
        <v>292</v>
      </c>
      <c r="BE168" s="69">
        <v>0</v>
      </c>
      <c r="BF168" s="69">
        <v>0</v>
      </c>
      <c r="BG168" s="69"/>
      <c r="BH168" s="69"/>
      <c r="BI168" s="69"/>
      <c r="BJ168" s="69"/>
      <c r="BK168" s="69"/>
      <c r="BL168" s="69"/>
      <c r="BM168" s="69"/>
      <c r="BN168" s="69"/>
    </row>
    <row r="169" spans="1:66" ht="15">
      <c r="A169" s="66" t="s">
        <v>365</v>
      </c>
      <c r="B169" s="66" t="s">
        <v>408</v>
      </c>
      <c r="C169" s="68" t="s">
        <v>1854</v>
      </c>
      <c r="D169" s="75">
        <v>3</v>
      </c>
      <c r="E169" s="76" t="s">
        <v>132</v>
      </c>
      <c r="F169" s="77">
        <v>32</v>
      </c>
      <c r="G169" s="68"/>
      <c r="H169" s="78"/>
      <c r="I169" s="79"/>
      <c r="J169" s="79"/>
      <c r="K169" s="34" t="s">
        <v>65</v>
      </c>
      <c r="L169" s="86">
        <v>169</v>
      </c>
      <c r="M169" s="86"/>
      <c r="N169" s="81"/>
      <c r="O169" s="69">
        <v>1</v>
      </c>
      <c r="P169" s="67" t="str">
        <f>REPLACE(INDEX(GroupVertices[Group],MATCH(Edges[[#This Row],[Vertex 1]],GroupVertices[Vertex],0)),1,1,"")</f>
        <v>2</v>
      </c>
      <c r="Q169" s="67" t="str">
        <f>REPLACE(INDEX(GroupVertices[Group],MATCH(Edges[[#This Row],[Vertex 2]],GroupVertices[Vertex],0)),1,1,"")</f>
        <v>2</v>
      </c>
      <c r="R169" s="48"/>
      <c r="S169" s="49"/>
      <c r="T169" s="48"/>
      <c r="U169" s="49"/>
      <c r="V169" s="48"/>
      <c r="W169" s="49"/>
      <c r="X169" s="48"/>
      <c r="Y169" s="49"/>
      <c r="Z169" s="48"/>
      <c r="AA169" s="69" t="s">
        <v>416</v>
      </c>
      <c r="AB169" s="99">
        <v>43721.59405092592</v>
      </c>
      <c r="AC169" s="69" t="s">
        <v>450</v>
      </c>
      <c r="AD169" s="69"/>
      <c r="AE169" s="69"/>
      <c r="AF169" s="69" t="s">
        <v>511</v>
      </c>
      <c r="AG169" s="69"/>
      <c r="AH169" s="102" t="s">
        <v>561</v>
      </c>
      <c r="AI169" s="99">
        <v>43721.59405092592</v>
      </c>
      <c r="AJ169" s="105">
        <v>43721</v>
      </c>
      <c r="AK169" s="71" t="s">
        <v>611</v>
      </c>
      <c r="AL169" s="102" t="s">
        <v>670</v>
      </c>
      <c r="AM169" s="69"/>
      <c r="AN169" s="69"/>
      <c r="AO169" s="71" t="s">
        <v>729</v>
      </c>
      <c r="AP169" s="69"/>
      <c r="AQ169" s="69" t="b">
        <v>0</v>
      </c>
      <c r="AR169" s="69">
        <v>0</v>
      </c>
      <c r="AS169" s="71" t="s">
        <v>754</v>
      </c>
      <c r="AT169" s="69" t="b">
        <v>0</v>
      </c>
      <c r="AU169" s="69" t="s">
        <v>761</v>
      </c>
      <c r="AV169" s="69"/>
      <c r="AW169" s="71" t="s">
        <v>754</v>
      </c>
      <c r="AX169" s="69" t="b">
        <v>0</v>
      </c>
      <c r="AY169" s="69">
        <v>5</v>
      </c>
      <c r="AZ169" s="71" t="s">
        <v>737</v>
      </c>
      <c r="BA169" s="69" t="s">
        <v>769</v>
      </c>
      <c r="BB169" s="69" t="b">
        <v>0</v>
      </c>
      <c r="BC169" s="71" t="s">
        <v>737</v>
      </c>
      <c r="BD169" s="69" t="s">
        <v>292</v>
      </c>
      <c r="BE169" s="69">
        <v>0</v>
      </c>
      <c r="BF169" s="69">
        <v>0</v>
      </c>
      <c r="BG169" s="69"/>
      <c r="BH169" s="69"/>
      <c r="BI169" s="69"/>
      <c r="BJ169" s="69"/>
      <c r="BK169" s="69"/>
      <c r="BL169" s="69"/>
      <c r="BM169" s="69"/>
      <c r="BN169" s="69"/>
    </row>
    <row r="170" spans="1:66" ht="15">
      <c r="A170" s="66" t="s">
        <v>365</v>
      </c>
      <c r="B170" s="66" t="s">
        <v>409</v>
      </c>
      <c r="C170" s="68" t="s">
        <v>1854</v>
      </c>
      <c r="D170" s="75">
        <v>3</v>
      </c>
      <c r="E170" s="76" t="s">
        <v>132</v>
      </c>
      <c r="F170" s="77">
        <v>32</v>
      </c>
      <c r="G170" s="68"/>
      <c r="H170" s="78"/>
      <c r="I170" s="79"/>
      <c r="J170" s="79"/>
      <c r="K170" s="34" t="s">
        <v>65</v>
      </c>
      <c r="L170" s="86">
        <v>170</v>
      </c>
      <c r="M170" s="86"/>
      <c r="N170" s="81"/>
      <c r="O170" s="69">
        <v>1</v>
      </c>
      <c r="P170" s="67" t="str">
        <f>REPLACE(INDEX(GroupVertices[Group],MATCH(Edges[[#This Row],[Vertex 1]],GroupVertices[Vertex],0)),1,1,"")</f>
        <v>2</v>
      </c>
      <c r="Q170" s="67" t="str">
        <f>REPLACE(INDEX(GroupVertices[Group],MATCH(Edges[[#This Row],[Vertex 2]],GroupVertices[Vertex],0)),1,1,"")</f>
        <v>2</v>
      </c>
      <c r="R170" s="48"/>
      <c r="S170" s="49"/>
      <c r="T170" s="48"/>
      <c r="U170" s="49"/>
      <c r="V170" s="48"/>
      <c r="W170" s="49"/>
      <c r="X170" s="48"/>
      <c r="Y170" s="49"/>
      <c r="Z170" s="48"/>
      <c r="AA170" s="69" t="s">
        <v>416</v>
      </c>
      <c r="AB170" s="99">
        <v>43721.59405092592</v>
      </c>
      <c r="AC170" s="69" t="s">
        <v>450</v>
      </c>
      <c r="AD170" s="69"/>
      <c r="AE170" s="69"/>
      <c r="AF170" s="69" t="s">
        <v>511</v>
      </c>
      <c r="AG170" s="69"/>
      <c r="AH170" s="102" t="s">
        <v>561</v>
      </c>
      <c r="AI170" s="99">
        <v>43721.59405092592</v>
      </c>
      <c r="AJ170" s="105">
        <v>43721</v>
      </c>
      <c r="AK170" s="71" t="s">
        <v>611</v>
      </c>
      <c r="AL170" s="102" t="s">
        <v>670</v>
      </c>
      <c r="AM170" s="69"/>
      <c r="AN170" s="69"/>
      <c r="AO170" s="71" t="s">
        <v>729</v>
      </c>
      <c r="AP170" s="69"/>
      <c r="AQ170" s="69" t="b">
        <v>0</v>
      </c>
      <c r="AR170" s="69">
        <v>0</v>
      </c>
      <c r="AS170" s="71" t="s">
        <v>754</v>
      </c>
      <c r="AT170" s="69" t="b">
        <v>0</v>
      </c>
      <c r="AU170" s="69" t="s">
        <v>761</v>
      </c>
      <c r="AV170" s="69"/>
      <c r="AW170" s="71" t="s">
        <v>754</v>
      </c>
      <c r="AX170" s="69" t="b">
        <v>0</v>
      </c>
      <c r="AY170" s="69">
        <v>5</v>
      </c>
      <c r="AZ170" s="71" t="s">
        <v>737</v>
      </c>
      <c r="BA170" s="69" t="s">
        <v>769</v>
      </c>
      <c r="BB170" s="69" t="b">
        <v>0</v>
      </c>
      <c r="BC170" s="71" t="s">
        <v>737</v>
      </c>
      <c r="BD170" s="69" t="s">
        <v>292</v>
      </c>
      <c r="BE170" s="69">
        <v>0</v>
      </c>
      <c r="BF170" s="69">
        <v>0</v>
      </c>
      <c r="BG170" s="69"/>
      <c r="BH170" s="69"/>
      <c r="BI170" s="69"/>
      <c r="BJ170" s="69"/>
      <c r="BK170" s="69"/>
      <c r="BL170" s="69"/>
      <c r="BM170" s="69"/>
      <c r="BN170" s="69"/>
    </row>
    <row r="171" spans="1:66" ht="15">
      <c r="A171" s="66" t="s">
        <v>365</v>
      </c>
      <c r="B171" s="66" t="s">
        <v>410</v>
      </c>
      <c r="C171" s="68" t="s">
        <v>1854</v>
      </c>
      <c r="D171" s="75">
        <v>3</v>
      </c>
      <c r="E171" s="76" t="s">
        <v>132</v>
      </c>
      <c r="F171" s="77">
        <v>32</v>
      </c>
      <c r="G171" s="68"/>
      <c r="H171" s="78"/>
      <c r="I171" s="79"/>
      <c r="J171" s="79"/>
      <c r="K171" s="34" t="s">
        <v>65</v>
      </c>
      <c r="L171" s="86">
        <v>171</v>
      </c>
      <c r="M171" s="86"/>
      <c r="N171" s="81"/>
      <c r="O171" s="69">
        <v>1</v>
      </c>
      <c r="P171" s="67" t="str">
        <f>REPLACE(INDEX(GroupVertices[Group],MATCH(Edges[[#This Row],[Vertex 1]],GroupVertices[Vertex],0)),1,1,"")</f>
        <v>2</v>
      </c>
      <c r="Q171" s="67" t="str">
        <f>REPLACE(INDEX(GroupVertices[Group],MATCH(Edges[[#This Row],[Vertex 2]],GroupVertices[Vertex],0)),1,1,"")</f>
        <v>2</v>
      </c>
      <c r="R171" s="48"/>
      <c r="S171" s="49"/>
      <c r="T171" s="48"/>
      <c r="U171" s="49"/>
      <c r="V171" s="48"/>
      <c r="W171" s="49"/>
      <c r="X171" s="48"/>
      <c r="Y171" s="49"/>
      <c r="Z171" s="48"/>
      <c r="AA171" s="69" t="s">
        <v>416</v>
      </c>
      <c r="AB171" s="99">
        <v>43721.59405092592</v>
      </c>
      <c r="AC171" s="69" t="s">
        <v>450</v>
      </c>
      <c r="AD171" s="69"/>
      <c r="AE171" s="69"/>
      <c r="AF171" s="69" t="s">
        <v>511</v>
      </c>
      <c r="AG171" s="69"/>
      <c r="AH171" s="102" t="s">
        <v>561</v>
      </c>
      <c r="AI171" s="99">
        <v>43721.59405092592</v>
      </c>
      <c r="AJ171" s="105">
        <v>43721</v>
      </c>
      <c r="AK171" s="71" t="s">
        <v>611</v>
      </c>
      <c r="AL171" s="102" t="s">
        <v>670</v>
      </c>
      <c r="AM171" s="69"/>
      <c r="AN171" s="69"/>
      <c r="AO171" s="71" t="s">
        <v>729</v>
      </c>
      <c r="AP171" s="69"/>
      <c r="AQ171" s="69" t="b">
        <v>0</v>
      </c>
      <c r="AR171" s="69">
        <v>0</v>
      </c>
      <c r="AS171" s="71" t="s">
        <v>754</v>
      </c>
      <c r="AT171" s="69" t="b">
        <v>0</v>
      </c>
      <c r="AU171" s="69" t="s">
        <v>761</v>
      </c>
      <c r="AV171" s="69"/>
      <c r="AW171" s="71" t="s">
        <v>754</v>
      </c>
      <c r="AX171" s="69" t="b">
        <v>0</v>
      </c>
      <c r="AY171" s="69">
        <v>5</v>
      </c>
      <c r="AZ171" s="71" t="s">
        <v>737</v>
      </c>
      <c r="BA171" s="69" t="s">
        <v>769</v>
      </c>
      <c r="BB171" s="69" t="b">
        <v>0</v>
      </c>
      <c r="BC171" s="71" t="s">
        <v>737</v>
      </c>
      <c r="BD171" s="69" t="s">
        <v>292</v>
      </c>
      <c r="BE171" s="69">
        <v>0</v>
      </c>
      <c r="BF171" s="69">
        <v>0</v>
      </c>
      <c r="BG171" s="69"/>
      <c r="BH171" s="69"/>
      <c r="BI171" s="69"/>
      <c r="BJ171" s="69"/>
      <c r="BK171" s="69"/>
      <c r="BL171" s="69"/>
      <c r="BM171" s="69"/>
      <c r="BN171" s="69"/>
    </row>
    <row r="172" spans="1:66" ht="15">
      <c r="A172" s="66" t="s">
        <v>365</v>
      </c>
      <c r="B172" s="66" t="s">
        <v>411</v>
      </c>
      <c r="C172" s="68" t="s">
        <v>1854</v>
      </c>
      <c r="D172" s="75">
        <v>3</v>
      </c>
      <c r="E172" s="76" t="s">
        <v>132</v>
      </c>
      <c r="F172" s="77">
        <v>32</v>
      </c>
      <c r="G172" s="68"/>
      <c r="H172" s="78"/>
      <c r="I172" s="79"/>
      <c r="J172" s="79"/>
      <c r="K172" s="34" t="s">
        <v>65</v>
      </c>
      <c r="L172" s="86">
        <v>172</v>
      </c>
      <c r="M172" s="86"/>
      <c r="N172" s="81"/>
      <c r="O172" s="69">
        <v>1</v>
      </c>
      <c r="P172" s="67" t="str">
        <f>REPLACE(INDEX(GroupVertices[Group],MATCH(Edges[[#This Row],[Vertex 1]],GroupVertices[Vertex],0)),1,1,"")</f>
        <v>2</v>
      </c>
      <c r="Q172" s="67" t="str">
        <f>REPLACE(INDEX(GroupVertices[Group],MATCH(Edges[[#This Row],[Vertex 2]],GroupVertices[Vertex],0)),1,1,"")</f>
        <v>2</v>
      </c>
      <c r="R172" s="48">
        <v>1</v>
      </c>
      <c r="S172" s="49">
        <v>2.6315789473684212</v>
      </c>
      <c r="T172" s="48">
        <v>0</v>
      </c>
      <c r="U172" s="49">
        <v>0</v>
      </c>
      <c r="V172" s="48">
        <v>0</v>
      </c>
      <c r="W172" s="49">
        <v>0</v>
      </c>
      <c r="X172" s="48">
        <v>37</v>
      </c>
      <c r="Y172" s="49">
        <v>97.36842105263158</v>
      </c>
      <c r="Z172" s="48">
        <v>38</v>
      </c>
      <c r="AA172" s="69" t="s">
        <v>416</v>
      </c>
      <c r="AB172" s="99">
        <v>43721.59405092592</v>
      </c>
      <c r="AC172" s="69" t="s">
        <v>450</v>
      </c>
      <c r="AD172" s="69"/>
      <c r="AE172" s="69"/>
      <c r="AF172" s="69" t="s">
        <v>511</v>
      </c>
      <c r="AG172" s="69"/>
      <c r="AH172" s="102" t="s">
        <v>561</v>
      </c>
      <c r="AI172" s="99">
        <v>43721.59405092592</v>
      </c>
      <c r="AJ172" s="105">
        <v>43721</v>
      </c>
      <c r="AK172" s="71" t="s">
        <v>611</v>
      </c>
      <c r="AL172" s="102" t="s">
        <v>670</v>
      </c>
      <c r="AM172" s="69"/>
      <c r="AN172" s="69"/>
      <c r="AO172" s="71" t="s">
        <v>729</v>
      </c>
      <c r="AP172" s="69"/>
      <c r="AQ172" s="69" t="b">
        <v>0</v>
      </c>
      <c r="AR172" s="69">
        <v>0</v>
      </c>
      <c r="AS172" s="71" t="s">
        <v>754</v>
      </c>
      <c r="AT172" s="69" t="b">
        <v>0</v>
      </c>
      <c r="AU172" s="69" t="s">
        <v>761</v>
      </c>
      <c r="AV172" s="69"/>
      <c r="AW172" s="71" t="s">
        <v>754</v>
      </c>
      <c r="AX172" s="69" t="b">
        <v>0</v>
      </c>
      <c r="AY172" s="69">
        <v>5</v>
      </c>
      <c r="AZ172" s="71" t="s">
        <v>737</v>
      </c>
      <c r="BA172" s="69" t="s">
        <v>769</v>
      </c>
      <c r="BB172" s="69" t="b">
        <v>0</v>
      </c>
      <c r="BC172" s="71" t="s">
        <v>737</v>
      </c>
      <c r="BD172" s="69" t="s">
        <v>292</v>
      </c>
      <c r="BE172" s="69">
        <v>0</v>
      </c>
      <c r="BF172" s="69">
        <v>0</v>
      </c>
      <c r="BG172" s="69"/>
      <c r="BH172" s="69"/>
      <c r="BI172" s="69"/>
      <c r="BJ172" s="69"/>
      <c r="BK172" s="69"/>
      <c r="BL172" s="69"/>
      <c r="BM172" s="69"/>
      <c r="BN172" s="69"/>
    </row>
    <row r="173" spans="1:66" ht="15">
      <c r="A173" s="66" t="s">
        <v>365</v>
      </c>
      <c r="B173" s="66" t="s">
        <v>380</v>
      </c>
      <c r="C173" s="68" t="s">
        <v>1854</v>
      </c>
      <c r="D173" s="75">
        <v>3</v>
      </c>
      <c r="E173" s="76" t="s">
        <v>132</v>
      </c>
      <c r="F173" s="77">
        <v>32</v>
      </c>
      <c r="G173" s="68"/>
      <c r="H173" s="78"/>
      <c r="I173" s="79"/>
      <c r="J173" s="79"/>
      <c r="K173" s="34" t="s">
        <v>65</v>
      </c>
      <c r="L173" s="86">
        <v>173</v>
      </c>
      <c r="M173" s="86"/>
      <c r="N173" s="81"/>
      <c r="O173" s="69">
        <v>1</v>
      </c>
      <c r="P173" s="67" t="str">
        <f>REPLACE(INDEX(GroupVertices[Group],MATCH(Edges[[#This Row],[Vertex 1]],GroupVertices[Vertex],0)),1,1,"")</f>
        <v>2</v>
      </c>
      <c r="Q173" s="67" t="str">
        <f>REPLACE(INDEX(GroupVertices[Group],MATCH(Edges[[#This Row],[Vertex 2]],GroupVertices[Vertex],0)),1,1,"")</f>
        <v>2</v>
      </c>
      <c r="R173" s="48"/>
      <c r="S173" s="49"/>
      <c r="T173" s="48"/>
      <c r="U173" s="49"/>
      <c r="V173" s="48"/>
      <c r="W173" s="49"/>
      <c r="X173" s="48"/>
      <c r="Y173" s="49"/>
      <c r="Z173" s="48"/>
      <c r="AA173" s="69" t="s">
        <v>416</v>
      </c>
      <c r="AB173" s="99">
        <v>43721.59405092592</v>
      </c>
      <c r="AC173" s="69" t="s">
        <v>450</v>
      </c>
      <c r="AD173" s="69"/>
      <c r="AE173" s="69"/>
      <c r="AF173" s="69" t="s">
        <v>511</v>
      </c>
      <c r="AG173" s="69"/>
      <c r="AH173" s="102" t="s">
        <v>561</v>
      </c>
      <c r="AI173" s="99">
        <v>43721.59405092592</v>
      </c>
      <c r="AJ173" s="105">
        <v>43721</v>
      </c>
      <c r="AK173" s="71" t="s">
        <v>611</v>
      </c>
      <c r="AL173" s="102" t="s">
        <v>670</v>
      </c>
      <c r="AM173" s="69"/>
      <c r="AN173" s="69"/>
      <c r="AO173" s="71" t="s">
        <v>729</v>
      </c>
      <c r="AP173" s="69"/>
      <c r="AQ173" s="69" t="b">
        <v>0</v>
      </c>
      <c r="AR173" s="69">
        <v>0</v>
      </c>
      <c r="AS173" s="71" t="s">
        <v>754</v>
      </c>
      <c r="AT173" s="69" t="b">
        <v>0</v>
      </c>
      <c r="AU173" s="69" t="s">
        <v>761</v>
      </c>
      <c r="AV173" s="69"/>
      <c r="AW173" s="71" t="s">
        <v>754</v>
      </c>
      <c r="AX173" s="69" t="b">
        <v>0</v>
      </c>
      <c r="AY173" s="69">
        <v>5</v>
      </c>
      <c r="AZ173" s="71" t="s">
        <v>737</v>
      </c>
      <c r="BA173" s="69" t="s">
        <v>769</v>
      </c>
      <c r="BB173" s="69" t="b">
        <v>0</v>
      </c>
      <c r="BC173" s="71" t="s">
        <v>737</v>
      </c>
      <c r="BD173" s="69" t="s">
        <v>292</v>
      </c>
      <c r="BE173" s="69">
        <v>0</v>
      </c>
      <c r="BF173" s="69">
        <v>0</v>
      </c>
      <c r="BG173" s="69"/>
      <c r="BH173" s="69"/>
      <c r="BI173" s="69"/>
      <c r="BJ173" s="69"/>
      <c r="BK173" s="69"/>
      <c r="BL173" s="69"/>
      <c r="BM173" s="69"/>
      <c r="BN173" s="69"/>
    </row>
    <row r="174" spans="1:66" ht="15">
      <c r="A174" s="66" t="s">
        <v>366</v>
      </c>
      <c r="B174" s="66" t="s">
        <v>366</v>
      </c>
      <c r="C174" s="68" t="s">
        <v>1855</v>
      </c>
      <c r="D174" s="75">
        <v>3</v>
      </c>
      <c r="E174" s="76" t="s">
        <v>136</v>
      </c>
      <c r="F174" s="77">
        <v>6</v>
      </c>
      <c r="G174" s="68"/>
      <c r="H174" s="78"/>
      <c r="I174" s="79"/>
      <c r="J174" s="79"/>
      <c r="K174" s="34" t="s">
        <v>65</v>
      </c>
      <c r="L174" s="86">
        <v>174</v>
      </c>
      <c r="M174" s="86"/>
      <c r="N174" s="81"/>
      <c r="O174" s="69">
        <v>2</v>
      </c>
      <c r="P174" s="67" t="str">
        <f>REPLACE(INDEX(GroupVertices[Group],MATCH(Edges[[#This Row],[Vertex 1]],GroupVertices[Vertex],0)),1,1,"")</f>
        <v>2</v>
      </c>
      <c r="Q174" s="67" t="str">
        <f>REPLACE(INDEX(GroupVertices[Group],MATCH(Edges[[#This Row],[Vertex 2]],GroupVertices[Vertex],0)),1,1,"")</f>
        <v>2</v>
      </c>
      <c r="R174" s="48">
        <v>0</v>
      </c>
      <c r="S174" s="49">
        <v>0</v>
      </c>
      <c r="T174" s="48">
        <v>0</v>
      </c>
      <c r="U174" s="49">
        <v>0</v>
      </c>
      <c r="V174" s="48">
        <v>0</v>
      </c>
      <c r="W174" s="49">
        <v>0</v>
      </c>
      <c r="X174" s="48">
        <v>18</v>
      </c>
      <c r="Y174" s="49">
        <v>100</v>
      </c>
      <c r="Z174" s="48">
        <v>18</v>
      </c>
      <c r="AA174" s="69" t="s">
        <v>292</v>
      </c>
      <c r="AB174" s="99">
        <v>43713.911157407405</v>
      </c>
      <c r="AC174" s="69" t="s">
        <v>451</v>
      </c>
      <c r="AD174" s="102" t="s">
        <v>471</v>
      </c>
      <c r="AE174" s="69" t="s">
        <v>481</v>
      </c>
      <c r="AF174" s="69" t="s">
        <v>489</v>
      </c>
      <c r="AG174" s="69"/>
      <c r="AH174" s="102" t="s">
        <v>562</v>
      </c>
      <c r="AI174" s="99">
        <v>43713.911157407405</v>
      </c>
      <c r="AJ174" s="105">
        <v>43713</v>
      </c>
      <c r="AK174" s="71" t="s">
        <v>612</v>
      </c>
      <c r="AL174" s="102" t="s">
        <v>671</v>
      </c>
      <c r="AM174" s="69"/>
      <c r="AN174" s="69"/>
      <c r="AO174" s="71" t="s">
        <v>730</v>
      </c>
      <c r="AP174" s="69"/>
      <c r="AQ174" s="69" t="b">
        <v>0</v>
      </c>
      <c r="AR174" s="69">
        <v>0</v>
      </c>
      <c r="AS174" s="71" t="s">
        <v>754</v>
      </c>
      <c r="AT174" s="69" t="b">
        <v>0</v>
      </c>
      <c r="AU174" s="69" t="s">
        <v>761</v>
      </c>
      <c r="AV174" s="69"/>
      <c r="AW174" s="71" t="s">
        <v>754</v>
      </c>
      <c r="AX174" s="69" t="b">
        <v>0</v>
      </c>
      <c r="AY174" s="69">
        <v>0</v>
      </c>
      <c r="AZ174" s="71" t="s">
        <v>754</v>
      </c>
      <c r="BA174" s="69" t="s">
        <v>768</v>
      </c>
      <c r="BB174" s="69" t="b">
        <v>0</v>
      </c>
      <c r="BC174" s="71" t="s">
        <v>730</v>
      </c>
      <c r="BD174" s="69" t="s">
        <v>292</v>
      </c>
      <c r="BE174" s="69">
        <v>0</v>
      </c>
      <c r="BF174" s="69">
        <v>0</v>
      </c>
      <c r="BG174" s="69"/>
      <c r="BH174" s="69"/>
      <c r="BI174" s="69"/>
      <c r="BJ174" s="69"/>
      <c r="BK174" s="69"/>
      <c r="BL174" s="69"/>
      <c r="BM174" s="69"/>
      <c r="BN174" s="69"/>
    </row>
    <row r="175" spans="1:66" ht="15">
      <c r="A175" s="66" t="s">
        <v>366</v>
      </c>
      <c r="B175" s="66" t="s">
        <v>366</v>
      </c>
      <c r="C175" s="68" t="s">
        <v>1855</v>
      </c>
      <c r="D175" s="75">
        <v>3</v>
      </c>
      <c r="E175" s="76" t="s">
        <v>136</v>
      </c>
      <c r="F175" s="77">
        <v>6</v>
      </c>
      <c r="G175" s="68"/>
      <c r="H175" s="78"/>
      <c r="I175" s="79"/>
      <c r="J175" s="79"/>
      <c r="K175" s="34" t="s">
        <v>65</v>
      </c>
      <c r="L175" s="86">
        <v>175</v>
      </c>
      <c r="M175" s="86"/>
      <c r="N175" s="81"/>
      <c r="O175" s="69">
        <v>2</v>
      </c>
      <c r="P175" s="67" t="str">
        <f>REPLACE(INDEX(GroupVertices[Group],MATCH(Edges[[#This Row],[Vertex 1]],GroupVertices[Vertex],0)),1,1,"")</f>
        <v>2</v>
      </c>
      <c r="Q175" s="67" t="str">
        <f>REPLACE(INDEX(GroupVertices[Group],MATCH(Edges[[#This Row],[Vertex 2]],GroupVertices[Vertex],0)),1,1,"")</f>
        <v>2</v>
      </c>
      <c r="R175" s="48">
        <v>0</v>
      </c>
      <c r="S175" s="49">
        <v>0</v>
      </c>
      <c r="T175" s="48">
        <v>0</v>
      </c>
      <c r="U175" s="49">
        <v>0</v>
      </c>
      <c r="V175" s="48">
        <v>0</v>
      </c>
      <c r="W175" s="49">
        <v>0</v>
      </c>
      <c r="X175" s="48">
        <v>2</v>
      </c>
      <c r="Y175" s="49">
        <v>100</v>
      </c>
      <c r="Z175" s="48">
        <v>2</v>
      </c>
      <c r="AA175" s="69" t="s">
        <v>292</v>
      </c>
      <c r="AB175" s="99">
        <v>43714.91324074074</v>
      </c>
      <c r="AC175" s="69" t="s">
        <v>452</v>
      </c>
      <c r="AD175" s="102" t="s">
        <v>472</v>
      </c>
      <c r="AE175" s="69" t="s">
        <v>477</v>
      </c>
      <c r="AF175" s="69" t="s">
        <v>512</v>
      </c>
      <c r="AG175" s="69"/>
      <c r="AH175" s="102" t="s">
        <v>562</v>
      </c>
      <c r="AI175" s="99">
        <v>43714.91324074074</v>
      </c>
      <c r="AJ175" s="105">
        <v>43714</v>
      </c>
      <c r="AK175" s="71" t="s">
        <v>613</v>
      </c>
      <c r="AL175" s="102" t="s">
        <v>672</v>
      </c>
      <c r="AM175" s="69"/>
      <c r="AN175" s="69"/>
      <c r="AO175" s="71" t="s">
        <v>731</v>
      </c>
      <c r="AP175" s="69"/>
      <c r="AQ175" s="69" t="b">
        <v>0</v>
      </c>
      <c r="AR175" s="69">
        <v>1</v>
      </c>
      <c r="AS175" s="71" t="s">
        <v>754</v>
      </c>
      <c r="AT175" s="69" t="b">
        <v>1</v>
      </c>
      <c r="AU175" s="69" t="s">
        <v>763</v>
      </c>
      <c r="AV175" s="69"/>
      <c r="AW175" s="71" t="s">
        <v>765</v>
      </c>
      <c r="AX175" s="69" t="b">
        <v>0</v>
      </c>
      <c r="AY175" s="69">
        <v>0</v>
      </c>
      <c r="AZ175" s="71" t="s">
        <v>754</v>
      </c>
      <c r="BA175" s="69" t="s">
        <v>775</v>
      </c>
      <c r="BB175" s="69" t="b">
        <v>0</v>
      </c>
      <c r="BC175" s="71" t="s">
        <v>731</v>
      </c>
      <c r="BD175" s="69" t="s">
        <v>292</v>
      </c>
      <c r="BE175" s="69">
        <v>0</v>
      </c>
      <c r="BF175" s="69">
        <v>0</v>
      </c>
      <c r="BG175" s="69"/>
      <c r="BH175" s="69"/>
      <c r="BI175" s="69"/>
      <c r="BJ175" s="69"/>
      <c r="BK175" s="69"/>
      <c r="BL175" s="69"/>
      <c r="BM175" s="69"/>
      <c r="BN175" s="69"/>
    </row>
    <row r="176" spans="1:66" ht="15">
      <c r="A176" s="66" t="s">
        <v>366</v>
      </c>
      <c r="B176" s="66" t="s">
        <v>364</v>
      </c>
      <c r="C176" s="68" t="s">
        <v>1854</v>
      </c>
      <c r="D176" s="75">
        <v>3</v>
      </c>
      <c r="E176" s="76" t="s">
        <v>132</v>
      </c>
      <c r="F176" s="77">
        <v>32</v>
      </c>
      <c r="G176" s="68"/>
      <c r="H176" s="78"/>
      <c r="I176" s="79"/>
      <c r="J176" s="79"/>
      <c r="K176" s="34" t="s">
        <v>65</v>
      </c>
      <c r="L176" s="86">
        <v>176</v>
      </c>
      <c r="M176" s="86"/>
      <c r="N176" s="81"/>
      <c r="O176" s="69">
        <v>1</v>
      </c>
      <c r="P176" s="67" t="str">
        <f>REPLACE(INDEX(GroupVertices[Group],MATCH(Edges[[#This Row],[Vertex 1]],GroupVertices[Vertex],0)),1,1,"")</f>
        <v>2</v>
      </c>
      <c r="Q176" s="67" t="str">
        <f>REPLACE(INDEX(GroupVertices[Group],MATCH(Edges[[#This Row],[Vertex 2]],GroupVertices[Vertex],0)),1,1,"")</f>
        <v>2</v>
      </c>
      <c r="R176" s="48"/>
      <c r="S176" s="49"/>
      <c r="T176" s="48"/>
      <c r="U176" s="49"/>
      <c r="V176" s="48"/>
      <c r="W176" s="49"/>
      <c r="X176" s="48"/>
      <c r="Y176" s="49"/>
      <c r="Z176" s="48"/>
      <c r="AA176" s="69" t="s">
        <v>417</v>
      </c>
      <c r="AB176" s="99">
        <v>43721.59547453704</v>
      </c>
      <c r="AC176" s="69" t="s">
        <v>450</v>
      </c>
      <c r="AD176" s="69"/>
      <c r="AE176" s="69"/>
      <c r="AF176" s="69" t="s">
        <v>511</v>
      </c>
      <c r="AG176" s="69"/>
      <c r="AH176" s="102" t="s">
        <v>562</v>
      </c>
      <c r="AI176" s="99">
        <v>43721.59547453704</v>
      </c>
      <c r="AJ176" s="105">
        <v>43721</v>
      </c>
      <c r="AK176" s="71" t="s">
        <v>614</v>
      </c>
      <c r="AL176" s="102" t="s">
        <v>673</v>
      </c>
      <c r="AM176" s="69"/>
      <c r="AN176" s="69"/>
      <c r="AO176" s="71" t="s">
        <v>732</v>
      </c>
      <c r="AP176" s="69"/>
      <c r="AQ176" s="69" t="b">
        <v>0</v>
      </c>
      <c r="AR176" s="69">
        <v>0</v>
      </c>
      <c r="AS176" s="71" t="s">
        <v>754</v>
      </c>
      <c r="AT176" s="69" t="b">
        <v>0</v>
      </c>
      <c r="AU176" s="69" t="s">
        <v>761</v>
      </c>
      <c r="AV176" s="69"/>
      <c r="AW176" s="71" t="s">
        <v>754</v>
      </c>
      <c r="AX176" s="69" t="b">
        <v>0</v>
      </c>
      <c r="AY176" s="69">
        <v>5</v>
      </c>
      <c r="AZ176" s="71" t="s">
        <v>737</v>
      </c>
      <c r="BA176" s="69" t="s">
        <v>768</v>
      </c>
      <c r="BB176" s="69" t="b">
        <v>0</v>
      </c>
      <c r="BC176" s="71" t="s">
        <v>737</v>
      </c>
      <c r="BD176" s="69" t="s">
        <v>292</v>
      </c>
      <c r="BE176" s="69">
        <v>0</v>
      </c>
      <c r="BF176" s="69">
        <v>0</v>
      </c>
      <c r="BG176" s="69"/>
      <c r="BH176" s="69"/>
      <c r="BI176" s="69"/>
      <c r="BJ176" s="69"/>
      <c r="BK176" s="69"/>
      <c r="BL176" s="69"/>
      <c r="BM176" s="69"/>
      <c r="BN176" s="69"/>
    </row>
    <row r="177" spans="1:66" ht="15">
      <c r="A177" s="66" t="s">
        <v>366</v>
      </c>
      <c r="B177" s="66" t="s">
        <v>408</v>
      </c>
      <c r="C177" s="68" t="s">
        <v>1854</v>
      </c>
      <c r="D177" s="75">
        <v>3</v>
      </c>
      <c r="E177" s="76" t="s">
        <v>132</v>
      </c>
      <c r="F177" s="77">
        <v>32</v>
      </c>
      <c r="G177" s="68"/>
      <c r="H177" s="78"/>
      <c r="I177" s="79"/>
      <c r="J177" s="79"/>
      <c r="K177" s="34" t="s">
        <v>65</v>
      </c>
      <c r="L177" s="86">
        <v>177</v>
      </c>
      <c r="M177" s="86"/>
      <c r="N177" s="81"/>
      <c r="O177" s="69">
        <v>1</v>
      </c>
      <c r="P177" s="67" t="str">
        <f>REPLACE(INDEX(GroupVertices[Group],MATCH(Edges[[#This Row],[Vertex 1]],GroupVertices[Vertex],0)),1,1,"")</f>
        <v>2</v>
      </c>
      <c r="Q177" s="67" t="str">
        <f>REPLACE(INDEX(GroupVertices[Group],MATCH(Edges[[#This Row],[Vertex 2]],GroupVertices[Vertex],0)),1,1,"")</f>
        <v>2</v>
      </c>
      <c r="R177" s="48"/>
      <c r="S177" s="49"/>
      <c r="T177" s="48"/>
      <c r="U177" s="49"/>
      <c r="V177" s="48"/>
      <c r="W177" s="49"/>
      <c r="X177" s="48"/>
      <c r="Y177" s="49"/>
      <c r="Z177" s="48"/>
      <c r="AA177" s="69" t="s">
        <v>416</v>
      </c>
      <c r="AB177" s="99">
        <v>43721.59547453704</v>
      </c>
      <c r="AC177" s="69" t="s">
        <v>450</v>
      </c>
      <c r="AD177" s="69"/>
      <c r="AE177" s="69"/>
      <c r="AF177" s="69" t="s">
        <v>511</v>
      </c>
      <c r="AG177" s="69"/>
      <c r="AH177" s="102" t="s">
        <v>562</v>
      </c>
      <c r="AI177" s="99">
        <v>43721.59547453704</v>
      </c>
      <c r="AJ177" s="105">
        <v>43721</v>
      </c>
      <c r="AK177" s="71" t="s">
        <v>614</v>
      </c>
      <c r="AL177" s="102" t="s">
        <v>673</v>
      </c>
      <c r="AM177" s="69"/>
      <c r="AN177" s="69"/>
      <c r="AO177" s="71" t="s">
        <v>732</v>
      </c>
      <c r="AP177" s="69"/>
      <c r="AQ177" s="69" t="b">
        <v>0</v>
      </c>
      <c r="AR177" s="69">
        <v>0</v>
      </c>
      <c r="AS177" s="71" t="s">
        <v>754</v>
      </c>
      <c r="AT177" s="69" t="b">
        <v>0</v>
      </c>
      <c r="AU177" s="69" t="s">
        <v>761</v>
      </c>
      <c r="AV177" s="69"/>
      <c r="AW177" s="71" t="s">
        <v>754</v>
      </c>
      <c r="AX177" s="69" t="b">
        <v>0</v>
      </c>
      <c r="AY177" s="69">
        <v>5</v>
      </c>
      <c r="AZ177" s="71" t="s">
        <v>737</v>
      </c>
      <c r="BA177" s="69" t="s">
        <v>768</v>
      </c>
      <c r="BB177" s="69" t="b">
        <v>0</v>
      </c>
      <c r="BC177" s="71" t="s">
        <v>737</v>
      </c>
      <c r="BD177" s="69" t="s">
        <v>292</v>
      </c>
      <c r="BE177" s="69">
        <v>0</v>
      </c>
      <c r="BF177" s="69">
        <v>0</v>
      </c>
      <c r="BG177" s="69"/>
      <c r="BH177" s="69"/>
      <c r="BI177" s="69"/>
      <c r="BJ177" s="69"/>
      <c r="BK177" s="69"/>
      <c r="BL177" s="69"/>
      <c r="BM177" s="69"/>
      <c r="BN177" s="69"/>
    </row>
    <row r="178" spans="1:66" ht="15">
      <c r="A178" s="66" t="s">
        <v>366</v>
      </c>
      <c r="B178" s="66" t="s">
        <v>409</v>
      </c>
      <c r="C178" s="68" t="s">
        <v>1854</v>
      </c>
      <c r="D178" s="75">
        <v>3</v>
      </c>
      <c r="E178" s="76" t="s">
        <v>132</v>
      </c>
      <c r="F178" s="77">
        <v>32</v>
      </c>
      <c r="G178" s="68"/>
      <c r="H178" s="78"/>
      <c r="I178" s="79"/>
      <c r="J178" s="79"/>
      <c r="K178" s="34" t="s">
        <v>65</v>
      </c>
      <c r="L178" s="86">
        <v>178</v>
      </c>
      <c r="M178" s="86"/>
      <c r="N178" s="81"/>
      <c r="O178" s="69">
        <v>1</v>
      </c>
      <c r="P178" s="67" t="str">
        <f>REPLACE(INDEX(GroupVertices[Group],MATCH(Edges[[#This Row],[Vertex 1]],GroupVertices[Vertex],0)),1,1,"")</f>
        <v>2</v>
      </c>
      <c r="Q178" s="67" t="str">
        <f>REPLACE(INDEX(GroupVertices[Group],MATCH(Edges[[#This Row],[Vertex 2]],GroupVertices[Vertex],0)),1,1,"")</f>
        <v>2</v>
      </c>
      <c r="R178" s="48"/>
      <c r="S178" s="49"/>
      <c r="T178" s="48"/>
      <c r="U178" s="49"/>
      <c r="V178" s="48"/>
      <c r="W178" s="49"/>
      <c r="X178" s="48"/>
      <c r="Y178" s="49"/>
      <c r="Z178" s="48"/>
      <c r="AA178" s="69" t="s">
        <v>416</v>
      </c>
      <c r="AB178" s="99">
        <v>43721.59547453704</v>
      </c>
      <c r="AC178" s="69" t="s">
        <v>450</v>
      </c>
      <c r="AD178" s="69"/>
      <c r="AE178" s="69"/>
      <c r="AF178" s="69" t="s">
        <v>511</v>
      </c>
      <c r="AG178" s="69"/>
      <c r="AH178" s="102" t="s">
        <v>562</v>
      </c>
      <c r="AI178" s="99">
        <v>43721.59547453704</v>
      </c>
      <c r="AJ178" s="105">
        <v>43721</v>
      </c>
      <c r="AK178" s="71" t="s">
        <v>614</v>
      </c>
      <c r="AL178" s="102" t="s">
        <v>673</v>
      </c>
      <c r="AM178" s="69"/>
      <c r="AN178" s="69"/>
      <c r="AO178" s="71" t="s">
        <v>732</v>
      </c>
      <c r="AP178" s="69"/>
      <c r="AQ178" s="69" t="b">
        <v>0</v>
      </c>
      <c r="AR178" s="69">
        <v>0</v>
      </c>
      <c r="AS178" s="71" t="s">
        <v>754</v>
      </c>
      <c r="AT178" s="69" t="b">
        <v>0</v>
      </c>
      <c r="AU178" s="69" t="s">
        <v>761</v>
      </c>
      <c r="AV178" s="69"/>
      <c r="AW178" s="71" t="s">
        <v>754</v>
      </c>
      <c r="AX178" s="69" t="b">
        <v>0</v>
      </c>
      <c r="AY178" s="69">
        <v>5</v>
      </c>
      <c r="AZ178" s="71" t="s">
        <v>737</v>
      </c>
      <c r="BA178" s="69" t="s">
        <v>768</v>
      </c>
      <c r="BB178" s="69" t="b">
        <v>0</v>
      </c>
      <c r="BC178" s="71" t="s">
        <v>737</v>
      </c>
      <c r="BD178" s="69" t="s">
        <v>292</v>
      </c>
      <c r="BE178" s="69">
        <v>0</v>
      </c>
      <c r="BF178" s="69">
        <v>0</v>
      </c>
      <c r="BG178" s="69"/>
      <c r="BH178" s="69"/>
      <c r="BI178" s="69"/>
      <c r="BJ178" s="69"/>
      <c r="BK178" s="69"/>
      <c r="BL178" s="69"/>
      <c r="BM178" s="69"/>
      <c r="BN178" s="69"/>
    </row>
    <row r="179" spans="1:66" ht="15">
      <c r="A179" s="66" t="s">
        <v>366</v>
      </c>
      <c r="B179" s="66" t="s">
        <v>410</v>
      </c>
      <c r="C179" s="68" t="s">
        <v>1854</v>
      </c>
      <c r="D179" s="75">
        <v>3</v>
      </c>
      <c r="E179" s="76" t="s">
        <v>132</v>
      </c>
      <c r="F179" s="77">
        <v>32</v>
      </c>
      <c r="G179" s="68"/>
      <c r="H179" s="78"/>
      <c r="I179" s="79"/>
      <c r="J179" s="79"/>
      <c r="K179" s="34" t="s">
        <v>65</v>
      </c>
      <c r="L179" s="86">
        <v>179</v>
      </c>
      <c r="M179" s="86"/>
      <c r="N179" s="81"/>
      <c r="O179" s="69">
        <v>1</v>
      </c>
      <c r="P179" s="67" t="str">
        <f>REPLACE(INDEX(GroupVertices[Group],MATCH(Edges[[#This Row],[Vertex 1]],GroupVertices[Vertex],0)),1,1,"")</f>
        <v>2</v>
      </c>
      <c r="Q179" s="67" t="str">
        <f>REPLACE(INDEX(GroupVertices[Group],MATCH(Edges[[#This Row],[Vertex 2]],GroupVertices[Vertex],0)),1,1,"")</f>
        <v>2</v>
      </c>
      <c r="R179" s="48"/>
      <c r="S179" s="49"/>
      <c r="T179" s="48"/>
      <c r="U179" s="49"/>
      <c r="V179" s="48"/>
      <c r="W179" s="49"/>
      <c r="X179" s="48"/>
      <c r="Y179" s="49"/>
      <c r="Z179" s="48"/>
      <c r="AA179" s="69" t="s">
        <v>416</v>
      </c>
      <c r="AB179" s="99">
        <v>43721.59547453704</v>
      </c>
      <c r="AC179" s="69" t="s">
        <v>450</v>
      </c>
      <c r="AD179" s="69"/>
      <c r="AE179" s="69"/>
      <c r="AF179" s="69" t="s">
        <v>511</v>
      </c>
      <c r="AG179" s="69"/>
      <c r="AH179" s="102" t="s">
        <v>562</v>
      </c>
      <c r="AI179" s="99">
        <v>43721.59547453704</v>
      </c>
      <c r="AJ179" s="105">
        <v>43721</v>
      </c>
      <c r="AK179" s="71" t="s">
        <v>614</v>
      </c>
      <c r="AL179" s="102" t="s">
        <v>673</v>
      </c>
      <c r="AM179" s="69"/>
      <c r="AN179" s="69"/>
      <c r="AO179" s="71" t="s">
        <v>732</v>
      </c>
      <c r="AP179" s="69"/>
      <c r="AQ179" s="69" t="b">
        <v>0</v>
      </c>
      <c r="AR179" s="69">
        <v>0</v>
      </c>
      <c r="AS179" s="71" t="s">
        <v>754</v>
      </c>
      <c r="AT179" s="69" t="b">
        <v>0</v>
      </c>
      <c r="AU179" s="69" t="s">
        <v>761</v>
      </c>
      <c r="AV179" s="69"/>
      <c r="AW179" s="71" t="s">
        <v>754</v>
      </c>
      <c r="AX179" s="69" t="b">
        <v>0</v>
      </c>
      <c r="AY179" s="69">
        <v>5</v>
      </c>
      <c r="AZ179" s="71" t="s">
        <v>737</v>
      </c>
      <c r="BA179" s="69" t="s">
        <v>768</v>
      </c>
      <c r="BB179" s="69" t="b">
        <v>0</v>
      </c>
      <c r="BC179" s="71" t="s">
        <v>737</v>
      </c>
      <c r="BD179" s="69" t="s">
        <v>292</v>
      </c>
      <c r="BE179" s="69">
        <v>0</v>
      </c>
      <c r="BF179" s="69">
        <v>0</v>
      </c>
      <c r="BG179" s="69"/>
      <c r="BH179" s="69"/>
      <c r="BI179" s="69"/>
      <c r="BJ179" s="69"/>
      <c r="BK179" s="69"/>
      <c r="BL179" s="69"/>
      <c r="BM179" s="69"/>
      <c r="BN179" s="69"/>
    </row>
    <row r="180" spans="1:66" ht="15">
      <c r="A180" s="66" t="s">
        <v>366</v>
      </c>
      <c r="B180" s="66" t="s">
        <v>411</v>
      </c>
      <c r="C180" s="68" t="s">
        <v>1854</v>
      </c>
      <c r="D180" s="75">
        <v>3</v>
      </c>
      <c r="E180" s="76" t="s">
        <v>132</v>
      </c>
      <c r="F180" s="77">
        <v>32</v>
      </c>
      <c r="G180" s="68"/>
      <c r="H180" s="78"/>
      <c r="I180" s="79"/>
      <c r="J180" s="79"/>
      <c r="K180" s="34" t="s">
        <v>65</v>
      </c>
      <c r="L180" s="86">
        <v>180</v>
      </c>
      <c r="M180" s="86"/>
      <c r="N180" s="81"/>
      <c r="O180" s="69">
        <v>1</v>
      </c>
      <c r="P180" s="67" t="str">
        <f>REPLACE(INDEX(GroupVertices[Group],MATCH(Edges[[#This Row],[Vertex 1]],GroupVertices[Vertex],0)),1,1,"")</f>
        <v>2</v>
      </c>
      <c r="Q180" s="67" t="str">
        <f>REPLACE(INDEX(GroupVertices[Group],MATCH(Edges[[#This Row],[Vertex 2]],GroupVertices[Vertex],0)),1,1,"")</f>
        <v>2</v>
      </c>
      <c r="R180" s="48"/>
      <c r="S180" s="49"/>
      <c r="T180" s="48"/>
      <c r="U180" s="49"/>
      <c r="V180" s="48"/>
      <c r="W180" s="49"/>
      <c r="X180" s="48"/>
      <c r="Y180" s="49"/>
      <c r="Z180" s="48"/>
      <c r="AA180" s="69" t="s">
        <v>416</v>
      </c>
      <c r="AB180" s="99">
        <v>43721.59547453704</v>
      </c>
      <c r="AC180" s="69" t="s">
        <v>450</v>
      </c>
      <c r="AD180" s="69"/>
      <c r="AE180" s="69"/>
      <c r="AF180" s="69" t="s">
        <v>511</v>
      </c>
      <c r="AG180" s="69"/>
      <c r="AH180" s="102" t="s">
        <v>562</v>
      </c>
      <c r="AI180" s="99">
        <v>43721.59547453704</v>
      </c>
      <c r="AJ180" s="105">
        <v>43721</v>
      </c>
      <c r="AK180" s="71" t="s">
        <v>614</v>
      </c>
      <c r="AL180" s="102" t="s">
        <v>673</v>
      </c>
      <c r="AM180" s="69"/>
      <c r="AN180" s="69"/>
      <c r="AO180" s="71" t="s">
        <v>732</v>
      </c>
      <c r="AP180" s="69"/>
      <c r="AQ180" s="69" t="b">
        <v>0</v>
      </c>
      <c r="AR180" s="69">
        <v>0</v>
      </c>
      <c r="AS180" s="71" t="s">
        <v>754</v>
      </c>
      <c r="AT180" s="69" t="b">
        <v>0</v>
      </c>
      <c r="AU180" s="69" t="s">
        <v>761</v>
      </c>
      <c r="AV180" s="69"/>
      <c r="AW180" s="71" t="s">
        <v>754</v>
      </c>
      <c r="AX180" s="69" t="b">
        <v>0</v>
      </c>
      <c r="AY180" s="69">
        <v>5</v>
      </c>
      <c r="AZ180" s="71" t="s">
        <v>737</v>
      </c>
      <c r="BA180" s="69" t="s">
        <v>768</v>
      </c>
      <c r="BB180" s="69" t="b">
        <v>0</v>
      </c>
      <c r="BC180" s="71" t="s">
        <v>737</v>
      </c>
      <c r="BD180" s="69" t="s">
        <v>292</v>
      </c>
      <c r="BE180" s="69">
        <v>0</v>
      </c>
      <c r="BF180" s="69">
        <v>0</v>
      </c>
      <c r="BG180" s="69"/>
      <c r="BH180" s="69"/>
      <c r="BI180" s="69"/>
      <c r="BJ180" s="69"/>
      <c r="BK180" s="69"/>
      <c r="BL180" s="69"/>
      <c r="BM180" s="69"/>
      <c r="BN180" s="69"/>
    </row>
    <row r="181" spans="1:66" ht="15">
      <c r="A181" s="66" t="s">
        <v>366</v>
      </c>
      <c r="B181" s="66" t="s">
        <v>380</v>
      </c>
      <c r="C181" s="68" t="s">
        <v>1854</v>
      </c>
      <c r="D181" s="75">
        <v>3</v>
      </c>
      <c r="E181" s="76" t="s">
        <v>132</v>
      </c>
      <c r="F181" s="77">
        <v>32</v>
      </c>
      <c r="G181" s="68"/>
      <c r="H181" s="78"/>
      <c r="I181" s="79"/>
      <c r="J181" s="79"/>
      <c r="K181" s="34" t="s">
        <v>65</v>
      </c>
      <c r="L181" s="86">
        <v>181</v>
      </c>
      <c r="M181" s="86"/>
      <c r="N181" s="81"/>
      <c r="O181" s="69">
        <v>1</v>
      </c>
      <c r="P181" s="67" t="str">
        <f>REPLACE(INDEX(GroupVertices[Group],MATCH(Edges[[#This Row],[Vertex 1]],GroupVertices[Vertex],0)),1,1,"")</f>
        <v>2</v>
      </c>
      <c r="Q181" s="67" t="str">
        <f>REPLACE(INDEX(GroupVertices[Group],MATCH(Edges[[#This Row],[Vertex 2]],GroupVertices[Vertex],0)),1,1,"")</f>
        <v>2</v>
      </c>
      <c r="R181" s="48">
        <v>1</v>
      </c>
      <c r="S181" s="49">
        <v>2.6315789473684212</v>
      </c>
      <c r="T181" s="48">
        <v>0</v>
      </c>
      <c r="U181" s="49">
        <v>0</v>
      </c>
      <c r="V181" s="48">
        <v>0</v>
      </c>
      <c r="W181" s="49">
        <v>0</v>
      </c>
      <c r="X181" s="48">
        <v>37</v>
      </c>
      <c r="Y181" s="49">
        <v>97.36842105263158</v>
      </c>
      <c r="Z181" s="48">
        <v>38</v>
      </c>
      <c r="AA181" s="69" t="s">
        <v>416</v>
      </c>
      <c r="AB181" s="99">
        <v>43721.59547453704</v>
      </c>
      <c r="AC181" s="69" t="s">
        <v>450</v>
      </c>
      <c r="AD181" s="69"/>
      <c r="AE181" s="69"/>
      <c r="AF181" s="69" t="s">
        <v>511</v>
      </c>
      <c r="AG181" s="69"/>
      <c r="AH181" s="102" t="s">
        <v>562</v>
      </c>
      <c r="AI181" s="99">
        <v>43721.59547453704</v>
      </c>
      <c r="AJ181" s="105">
        <v>43721</v>
      </c>
      <c r="AK181" s="71" t="s">
        <v>614</v>
      </c>
      <c r="AL181" s="102" t="s">
        <v>673</v>
      </c>
      <c r="AM181" s="69"/>
      <c r="AN181" s="69"/>
      <c r="AO181" s="71" t="s">
        <v>732</v>
      </c>
      <c r="AP181" s="69"/>
      <c r="AQ181" s="69" t="b">
        <v>0</v>
      </c>
      <c r="AR181" s="69">
        <v>0</v>
      </c>
      <c r="AS181" s="71" t="s">
        <v>754</v>
      </c>
      <c r="AT181" s="69" t="b">
        <v>0</v>
      </c>
      <c r="AU181" s="69" t="s">
        <v>761</v>
      </c>
      <c r="AV181" s="69"/>
      <c r="AW181" s="71" t="s">
        <v>754</v>
      </c>
      <c r="AX181" s="69" t="b">
        <v>0</v>
      </c>
      <c r="AY181" s="69">
        <v>5</v>
      </c>
      <c r="AZ181" s="71" t="s">
        <v>737</v>
      </c>
      <c r="BA181" s="69" t="s">
        <v>768</v>
      </c>
      <c r="BB181" s="69" t="b">
        <v>0</v>
      </c>
      <c r="BC181" s="71" t="s">
        <v>737</v>
      </c>
      <c r="BD181" s="69" t="s">
        <v>292</v>
      </c>
      <c r="BE181" s="69">
        <v>0</v>
      </c>
      <c r="BF181" s="69">
        <v>0</v>
      </c>
      <c r="BG181" s="69"/>
      <c r="BH181" s="69"/>
      <c r="BI181" s="69"/>
      <c r="BJ181" s="69"/>
      <c r="BK181" s="69"/>
      <c r="BL181" s="69"/>
      <c r="BM181" s="69"/>
      <c r="BN181" s="69"/>
    </row>
    <row r="182" spans="1:66" ht="15">
      <c r="A182" s="66" t="s">
        <v>367</v>
      </c>
      <c r="B182" s="66" t="s">
        <v>374</v>
      </c>
      <c r="C182" s="68" t="s">
        <v>1854</v>
      </c>
      <c r="D182" s="75">
        <v>3</v>
      </c>
      <c r="E182" s="76" t="s">
        <v>132</v>
      </c>
      <c r="F182" s="77">
        <v>32</v>
      </c>
      <c r="G182" s="68"/>
      <c r="H182" s="78"/>
      <c r="I182" s="79"/>
      <c r="J182" s="79"/>
      <c r="K182" s="34" t="s">
        <v>65</v>
      </c>
      <c r="L182" s="86">
        <v>182</v>
      </c>
      <c r="M182" s="86"/>
      <c r="N182" s="81"/>
      <c r="O182" s="69">
        <v>1</v>
      </c>
      <c r="P182" s="67" t="str">
        <f>REPLACE(INDEX(GroupVertices[Group],MATCH(Edges[[#This Row],[Vertex 1]],GroupVertices[Vertex],0)),1,1,"")</f>
        <v>4</v>
      </c>
      <c r="Q182" s="67" t="str">
        <f>REPLACE(INDEX(GroupVertices[Group],MATCH(Edges[[#This Row],[Vertex 2]],GroupVertices[Vertex],0)),1,1,"")</f>
        <v>4</v>
      </c>
      <c r="R182" s="48"/>
      <c r="S182" s="49"/>
      <c r="T182" s="48"/>
      <c r="U182" s="49"/>
      <c r="V182" s="48"/>
      <c r="W182" s="49"/>
      <c r="X182" s="48"/>
      <c r="Y182" s="49"/>
      <c r="Z182" s="48"/>
      <c r="AA182" s="69" t="s">
        <v>417</v>
      </c>
      <c r="AB182" s="99">
        <v>43721.60612268518</v>
      </c>
      <c r="AC182" s="69" t="s">
        <v>438</v>
      </c>
      <c r="AD182" s="102" t="s">
        <v>468</v>
      </c>
      <c r="AE182" s="69" t="s">
        <v>483</v>
      </c>
      <c r="AF182" s="69"/>
      <c r="AG182" s="69"/>
      <c r="AH182" s="102" t="s">
        <v>563</v>
      </c>
      <c r="AI182" s="99">
        <v>43721.60612268518</v>
      </c>
      <c r="AJ182" s="105">
        <v>43721</v>
      </c>
      <c r="AK182" s="71" t="s">
        <v>615</v>
      </c>
      <c r="AL182" s="102" t="s">
        <v>674</v>
      </c>
      <c r="AM182" s="69"/>
      <c r="AN182" s="69"/>
      <c r="AO182" s="71" t="s">
        <v>733</v>
      </c>
      <c r="AP182" s="69"/>
      <c r="AQ182" s="69" t="b">
        <v>0</v>
      </c>
      <c r="AR182" s="69">
        <v>0</v>
      </c>
      <c r="AS182" s="71" t="s">
        <v>754</v>
      </c>
      <c r="AT182" s="69" t="b">
        <v>0</v>
      </c>
      <c r="AU182" s="69" t="s">
        <v>761</v>
      </c>
      <c r="AV182" s="69"/>
      <c r="AW182" s="71" t="s">
        <v>754</v>
      </c>
      <c r="AX182" s="69" t="b">
        <v>0</v>
      </c>
      <c r="AY182" s="69">
        <v>4</v>
      </c>
      <c r="AZ182" s="71" t="s">
        <v>742</v>
      </c>
      <c r="BA182" s="69" t="s">
        <v>769</v>
      </c>
      <c r="BB182" s="69" t="b">
        <v>0</v>
      </c>
      <c r="BC182" s="71" t="s">
        <v>742</v>
      </c>
      <c r="BD182" s="69" t="s">
        <v>292</v>
      </c>
      <c r="BE182" s="69">
        <v>0</v>
      </c>
      <c r="BF182" s="69">
        <v>0</v>
      </c>
      <c r="BG182" s="69"/>
      <c r="BH182" s="69"/>
      <c r="BI182" s="69"/>
      <c r="BJ182" s="69"/>
      <c r="BK182" s="69"/>
      <c r="BL182" s="69"/>
      <c r="BM182" s="69"/>
      <c r="BN182" s="69"/>
    </row>
    <row r="183" spans="1:66" ht="15">
      <c r="A183" s="66" t="s">
        <v>367</v>
      </c>
      <c r="B183" s="66" t="s">
        <v>406</v>
      </c>
      <c r="C183" s="68" t="s">
        <v>1854</v>
      </c>
      <c r="D183" s="75">
        <v>3</v>
      </c>
      <c r="E183" s="76" t="s">
        <v>132</v>
      </c>
      <c r="F183" s="77">
        <v>32</v>
      </c>
      <c r="G183" s="68"/>
      <c r="H183" s="78"/>
      <c r="I183" s="79"/>
      <c r="J183" s="79"/>
      <c r="K183" s="34" t="s">
        <v>65</v>
      </c>
      <c r="L183" s="86">
        <v>183</v>
      </c>
      <c r="M183" s="86"/>
      <c r="N183" s="81"/>
      <c r="O183" s="69">
        <v>1</v>
      </c>
      <c r="P183" s="67" t="str">
        <f>REPLACE(INDEX(GroupVertices[Group],MATCH(Edges[[#This Row],[Vertex 1]],GroupVertices[Vertex],0)),1,1,"")</f>
        <v>4</v>
      </c>
      <c r="Q183" s="67" t="str">
        <f>REPLACE(INDEX(GroupVertices[Group],MATCH(Edges[[#This Row],[Vertex 2]],GroupVertices[Vertex],0)),1,1,"")</f>
        <v>4</v>
      </c>
      <c r="R183" s="48">
        <v>0</v>
      </c>
      <c r="S183" s="49">
        <v>0</v>
      </c>
      <c r="T183" s="48">
        <v>1</v>
      </c>
      <c r="U183" s="49">
        <v>4.545454545454546</v>
      </c>
      <c r="V183" s="48">
        <v>0</v>
      </c>
      <c r="W183" s="49">
        <v>0</v>
      </c>
      <c r="X183" s="48">
        <v>21</v>
      </c>
      <c r="Y183" s="49">
        <v>95.45454545454545</v>
      </c>
      <c r="Z183" s="48">
        <v>22</v>
      </c>
      <c r="AA183" s="69" t="s">
        <v>416</v>
      </c>
      <c r="AB183" s="99">
        <v>43721.60612268518</v>
      </c>
      <c r="AC183" s="69" t="s">
        <v>438</v>
      </c>
      <c r="AD183" s="102" t="s">
        <v>468</v>
      </c>
      <c r="AE183" s="69" t="s">
        <v>483</v>
      </c>
      <c r="AF183" s="69"/>
      <c r="AG183" s="69"/>
      <c r="AH183" s="102" t="s">
        <v>563</v>
      </c>
      <c r="AI183" s="99">
        <v>43721.60612268518</v>
      </c>
      <c r="AJ183" s="105">
        <v>43721</v>
      </c>
      <c r="AK183" s="71" t="s">
        <v>615</v>
      </c>
      <c r="AL183" s="102" t="s">
        <v>674</v>
      </c>
      <c r="AM183" s="69"/>
      <c r="AN183" s="69"/>
      <c r="AO183" s="71" t="s">
        <v>733</v>
      </c>
      <c r="AP183" s="69"/>
      <c r="AQ183" s="69" t="b">
        <v>0</v>
      </c>
      <c r="AR183" s="69">
        <v>0</v>
      </c>
      <c r="AS183" s="71" t="s">
        <v>754</v>
      </c>
      <c r="AT183" s="69" t="b">
        <v>0</v>
      </c>
      <c r="AU183" s="69" t="s">
        <v>761</v>
      </c>
      <c r="AV183" s="69"/>
      <c r="AW183" s="71" t="s">
        <v>754</v>
      </c>
      <c r="AX183" s="69" t="b">
        <v>0</v>
      </c>
      <c r="AY183" s="69">
        <v>4</v>
      </c>
      <c r="AZ183" s="71" t="s">
        <v>742</v>
      </c>
      <c r="BA183" s="69" t="s">
        <v>769</v>
      </c>
      <c r="BB183" s="69" t="b">
        <v>0</v>
      </c>
      <c r="BC183" s="71" t="s">
        <v>742</v>
      </c>
      <c r="BD183" s="69" t="s">
        <v>292</v>
      </c>
      <c r="BE183" s="69">
        <v>0</v>
      </c>
      <c r="BF183" s="69">
        <v>0</v>
      </c>
      <c r="BG183" s="69"/>
      <c r="BH183" s="69"/>
      <c r="BI183" s="69"/>
      <c r="BJ183" s="69"/>
      <c r="BK183" s="69"/>
      <c r="BL183" s="69"/>
      <c r="BM183" s="69"/>
      <c r="BN183" s="69"/>
    </row>
    <row r="184" spans="1:66" ht="15">
      <c r="A184" s="66" t="s">
        <v>368</v>
      </c>
      <c r="B184" s="66" t="s">
        <v>364</v>
      </c>
      <c r="C184" s="68" t="s">
        <v>1854</v>
      </c>
      <c r="D184" s="75">
        <v>3</v>
      </c>
      <c r="E184" s="76" t="s">
        <v>132</v>
      </c>
      <c r="F184" s="77">
        <v>32</v>
      </c>
      <c r="G184" s="68"/>
      <c r="H184" s="78"/>
      <c r="I184" s="79"/>
      <c r="J184" s="79"/>
      <c r="K184" s="34" t="s">
        <v>65</v>
      </c>
      <c r="L184" s="86">
        <v>184</v>
      </c>
      <c r="M184" s="86"/>
      <c r="N184" s="81"/>
      <c r="O184" s="69">
        <v>1</v>
      </c>
      <c r="P184" s="67" t="str">
        <f>REPLACE(INDEX(GroupVertices[Group],MATCH(Edges[[#This Row],[Vertex 1]],GroupVertices[Vertex],0)),1,1,"")</f>
        <v>2</v>
      </c>
      <c r="Q184" s="67" t="str">
        <f>REPLACE(INDEX(GroupVertices[Group],MATCH(Edges[[#This Row],[Vertex 2]],GroupVertices[Vertex],0)),1,1,"")</f>
        <v>2</v>
      </c>
      <c r="R184" s="48"/>
      <c r="S184" s="49"/>
      <c r="T184" s="48"/>
      <c r="U184" s="49"/>
      <c r="V184" s="48"/>
      <c r="W184" s="49"/>
      <c r="X184" s="48"/>
      <c r="Y184" s="49"/>
      <c r="Z184" s="48"/>
      <c r="AA184" s="69" t="s">
        <v>417</v>
      </c>
      <c r="AB184" s="99">
        <v>43721.607453703706</v>
      </c>
      <c r="AC184" s="69" t="s">
        <v>450</v>
      </c>
      <c r="AD184" s="69"/>
      <c r="AE184" s="69"/>
      <c r="AF184" s="69" t="s">
        <v>511</v>
      </c>
      <c r="AG184" s="69"/>
      <c r="AH184" s="102" t="s">
        <v>564</v>
      </c>
      <c r="AI184" s="99">
        <v>43721.607453703706</v>
      </c>
      <c r="AJ184" s="105">
        <v>43721</v>
      </c>
      <c r="AK184" s="71" t="s">
        <v>616</v>
      </c>
      <c r="AL184" s="102" t="s">
        <v>675</v>
      </c>
      <c r="AM184" s="69"/>
      <c r="AN184" s="69"/>
      <c r="AO184" s="71" t="s">
        <v>734</v>
      </c>
      <c r="AP184" s="69"/>
      <c r="AQ184" s="69" t="b">
        <v>0</v>
      </c>
      <c r="AR184" s="69">
        <v>0</v>
      </c>
      <c r="AS184" s="71" t="s">
        <v>754</v>
      </c>
      <c r="AT184" s="69" t="b">
        <v>0</v>
      </c>
      <c r="AU184" s="69" t="s">
        <v>761</v>
      </c>
      <c r="AV184" s="69"/>
      <c r="AW184" s="71" t="s">
        <v>754</v>
      </c>
      <c r="AX184" s="69" t="b">
        <v>0</v>
      </c>
      <c r="AY184" s="69">
        <v>5</v>
      </c>
      <c r="AZ184" s="71" t="s">
        <v>737</v>
      </c>
      <c r="BA184" s="69" t="s">
        <v>768</v>
      </c>
      <c r="BB184" s="69" t="b">
        <v>0</v>
      </c>
      <c r="BC184" s="71" t="s">
        <v>737</v>
      </c>
      <c r="BD184" s="69" t="s">
        <v>292</v>
      </c>
      <c r="BE184" s="69">
        <v>0</v>
      </c>
      <c r="BF184" s="69">
        <v>0</v>
      </c>
      <c r="BG184" s="69"/>
      <c r="BH184" s="69"/>
      <c r="BI184" s="69"/>
      <c r="BJ184" s="69"/>
      <c r="BK184" s="69"/>
      <c r="BL184" s="69"/>
      <c r="BM184" s="69"/>
      <c r="BN184" s="69"/>
    </row>
    <row r="185" spans="1:66" ht="15">
      <c r="A185" s="66" t="s">
        <v>368</v>
      </c>
      <c r="B185" s="66" t="s">
        <v>408</v>
      </c>
      <c r="C185" s="68" t="s">
        <v>1854</v>
      </c>
      <c r="D185" s="75">
        <v>3</v>
      </c>
      <c r="E185" s="76" t="s">
        <v>132</v>
      </c>
      <c r="F185" s="77">
        <v>32</v>
      </c>
      <c r="G185" s="68"/>
      <c r="H185" s="78"/>
      <c r="I185" s="79"/>
      <c r="J185" s="79"/>
      <c r="K185" s="34" t="s">
        <v>65</v>
      </c>
      <c r="L185" s="86">
        <v>185</v>
      </c>
      <c r="M185" s="86"/>
      <c r="N185" s="81"/>
      <c r="O185" s="69">
        <v>1</v>
      </c>
      <c r="P185" s="67" t="str">
        <f>REPLACE(INDEX(GroupVertices[Group],MATCH(Edges[[#This Row],[Vertex 1]],GroupVertices[Vertex],0)),1,1,"")</f>
        <v>2</v>
      </c>
      <c r="Q185" s="67" t="str">
        <f>REPLACE(INDEX(GroupVertices[Group],MATCH(Edges[[#This Row],[Vertex 2]],GroupVertices[Vertex],0)),1,1,"")</f>
        <v>2</v>
      </c>
      <c r="R185" s="48"/>
      <c r="S185" s="49"/>
      <c r="T185" s="48"/>
      <c r="U185" s="49"/>
      <c r="V185" s="48"/>
      <c r="W185" s="49"/>
      <c r="X185" s="48"/>
      <c r="Y185" s="49"/>
      <c r="Z185" s="48"/>
      <c r="AA185" s="69" t="s">
        <v>416</v>
      </c>
      <c r="AB185" s="99">
        <v>43721.607453703706</v>
      </c>
      <c r="AC185" s="69" t="s">
        <v>450</v>
      </c>
      <c r="AD185" s="69"/>
      <c r="AE185" s="69"/>
      <c r="AF185" s="69" t="s">
        <v>511</v>
      </c>
      <c r="AG185" s="69"/>
      <c r="AH185" s="102" t="s">
        <v>564</v>
      </c>
      <c r="AI185" s="99">
        <v>43721.607453703706</v>
      </c>
      <c r="AJ185" s="105">
        <v>43721</v>
      </c>
      <c r="AK185" s="71" t="s">
        <v>616</v>
      </c>
      <c r="AL185" s="102" t="s">
        <v>675</v>
      </c>
      <c r="AM185" s="69"/>
      <c r="AN185" s="69"/>
      <c r="AO185" s="71" t="s">
        <v>734</v>
      </c>
      <c r="AP185" s="69"/>
      <c r="AQ185" s="69" t="b">
        <v>0</v>
      </c>
      <c r="AR185" s="69">
        <v>0</v>
      </c>
      <c r="AS185" s="71" t="s">
        <v>754</v>
      </c>
      <c r="AT185" s="69" t="b">
        <v>0</v>
      </c>
      <c r="AU185" s="69" t="s">
        <v>761</v>
      </c>
      <c r="AV185" s="69"/>
      <c r="AW185" s="71" t="s">
        <v>754</v>
      </c>
      <c r="AX185" s="69" t="b">
        <v>0</v>
      </c>
      <c r="AY185" s="69">
        <v>5</v>
      </c>
      <c r="AZ185" s="71" t="s">
        <v>737</v>
      </c>
      <c r="BA185" s="69" t="s">
        <v>768</v>
      </c>
      <c r="BB185" s="69" t="b">
        <v>0</v>
      </c>
      <c r="BC185" s="71" t="s">
        <v>737</v>
      </c>
      <c r="BD185" s="69" t="s">
        <v>292</v>
      </c>
      <c r="BE185" s="69">
        <v>0</v>
      </c>
      <c r="BF185" s="69">
        <v>0</v>
      </c>
      <c r="BG185" s="69"/>
      <c r="BH185" s="69"/>
      <c r="BI185" s="69"/>
      <c r="BJ185" s="69"/>
      <c r="BK185" s="69"/>
      <c r="BL185" s="69"/>
      <c r="BM185" s="69"/>
      <c r="BN185" s="69"/>
    </row>
    <row r="186" spans="1:66" ht="15">
      <c r="A186" s="66" t="s">
        <v>368</v>
      </c>
      <c r="B186" s="66" t="s">
        <v>409</v>
      </c>
      <c r="C186" s="68" t="s">
        <v>1854</v>
      </c>
      <c r="D186" s="75">
        <v>3</v>
      </c>
      <c r="E186" s="76" t="s">
        <v>132</v>
      </c>
      <c r="F186" s="77">
        <v>32</v>
      </c>
      <c r="G186" s="68"/>
      <c r="H186" s="78"/>
      <c r="I186" s="79"/>
      <c r="J186" s="79"/>
      <c r="K186" s="34" t="s">
        <v>65</v>
      </c>
      <c r="L186" s="86">
        <v>186</v>
      </c>
      <c r="M186" s="86"/>
      <c r="N186" s="81"/>
      <c r="O186" s="69">
        <v>1</v>
      </c>
      <c r="P186" s="67" t="str">
        <f>REPLACE(INDEX(GroupVertices[Group],MATCH(Edges[[#This Row],[Vertex 1]],GroupVertices[Vertex],0)),1,1,"")</f>
        <v>2</v>
      </c>
      <c r="Q186" s="67" t="str">
        <f>REPLACE(INDEX(GroupVertices[Group],MATCH(Edges[[#This Row],[Vertex 2]],GroupVertices[Vertex],0)),1,1,"")</f>
        <v>2</v>
      </c>
      <c r="R186" s="48"/>
      <c r="S186" s="49"/>
      <c r="T186" s="48"/>
      <c r="U186" s="49"/>
      <c r="V186" s="48"/>
      <c r="W186" s="49"/>
      <c r="X186" s="48"/>
      <c r="Y186" s="49"/>
      <c r="Z186" s="48"/>
      <c r="AA186" s="69" t="s">
        <v>416</v>
      </c>
      <c r="AB186" s="99">
        <v>43721.607453703706</v>
      </c>
      <c r="AC186" s="69" t="s">
        <v>450</v>
      </c>
      <c r="AD186" s="69"/>
      <c r="AE186" s="69"/>
      <c r="AF186" s="69" t="s">
        <v>511</v>
      </c>
      <c r="AG186" s="69"/>
      <c r="AH186" s="102" t="s">
        <v>564</v>
      </c>
      <c r="AI186" s="99">
        <v>43721.607453703706</v>
      </c>
      <c r="AJ186" s="105">
        <v>43721</v>
      </c>
      <c r="AK186" s="71" t="s">
        <v>616</v>
      </c>
      <c r="AL186" s="102" t="s">
        <v>675</v>
      </c>
      <c r="AM186" s="69"/>
      <c r="AN186" s="69"/>
      <c r="AO186" s="71" t="s">
        <v>734</v>
      </c>
      <c r="AP186" s="69"/>
      <c r="AQ186" s="69" t="b">
        <v>0</v>
      </c>
      <c r="AR186" s="69">
        <v>0</v>
      </c>
      <c r="AS186" s="71" t="s">
        <v>754</v>
      </c>
      <c r="AT186" s="69" t="b">
        <v>0</v>
      </c>
      <c r="AU186" s="69" t="s">
        <v>761</v>
      </c>
      <c r="AV186" s="69"/>
      <c r="AW186" s="71" t="s">
        <v>754</v>
      </c>
      <c r="AX186" s="69" t="b">
        <v>0</v>
      </c>
      <c r="AY186" s="69">
        <v>5</v>
      </c>
      <c r="AZ186" s="71" t="s">
        <v>737</v>
      </c>
      <c r="BA186" s="69" t="s">
        <v>768</v>
      </c>
      <c r="BB186" s="69" t="b">
        <v>0</v>
      </c>
      <c r="BC186" s="71" t="s">
        <v>737</v>
      </c>
      <c r="BD186" s="69" t="s">
        <v>292</v>
      </c>
      <c r="BE186" s="69">
        <v>0</v>
      </c>
      <c r="BF186" s="69">
        <v>0</v>
      </c>
      <c r="BG186" s="69"/>
      <c r="BH186" s="69"/>
      <c r="BI186" s="69"/>
      <c r="BJ186" s="69"/>
      <c r="BK186" s="69"/>
      <c r="BL186" s="69"/>
      <c r="BM186" s="69"/>
      <c r="BN186" s="69"/>
    </row>
    <row r="187" spans="1:66" ht="15">
      <c r="A187" s="66" t="s">
        <v>368</v>
      </c>
      <c r="B187" s="66" t="s">
        <v>410</v>
      </c>
      <c r="C187" s="68" t="s">
        <v>1854</v>
      </c>
      <c r="D187" s="75">
        <v>3</v>
      </c>
      <c r="E187" s="76" t="s">
        <v>132</v>
      </c>
      <c r="F187" s="77">
        <v>32</v>
      </c>
      <c r="G187" s="68"/>
      <c r="H187" s="78"/>
      <c r="I187" s="79"/>
      <c r="J187" s="79"/>
      <c r="K187" s="34" t="s">
        <v>65</v>
      </c>
      <c r="L187" s="86">
        <v>187</v>
      </c>
      <c r="M187" s="86"/>
      <c r="N187" s="81"/>
      <c r="O187" s="69">
        <v>1</v>
      </c>
      <c r="P187" s="67" t="str">
        <f>REPLACE(INDEX(GroupVertices[Group],MATCH(Edges[[#This Row],[Vertex 1]],GroupVertices[Vertex],0)),1,1,"")</f>
        <v>2</v>
      </c>
      <c r="Q187" s="67" t="str">
        <f>REPLACE(INDEX(GroupVertices[Group],MATCH(Edges[[#This Row],[Vertex 2]],GroupVertices[Vertex],0)),1,1,"")</f>
        <v>2</v>
      </c>
      <c r="R187" s="48"/>
      <c r="S187" s="49"/>
      <c r="T187" s="48"/>
      <c r="U187" s="49"/>
      <c r="V187" s="48"/>
      <c r="W187" s="49"/>
      <c r="X187" s="48"/>
      <c r="Y187" s="49"/>
      <c r="Z187" s="48"/>
      <c r="AA187" s="69" t="s">
        <v>416</v>
      </c>
      <c r="AB187" s="99">
        <v>43721.607453703706</v>
      </c>
      <c r="AC187" s="69" t="s">
        <v>450</v>
      </c>
      <c r="AD187" s="69"/>
      <c r="AE187" s="69"/>
      <c r="AF187" s="69" t="s">
        <v>511</v>
      </c>
      <c r="AG187" s="69"/>
      <c r="AH187" s="102" t="s">
        <v>564</v>
      </c>
      <c r="AI187" s="99">
        <v>43721.607453703706</v>
      </c>
      <c r="AJ187" s="105">
        <v>43721</v>
      </c>
      <c r="AK187" s="71" t="s">
        <v>616</v>
      </c>
      <c r="AL187" s="102" t="s">
        <v>675</v>
      </c>
      <c r="AM187" s="69"/>
      <c r="AN187" s="69"/>
      <c r="AO187" s="71" t="s">
        <v>734</v>
      </c>
      <c r="AP187" s="69"/>
      <c r="AQ187" s="69" t="b">
        <v>0</v>
      </c>
      <c r="AR187" s="69">
        <v>0</v>
      </c>
      <c r="AS187" s="71" t="s">
        <v>754</v>
      </c>
      <c r="AT187" s="69" t="b">
        <v>0</v>
      </c>
      <c r="AU187" s="69" t="s">
        <v>761</v>
      </c>
      <c r="AV187" s="69"/>
      <c r="AW187" s="71" t="s">
        <v>754</v>
      </c>
      <c r="AX187" s="69" t="b">
        <v>0</v>
      </c>
      <c r="AY187" s="69">
        <v>5</v>
      </c>
      <c r="AZ187" s="71" t="s">
        <v>737</v>
      </c>
      <c r="BA187" s="69" t="s">
        <v>768</v>
      </c>
      <c r="BB187" s="69" t="b">
        <v>0</v>
      </c>
      <c r="BC187" s="71" t="s">
        <v>737</v>
      </c>
      <c r="BD187" s="69" t="s">
        <v>292</v>
      </c>
      <c r="BE187" s="69">
        <v>0</v>
      </c>
      <c r="BF187" s="69">
        <v>0</v>
      </c>
      <c r="BG187" s="69"/>
      <c r="BH187" s="69"/>
      <c r="BI187" s="69"/>
      <c r="BJ187" s="69"/>
      <c r="BK187" s="69"/>
      <c r="BL187" s="69"/>
      <c r="BM187" s="69"/>
      <c r="BN187" s="69"/>
    </row>
    <row r="188" spans="1:66" ht="15">
      <c r="A188" s="66" t="s">
        <v>368</v>
      </c>
      <c r="B188" s="66" t="s">
        <v>411</v>
      </c>
      <c r="C188" s="68" t="s">
        <v>1854</v>
      </c>
      <c r="D188" s="75">
        <v>3</v>
      </c>
      <c r="E188" s="76" t="s">
        <v>132</v>
      </c>
      <c r="F188" s="77">
        <v>32</v>
      </c>
      <c r="G188" s="68"/>
      <c r="H188" s="78"/>
      <c r="I188" s="79"/>
      <c r="J188" s="79"/>
      <c r="K188" s="34" t="s">
        <v>65</v>
      </c>
      <c r="L188" s="86">
        <v>188</v>
      </c>
      <c r="M188" s="86"/>
      <c r="N188" s="81"/>
      <c r="O188" s="69">
        <v>1</v>
      </c>
      <c r="P188" s="67" t="str">
        <f>REPLACE(INDEX(GroupVertices[Group],MATCH(Edges[[#This Row],[Vertex 1]],GroupVertices[Vertex],0)),1,1,"")</f>
        <v>2</v>
      </c>
      <c r="Q188" s="67" t="str">
        <f>REPLACE(INDEX(GroupVertices[Group],MATCH(Edges[[#This Row],[Vertex 2]],GroupVertices[Vertex],0)),1,1,"")</f>
        <v>2</v>
      </c>
      <c r="R188" s="48"/>
      <c r="S188" s="49"/>
      <c r="T188" s="48"/>
      <c r="U188" s="49"/>
      <c r="V188" s="48"/>
      <c r="W188" s="49"/>
      <c r="X188" s="48"/>
      <c r="Y188" s="49"/>
      <c r="Z188" s="48"/>
      <c r="AA188" s="69" t="s">
        <v>416</v>
      </c>
      <c r="AB188" s="99">
        <v>43721.607453703706</v>
      </c>
      <c r="AC188" s="69" t="s">
        <v>450</v>
      </c>
      <c r="AD188" s="69"/>
      <c r="AE188" s="69"/>
      <c r="AF188" s="69" t="s">
        <v>511</v>
      </c>
      <c r="AG188" s="69"/>
      <c r="AH188" s="102" t="s">
        <v>564</v>
      </c>
      <c r="AI188" s="99">
        <v>43721.607453703706</v>
      </c>
      <c r="AJ188" s="105">
        <v>43721</v>
      </c>
      <c r="AK188" s="71" t="s">
        <v>616</v>
      </c>
      <c r="AL188" s="102" t="s">
        <v>675</v>
      </c>
      <c r="AM188" s="69"/>
      <c r="AN188" s="69"/>
      <c r="AO188" s="71" t="s">
        <v>734</v>
      </c>
      <c r="AP188" s="69"/>
      <c r="AQ188" s="69" t="b">
        <v>0</v>
      </c>
      <c r="AR188" s="69">
        <v>0</v>
      </c>
      <c r="AS188" s="71" t="s">
        <v>754</v>
      </c>
      <c r="AT188" s="69" t="b">
        <v>0</v>
      </c>
      <c r="AU188" s="69" t="s">
        <v>761</v>
      </c>
      <c r="AV188" s="69"/>
      <c r="AW188" s="71" t="s">
        <v>754</v>
      </c>
      <c r="AX188" s="69" t="b">
        <v>0</v>
      </c>
      <c r="AY188" s="69">
        <v>5</v>
      </c>
      <c r="AZ188" s="71" t="s">
        <v>737</v>
      </c>
      <c r="BA188" s="69" t="s">
        <v>768</v>
      </c>
      <c r="BB188" s="69" t="b">
        <v>0</v>
      </c>
      <c r="BC188" s="71" t="s">
        <v>737</v>
      </c>
      <c r="BD188" s="69" t="s">
        <v>292</v>
      </c>
      <c r="BE188" s="69">
        <v>0</v>
      </c>
      <c r="BF188" s="69">
        <v>0</v>
      </c>
      <c r="BG188" s="69"/>
      <c r="BH188" s="69"/>
      <c r="BI188" s="69"/>
      <c r="BJ188" s="69"/>
      <c r="BK188" s="69"/>
      <c r="BL188" s="69"/>
      <c r="BM188" s="69"/>
      <c r="BN188" s="69"/>
    </row>
    <row r="189" spans="1:66" ht="15">
      <c r="A189" s="66" t="s">
        <v>368</v>
      </c>
      <c r="B189" s="66" t="s">
        <v>380</v>
      </c>
      <c r="C189" s="68" t="s">
        <v>1854</v>
      </c>
      <c r="D189" s="75">
        <v>3</v>
      </c>
      <c r="E189" s="76" t="s">
        <v>132</v>
      </c>
      <c r="F189" s="77">
        <v>32</v>
      </c>
      <c r="G189" s="68"/>
      <c r="H189" s="78"/>
      <c r="I189" s="79"/>
      <c r="J189" s="79"/>
      <c r="K189" s="34" t="s">
        <v>65</v>
      </c>
      <c r="L189" s="86">
        <v>189</v>
      </c>
      <c r="M189" s="86"/>
      <c r="N189" s="81"/>
      <c r="O189" s="69">
        <v>1</v>
      </c>
      <c r="P189" s="67" t="str">
        <f>REPLACE(INDEX(GroupVertices[Group],MATCH(Edges[[#This Row],[Vertex 1]],GroupVertices[Vertex],0)),1,1,"")</f>
        <v>2</v>
      </c>
      <c r="Q189" s="67" t="str">
        <f>REPLACE(INDEX(GroupVertices[Group],MATCH(Edges[[#This Row],[Vertex 2]],GroupVertices[Vertex],0)),1,1,"")</f>
        <v>2</v>
      </c>
      <c r="R189" s="48">
        <v>1</v>
      </c>
      <c r="S189" s="49">
        <v>2.6315789473684212</v>
      </c>
      <c r="T189" s="48">
        <v>0</v>
      </c>
      <c r="U189" s="49">
        <v>0</v>
      </c>
      <c r="V189" s="48">
        <v>0</v>
      </c>
      <c r="W189" s="49">
        <v>0</v>
      </c>
      <c r="X189" s="48">
        <v>37</v>
      </c>
      <c r="Y189" s="49">
        <v>97.36842105263158</v>
      </c>
      <c r="Z189" s="48">
        <v>38</v>
      </c>
      <c r="AA189" s="69" t="s">
        <v>416</v>
      </c>
      <c r="AB189" s="99">
        <v>43721.607453703706</v>
      </c>
      <c r="AC189" s="69" t="s">
        <v>450</v>
      </c>
      <c r="AD189" s="69"/>
      <c r="AE189" s="69"/>
      <c r="AF189" s="69" t="s">
        <v>511</v>
      </c>
      <c r="AG189" s="69"/>
      <c r="AH189" s="102" t="s">
        <v>564</v>
      </c>
      <c r="AI189" s="99">
        <v>43721.607453703706</v>
      </c>
      <c r="AJ189" s="105">
        <v>43721</v>
      </c>
      <c r="AK189" s="71" t="s">
        <v>616</v>
      </c>
      <c r="AL189" s="102" t="s">
        <v>675</v>
      </c>
      <c r="AM189" s="69"/>
      <c r="AN189" s="69"/>
      <c r="AO189" s="71" t="s">
        <v>734</v>
      </c>
      <c r="AP189" s="69"/>
      <c r="AQ189" s="69" t="b">
        <v>0</v>
      </c>
      <c r="AR189" s="69">
        <v>0</v>
      </c>
      <c r="AS189" s="71" t="s">
        <v>754</v>
      </c>
      <c r="AT189" s="69" t="b">
        <v>0</v>
      </c>
      <c r="AU189" s="69" t="s">
        <v>761</v>
      </c>
      <c r="AV189" s="69"/>
      <c r="AW189" s="71" t="s">
        <v>754</v>
      </c>
      <c r="AX189" s="69" t="b">
        <v>0</v>
      </c>
      <c r="AY189" s="69">
        <v>5</v>
      </c>
      <c r="AZ189" s="71" t="s">
        <v>737</v>
      </c>
      <c r="BA189" s="69" t="s">
        <v>768</v>
      </c>
      <c r="BB189" s="69" t="b">
        <v>0</v>
      </c>
      <c r="BC189" s="71" t="s">
        <v>737</v>
      </c>
      <c r="BD189" s="69" t="s">
        <v>292</v>
      </c>
      <c r="BE189" s="69">
        <v>0</v>
      </c>
      <c r="BF189" s="69">
        <v>0</v>
      </c>
      <c r="BG189" s="69"/>
      <c r="BH189" s="69"/>
      <c r="BI189" s="69"/>
      <c r="BJ189" s="69"/>
      <c r="BK189" s="69"/>
      <c r="BL189" s="69"/>
      <c r="BM189" s="69"/>
      <c r="BN189" s="69"/>
    </row>
    <row r="190" spans="1:66" ht="15">
      <c r="A190" s="66" t="s">
        <v>369</v>
      </c>
      <c r="B190" s="66" t="s">
        <v>364</v>
      </c>
      <c r="C190" s="68" t="s">
        <v>1854</v>
      </c>
      <c r="D190" s="75">
        <v>3</v>
      </c>
      <c r="E190" s="76" t="s">
        <v>132</v>
      </c>
      <c r="F190" s="77">
        <v>32</v>
      </c>
      <c r="G190" s="68"/>
      <c r="H190" s="78"/>
      <c r="I190" s="79"/>
      <c r="J190" s="79"/>
      <c r="K190" s="34" t="s">
        <v>65</v>
      </c>
      <c r="L190" s="86">
        <v>190</v>
      </c>
      <c r="M190" s="86"/>
      <c r="N190" s="81"/>
      <c r="O190" s="69">
        <v>1</v>
      </c>
      <c r="P190" s="67" t="str">
        <f>REPLACE(INDEX(GroupVertices[Group],MATCH(Edges[[#This Row],[Vertex 1]],GroupVertices[Vertex],0)),1,1,"")</f>
        <v>2</v>
      </c>
      <c r="Q190" s="67" t="str">
        <f>REPLACE(INDEX(GroupVertices[Group],MATCH(Edges[[#This Row],[Vertex 2]],GroupVertices[Vertex],0)),1,1,"")</f>
        <v>2</v>
      </c>
      <c r="R190" s="48"/>
      <c r="S190" s="49"/>
      <c r="T190" s="48"/>
      <c r="U190" s="49"/>
      <c r="V190" s="48"/>
      <c r="W190" s="49"/>
      <c r="X190" s="48"/>
      <c r="Y190" s="49"/>
      <c r="Z190" s="48"/>
      <c r="AA190" s="69" t="s">
        <v>417</v>
      </c>
      <c r="AB190" s="99">
        <v>43721.61001157408</v>
      </c>
      <c r="AC190" s="69" t="s">
        <v>450</v>
      </c>
      <c r="AD190" s="69"/>
      <c r="AE190" s="69"/>
      <c r="AF190" s="69" t="s">
        <v>511</v>
      </c>
      <c r="AG190" s="69"/>
      <c r="AH190" s="102" t="s">
        <v>565</v>
      </c>
      <c r="AI190" s="99">
        <v>43721.61001157408</v>
      </c>
      <c r="AJ190" s="105">
        <v>43721</v>
      </c>
      <c r="AK190" s="71" t="s">
        <v>617</v>
      </c>
      <c r="AL190" s="102" t="s">
        <v>676</v>
      </c>
      <c r="AM190" s="69"/>
      <c r="AN190" s="69"/>
      <c r="AO190" s="71" t="s">
        <v>735</v>
      </c>
      <c r="AP190" s="69"/>
      <c r="AQ190" s="69" t="b">
        <v>0</v>
      </c>
      <c r="AR190" s="69">
        <v>0</v>
      </c>
      <c r="AS190" s="71" t="s">
        <v>754</v>
      </c>
      <c r="AT190" s="69" t="b">
        <v>0</v>
      </c>
      <c r="AU190" s="69" t="s">
        <v>761</v>
      </c>
      <c r="AV190" s="69"/>
      <c r="AW190" s="71" t="s">
        <v>754</v>
      </c>
      <c r="AX190" s="69" t="b">
        <v>0</v>
      </c>
      <c r="AY190" s="69">
        <v>5</v>
      </c>
      <c r="AZ190" s="71" t="s">
        <v>737</v>
      </c>
      <c r="BA190" s="69" t="s">
        <v>768</v>
      </c>
      <c r="BB190" s="69" t="b">
        <v>0</v>
      </c>
      <c r="BC190" s="71" t="s">
        <v>737</v>
      </c>
      <c r="BD190" s="69" t="s">
        <v>292</v>
      </c>
      <c r="BE190" s="69">
        <v>0</v>
      </c>
      <c r="BF190" s="69">
        <v>0</v>
      </c>
      <c r="BG190" s="69"/>
      <c r="BH190" s="69"/>
      <c r="BI190" s="69"/>
      <c r="BJ190" s="69"/>
      <c r="BK190" s="69"/>
      <c r="BL190" s="69"/>
      <c r="BM190" s="69"/>
      <c r="BN190" s="69"/>
    </row>
    <row r="191" spans="1:66" ht="15">
      <c r="A191" s="66" t="s">
        <v>369</v>
      </c>
      <c r="B191" s="66" t="s">
        <v>408</v>
      </c>
      <c r="C191" s="68" t="s">
        <v>1854</v>
      </c>
      <c r="D191" s="75">
        <v>3</v>
      </c>
      <c r="E191" s="76" t="s">
        <v>132</v>
      </c>
      <c r="F191" s="77">
        <v>32</v>
      </c>
      <c r="G191" s="68"/>
      <c r="H191" s="78"/>
      <c r="I191" s="79"/>
      <c r="J191" s="79"/>
      <c r="K191" s="34" t="s">
        <v>65</v>
      </c>
      <c r="L191" s="86">
        <v>191</v>
      </c>
      <c r="M191" s="86"/>
      <c r="N191" s="81"/>
      <c r="O191" s="69">
        <v>1</v>
      </c>
      <c r="P191" s="67" t="str">
        <f>REPLACE(INDEX(GroupVertices[Group],MATCH(Edges[[#This Row],[Vertex 1]],GroupVertices[Vertex],0)),1,1,"")</f>
        <v>2</v>
      </c>
      <c r="Q191" s="67" t="str">
        <f>REPLACE(INDEX(GroupVertices[Group],MATCH(Edges[[#This Row],[Vertex 2]],GroupVertices[Vertex],0)),1,1,"")</f>
        <v>2</v>
      </c>
      <c r="R191" s="48"/>
      <c r="S191" s="49"/>
      <c r="T191" s="48"/>
      <c r="U191" s="49"/>
      <c r="V191" s="48"/>
      <c r="W191" s="49"/>
      <c r="X191" s="48"/>
      <c r="Y191" s="49"/>
      <c r="Z191" s="48"/>
      <c r="AA191" s="69" t="s">
        <v>416</v>
      </c>
      <c r="AB191" s="99">
        <v>43721.61001157408</v>
      </c>
      <c r="AC191" s="69" t="s">
        <v>450</v>
      </c>
      <c r="AD191" s="69"/>
      <c r="AE191" s="69"/>
      <c r="AF191" s="69" t="s">
        <v>511</v>
      </c>
      <c r="AG191" s="69"/>
      <c r="AH191" s="102" t="s">
        <v>565</v>
      </c>
      <c r="AI191" s="99">
        <v>43721.61001157408</v>
      </c>
      <c r="AJ191" s="105">
        <v>43721</v>
      </c>
      <c r="AK191" s="71" t="s">
        <v>617</v>
      </c>
      <c r="AL191" s="102" t="s">
        <v>676</v>
      </c>
      <c r="AM191" s="69"/>
      <c r="AN191" s="69"/>
      <c r="AO191" s="71" t="s">
        <v>735</v>
      </c>
      <c r="AP191" s="69"/>
      <c r="AQ191" s="69" t="b">
        <v>0</v>
      </c>
      <c r="AR191" s="69">
        <v>0</v>
      </c>
      <c r="AS191" s="71" t="s">
        <v>754</v>
      </c>
      <c r="AT191" s="69" t="b">
        <v>0</v>
      </c>
      <c r="AU191" s="69" t="s">
        <v>761</v>
      </c>
      <c r="AV191" s="69"/>
      <c r="AW191" s="71" t="s">
        <v>754</v>
      </c>
      <c r="AX191" s="69" t="b">
        <v>0</v>
      </c>
      <c r="AY191" s="69">
        <v>5</v>
      </c>
      <c r="AZ191" s="71" t="s">
        <v>737</v>
      </c>
      <c r="BA191" s="69" t="s">
        <v>768</v>
      </c>
      <c r="BB191" s="69" t="b">
        <v>0</v>
      </c>
      <c r="BC191" s="71" t="s">
        <v>737</v>
      </c>
      <c r="BD191" s="69" t="s">
        <v>292</v>
      </c>
      <c r="BE191" s="69">
        <v>0</v>
      </c>
      <c r="BF191" s="69">
        <v>0</v>
      </c>
      <c r="BG191" s="69"/>
      <c r="BH191" s="69"/>
      <c r="BI191" s="69"/>
      <c r="BJ191" s="69"/>
      <c r="BK191" s="69"/>
      <c r="BL191" s="69"/>
      <c r="BM191" s="69"/>
      <c r="BN191" s="69"/>
    </row>
    <row r="192" spans="1:66" ht="15">
      <c r="A192" s="66" t="s">
        <v>369</v>
      </c>
      <c r="B192" s="66" t="s">
        <v>409</v>
      </c>
      <c r="C192" s="68" t="s">
        <v>1854</v>
      </c>
      <c r="D192" s="75">
        <v>3</v>
      </c>
      <c r="E192" s="76" t="s">
        <v>132</v>
      </c>
      <c r="F192" s="77">
        <v>32</v>
      </c>
      <c r="G192" s="68"/>
      <c r="H192" s="78"/>
      <c r="I192" s="79"/>
      <c r="J192" s="79"/>
      <c r="K192" s="34" t="s">
        <v>65</v>
      </c>
      <c r="L192" s="86">
        <v>192</v>
      </c>
      <c r="M192" s="86"/>
      <c r="N192" s="81"/>
      <c r="O192" s="69">
        <v>1</v>
      </c>
      <c r="P192" s="67" t="str">
        <f>REPLACE(INDEX(GroupVertices[Group],MATCH(Edges[[#This Row],[Vertex 1]],GroupVertices[Vertex],0)),1,1,"")</f>
        <v>2</v>
      </c>
      <c r="Q192" s="67" t="str">
        <f>REPLACE(INDEX(GroupVertices[Group],MATCH(Edges[[#This Row],[Vertex 2]],GroupVertices[Vertex],0)),1,1,"")</f>
        <v>2</v>
      </c>
      <c r="R192" s="48"/>
      <c r="S192" s="49"/>
      <c r="T192" s="48"/>
      <c r="U192" s="49"/>
      <c r="V192" s="48"/>
      <c r="W192" s="49"/>
      <c r="X192" s="48"/>
      <c r="Y192" s="49"/>
      <c r="Z192" s="48"/>
      <c r="AA192" s="69" t="s">
        <v>416</v>
      </c>
      <c r="AB192" s="99">
        <v>43721.61001157408</v>
      </c>
      <c r="AC192" s="69" t="s">
        <v>450</v>
      </c>
      <c r="AD192" s="69"/>
      <c r="AE192" s="69"/>
      <c r="AF192" s="69" t="s">
        <v>511</v>
      </c>
      <c r="AG192" s="69"/>
      <c r="AH192" s="102" t="s">
        <v>565</v>
      </c>
      <c r="AI192" s="99">
        <v>43721.61001157408</v>
      </c>
      <c r="AJ192" s="105">
        <v>43721</v>
      </c>
      <c r="AK192" s="71" t="s">
        <v>617</v>
      </c>
      <c r="AL192" s="102" t="s">
        <v>676</v>
      </c>
      <c r="AM192" s="69"/>
      <c r="AN192" s="69"/>
      <c r="AO192" s="71" t="s">
        <v>735</v>
      </c>
      <c r="AP192" s="69"/>
      <c r="AQ192" s="69" t="b">
        <v>0</v>
      </c>
      <c r="AR192" s="69">
        <v>0</v>
      </c>
      <c r="AS192" s="71" t="s">
        <v>754</v>
      </c>
      <c r="AT192" s="69" t="b">
        <v>0</v>
      </c>
      <c r="AU192" s="69" t="s">
        <v>761</v>
      </c>
      <c r="AV192" s="69"/>
      <c r="AW192" s="71" t="s">
        <v>754</v>
      </c>
      <c r="AX192" s="69" t="b">
        <v>0</v>
      </c>
      <c r="AY192" s="69">
        <v>5</v>
      </c>
      <c r="AZ192" s="71" t="s">
        <v>737</v>
      </c>
      <c r="BA192" s="69" t="s">
        <v>768</v>
      </c>
      <c r="BB192" s="69" t="b">
        <v>0</v>
      </c>
      <c r="BC192" s="71" t="s">
        <v>737</v>
      </c>
      <c r="BD192" s="69" t="s">
        <v>292</v>
      </c>
      <c r="BE192" s="69">
        <v>0</v>
      </c>
      <c r="BF192" s="69">
        <v>0</v>
      </c>
      <c r="BG192" s="69"/>
      <c r="BH192" s="69"/>
      <c r="BI192" s="69"/>
      <c r="BJ192" s="69"/>
      <c r="BK192" s="69"/>
      <c r="BL192" s="69"/>
      <c r="BM192" s="69"/>
      <c r="BN192" s="69"/>
    </row>
    <row r="193" spans="1:66" ht="15">
      <c r="A193" s="66" t="s">
        <v>369</v>
      </c>
      <c r="B193" s="66" t="s">
        <v>410</v>
      </c>
      <c r="C193" s="68" t="s">
        <v>1854</v>
      </c>
      <c r="D193" s="75">
        <v>3</v>
      </c>
      <c r="E193" s="76" t="s">
        <v>132</v>
      </c>
      <c r="F193" s="77">
        <v>32</v>
      </c>
      <c r="G193" s="68"/>
      <c r="H193" s="78"/>
      <c r="I193" s="79"/>
      <c r="J193" s="79"/>
      <c r="K193" s="34" t="s">
        <v>65</v>
      </c>
      <c r="L193" s="86">
        <v>193</v>
      </c>
      <c r="M193" s="86"/>
      <c r="N193" s="81"/>
      <c r="O193" s="69">
        <v>1</v>
      </c>
      <c r="P193" s="67" t="str">
        <f>REPLACE(INDEX(GroupVertices[Group],MATCH(Edges[[#This Row],[Vertex 1]],GroupVertices[Vertex],0)),1,1,"")</f>
        <v>2</v>
      </c>
      <c r="Q193" s="67" t="str">
        <f>REPLACE(INDEX(GroupVertices[Group],MATCH(Edges[[#This Row],[Vertex 2]],GroupVertices[Vertex],0)),1,1,"")</f>
        <v>2</v>
      </c>
      <c r="R193" s="48"/>
      <c r="S193" s="49"/>
      <c r="T193" s="48"/>
      <c r="U193" s="49"/>
      <c r="V193" s="48"/>
      <c r="W193" s="49"/>
      <c r="X193" s="48"/>
      <c r="Y193" s="49"/>
      <c r="Z193" s="48"/>
      <c r="AA193" s="69" t="s">
        <v>416</v>
      </c>
      <c r="AB193" s="99">
        <v>43721.61001157408</v>
      </c>
      <c r="AC193" s="69" t="s">
        <v>450</v>
      </c>
      <c r="AD193" s="69"/>
      <c r="AE193" s="69"/>
      <c r="AF193" s="69" t="s">
        <v>511</v>
      </c>
      <c r="AG193" s="69"/>
      <c r="AH193" s="102" t="s">
        <v>565</v>
      </c>
      <c r="AI193" s="99">
        <v>43721.61001157408</v>
      </c>
      <c r="AJ193" s="105">
        <v>43721</v>
      </c>
      <c r="AK193" s="71" t="s">
        <v>617</v>
      </c>
      <c r="AL193" s="102" t="s">
        <v>676</v>
      </c>
      <c r="AM193" s="69"/>
      <c r="AN193" s="69"/>
      <c r="AO193" s="71" t="s">
        <v>735</v>
      </c>
      <c r="AP193" s="69"/>
      <c r="AQ193" s="69" t="b">
        <v>0</v>
      </c>
      <c r="AR193" s="69">
        <v>0</v>
      </c>
      <c r="AS193" s="71" t="s">
        <v>754</v>
      </c>
      <c r="AT193" s="69" t="b">
        <v>0</v>
      </c>
      <c r="AU193" s="69" t="s">
        <v>761</v>
      </c>
      <c r="AV193" s="69"/>
      <c r="AW193" s="71" t="s">
        <v>754</v>
      </c>
      <c r="AX193" s="69" t="b">
        <v>0</v>
      </c>
      <c r="AY193" s="69">
        <v>5</v>
      </c>
      <c r="AZ193" s="71" t="s">
        <v>737</v>
      </c>
      <c r="BA193" s="69" t="s">
        <v>768</v>
      </c>
      <c r="BB193" s="69" t="b">
        <v>0</v>
      </c>
      <c r="BC193" s="71" t="s">
        <v>737</v>
      </c>
      <c r="BD193" s="69" t="s">
        <v>292</v>
      </c>
      <c r="BE193" s="69">
        <v>0</v>
      </c>
      <c r="BF193" s="69">
        <v>0</v>
      </c>
      <c r="BG193" s="69"/>
      <c r="BH193" s="69"/>
      <c r="BI193" s="69"/>
      <c r="BJ193" s="69"/>
      <c r="BK193" s="69"/>
      <c r="BL193" s="69"/>
      <c r="BM193" s="69"/>
      <c r="BN193" s="69"/>
    </row>
    <row r="194" spans="1:66" ht="15">
      <c r="A194" s="66" t="s">
        <v>369</v>
      </c>
      <c r="B194" s="66" t="s">
        <v>411</v>
      </c>
      <c r="C194" s="68" t="s">
        <v>1854</v>
      </c>
      <c r="D194" s="75">
        <v>3</v>
      </c>
      <c r="E194" s="76" t="s">
        <v>132</v>
      </c>
      <c r="F194" s="77">
        <v>32</v>
      </c>
      <c r="G194" s="68"/>
      <c r="H194" s="78"/>
      <c r="I194" s="79"/>
      <c r="J194" s="79"/>
      <c r="K194" s="34" t="s">
        <v>65</v>
      </c>
      <c r="L194" s="86">
        <v>194</v>
      </c>
      <c r="M194" s="86"/>
      <c r="N194" s="81"/>
      <c r="O194" s="69">
        <v>1</v>
      </c>
      <c r="P194" s="67" t="str">
        <f>REPLACE(INDEX(GroupVertices[Group],MATCH(Edges[[#This Row],[Vertex 1]],GroupVertices[Vertex],0)),1,1,"")</f>
        <v>2</v>
      </c>
      <c r="Q194" s="67" t="str">
        <f>REPLACE(INDEX(GroupVertices[Group],MATCH(Edges[[#This Row],[Vertex 2]],GroupVertices[Vertex],0)),1,1,"")</f>
        <v>2</v>
      </c>
      <c r="R194" s="48"/>
      <c r="S194" s="49"/>
      <c r="T194" s="48"/>
      <c r="U194" s="49"/>
      <c r="V194" s="48"/>
      <c r="W194" s="49"/>
      <c r="X194" s="48"/>
      <c r="Y194" s="49"/>
      <c r="Z194" s="48"/>
      <c r="AA194" s="69" t="s">
        <v>416</v>
      </c>
      <c r="AB194" s="99">
        <v>43721.61001157408</v>
      </c>
      <c r="AC194" s="69" t="s">
        <v>450</v>
      </c>
      <c r="AD194" s="69"/>
      <c r="AE194" s="69"/>
      <c r="AF194" s="69" t="s">
        <v>511</v>
      </c>
      <c r="AG194" s="69"/>
      <c r="AH194" s="102" t="s">
        <v>565</v>
      </c>
      <c r="AI194" s="99">
        <v>43721.61001157408</v>
      </c>
      <c r="AJ194" s="105">
        <v>43721</v>
      </c>
      <c r="AK194" s="71" t="s">
        <v>617</v>
      </c>
      <c r="AL194" s="102" t="s">
        <v>676</v>
      </c>
      <c r="AM194" s="69"/>
      <c r="AN194" s="69"/>
      <c r="AO194" s="71" t="s">
        <v>735</v>
      </c>
      <c r="AP194" s="69"/>
      <c r="AQ194" s="69" t="b">
        <v>0</v>
      </c>
      <c r="AR194" s="69">
        <v>0</v>
      </c>
      <c r="AS194" s="71" t="s">
        <v>754</v>
      </c>
      <c r="AT194" s="69" t="b">
        <v>0</v>
      </c>
      <c r="AU194" s="69" t="s">
        <v>761</v>
      </c>
      <c r="AV194" s="69"/>
      <c r="AW194" s="71" t="s">
        <v>754</v>
      </c>
      <c r="AX194" s="69" t="b">
        <v>0</v>
      </c>
      <c r="AY194" s="69">
        <v>5</v>
      </c>
      <c r="AZ194" s="71" t="s">
        <v>737</v>
      </c>
      <c r="BA194" s="69" t="s">
        <v>768</v>
      </c>
      <c r="BB194" s="69" t="b">
        <v>0</v>
      </c>
      <c r="BC194" s="71" t="s">
        <v>737</v>
      </c>
      <c r="BD194" s="69" t="s">
        <v>292</v>
      </c>
      <c r="BE194" s="69">
        <v>0</v>
      </c>
      <c r="BF194" s="69">
        <v>0</v>
      </c>
      <c r="BG194" s="69"/>
      <c r="BH194" s="69"/>
      <c r="BI194" s="69"/>
      <c r="BJ194" s="69"/>
      <c r="BK194" s="69"/>
      <c r="BL194" s="69"/>
      <c r="BM194" s="69"/>
      <c r="BN194" s="69"/>
    </row>
    <row r="195" spans="1:66" ht="15">
      <c r="A195" s="66" t="s">
        <v>369</v>
      </c>
      <c r="B195" s="66" t="s">
        <v>380</v>
      </c>
      <c r="C195" s="68" t="s">
        <v>1854</v>
      </c>
      <c r="D195" s="75">
        <v>3</v>
      </c>
      <c r="E195" s="76" t="s">
        <v>132</v>
      </c>
      <c r="F195" s="77">
        <v>32</v>
      </c>
      <c r="G195" s="68"/>
      <c r="H195" s="78"/>
      <c r="I195" s="79"/>
      <c r="J195" s="79"/>
      <c r="K195" s="34" t="s">
        <v>65</v>
      </c>
      <c r="L195" s="86">
        <v>195</v>
      </c>
      <c r="M195" s="86"/>
      <c r="N195" s="81"/>
      <c r="O195" s="69">
        <v>1</v>
      </c>
      <c r="P195" s="67" t="str">
        <f>REPLACE(INDEX(GroupVertices[Group],MATCH(Edges[[#This Row],[Vertex 1]],GroupVertices[Vertex],0)),1,1,"")</f>
        <v>2</v>
      </c>
      <c r="Q195" s="67" t="str">
        <f>REPLACE(INDEX(GroupVertices[Group],MATCH(Edges[[#This Row],[Vertex 2]],GroupVertices[Vertex],0)),1,1,"")</f>
        <v>2</v>
      </c>
      <c r="R195" s="48">
        <v>1</v>
      </c>
      <c r="S195" s="49">
        <v>2.6315789473684212</v>
      </c>
      <c r="T195" s="48">
        <v>0</v>
      </c>
      <c r="U195" s="49">
        <v>0</v>
      </c>
      <c r="V195" s="48">
        <v>0</v>
      </c>
      <c r="W195" s="49">
        <v>0</v>
      </c>
      <c r="X195" s="48">
        <v>37</v>
      </c>
      <c r="Y195" s="49">
        <v>97.36842105263158</v>
      </c>
      <c r="Z195" s="48">
        <v>38</v>
      </c>
      <c r="AA195" s="69" t="s">
        <v>416</v>
      </c>
      <c r="AB195" s="99">
        <v>43721.61001157408</v>
      </c>
      <c r="AC195" s="69" t="s">
        <v>450</v>
      </c>
      <c r="AD195" s="69"/>
      <c r="AE195" s="69"/>
      <c r="AF195" s="69" t="s">
        <v>511</v>
      </c>
      <c r="AG195" s="69"/>
      <c r="AH195" s="102" t="s">
        <v>565</v>
      </c>
      <c r="AI195" s="99">
        <v>43721.61001157408</v>
      </c>
      <c r="AJ195" s="105">
        <v>43721</v>
      </c>
      <c r="AK195" s="71" t="s">
        <v>617</v>
      </c>
      <c r="AL195" s="102" t="s">
        <v>676</v>
      </c>
      <c r="AM195" s="69"/>
      <c r="AN195" s="69"/>
      <c r="AO195" s="71" t="s">
        <v>735</v>
      </c>
      <c r="AP195" s="69"/>
      <c r="AQ195" s="69" t="b">
        <v>0</v>
      </c>
      <c r="AR195" s="69">
        <v>0</v>
      </c>
      <c r="AS195" s="71" t="s">
        <v>754</v>
      </c>
      <c r="AT195" s="69" t="b">
        <v>0</v>
      </c>
      <c r="AU195" s="69" t="s">
        <v>761</v>
      </c>
      <c r="AV195" s="69"/>
      <c r="AW195" s="71" t="s">
        <v>754</v>
      </c>
      <c r="AX195" s="69" t="b">
        <v>0</v>
      </c>
      <c r="AY195" s="69">
        <v>5</v>
      </c>
      <c r="AZ195" s="71" t="s">
        <v>737</v>
      </c>
      <c r="BA195" s="69" t="s">
        <v>768</v>
      </c>
      <c r="BB195" s="69" t="b">
        <v>0</v>
      </c>
      <c r="BC195" s="71" t="s">
        <v>737</v>
      </c>
      <c r="BD195" s="69" t="s">
        <v>292</v>
      </c>
      <c r="BE195" s="69">
        <v>0</v>
      </c>
      <c r="BF195" s="69">
        <v>0</v>
      </c>
      <c r="BG195" s="69"/>
      <c r="BH195" s="69"/>
      <c r="BI195" s="69"/>
      <c r="BJ195" s="69"/>
      <c r="BK195" s="69"/>
      <c r="BL195" s="69"/>
      <c r="BM195" s="69"/>
      <c r="BN195" s="69"/>
    </row>
    <row r="196" spans="1:66" ht="15">
      <c r="A196" s="66" t="s">
        <v>370</v>
      </c>
      <c r="B196" s="66" t="s">
        <v>370</v>
      </c>
      <c r="C196" s="68" t="s">
        <v>1854</v>
      </c>
      <c r="D196" s="75">
        <v>3</v>
      </c>
      <c r="E196" s="76" t="s">
        <v>132</v>
      </c>
      <c r="F196" s="77">
        <v>32</v>
      </c>
      <c r="G196" s="68"/>
      <c r="H196" s="78"/>
      <c r="I196" s="79"/>
      <c r="J196" s="79"/>
      <c r="K196" s="34" t="s">
        <v>65</v>
      </c>
      <c r="L196" s="86">
        <v>196</v>
      </c>
      <c r="M196" s="86"/>
      <c r="N196" s="81"/>
      <c r="O196" s="69">
        <v>1</v>
      </c>
      <c r="P196" s="67" t="str">
        <f>REPLACE(INDEX(GroupVertices[Group],MATCH(Edges[[#This Row],[Vertex 1]],GroupVertices[Vertex],0)),1,1,"")</f>
        <v>3</v>
      </c>
      <c r="Q196" s="67" t="str">
        <f>REPLACE(INDEX(GroupVertices[Group],MATCH(Edges[[#This Row],[Vertex 2]],GroupVertices[Vertex],0)),1,1,"")</f>
        <v>3</v>
      </c>
      <c r="R196" s="48">
        <v>1</v>
      </c>
      <c r="S196" s="49">
        <v>2.7777777777777777</v>
      </c>
      <c r="T196" s="48">
        <v>0</v>
      </c>
      <c r="U196" s="49">
        <v>0</v>
      </c>
      <c r="V196" s="48">
        <v>0</v>
      </c>
      <c r="W196" s="49">
        <v>0</v>
      </c>
      <c r="X196" s="48">
        <v>35</v>
      </c>
      <c r="Y196" s="49">
        <v>97.22222222222223</v>
      </c>
      <c r="Z196" s="48">
        <v>36</v>
      </c>
      <c r="AA196" s="69" t="s">
        <v>292</v>
      </c>
      <c r="AB196" s="99">
        <v>43721.618125</v>
      </c>
      <c r="AC196" s="69" t="s">
        <v>453</v>
      </c>
      <c r="AD196" s="102" t="s">
        <v>473</v>
      </c>
      <c r="AE196" s="69" t="s">
        <v>486</v>
      </c>
      <c r="AF196" s="69" t="s">
        <v>489</v>
      </c>
      <c r="AG196" s="102" t="s">
        <v>534</v>
      </c>
      <c r="AH196" s="102" t="s">
        <v>534</v>
      </c>
      <c r="AI196" s="99">
        <v>43721.618125</v>
      </c>
      <c r="AJ196" s="105">
        <v>43721</v>
      </c>
      <c r="AK196" s="71" t="s">
        <v>618</v>
      </c>
      <c r="AL196" s="102" t="s">
        <v>677</v>
      </c>
      <c r="AM196" s="69"/>
      <c r="AN196" s="69"/>
      <c r="AO196" s="71" t="s">
        <v>736</v>
      </c>
      <c r="AP196" s="69"/>
      <c r="AQ196" s="69" t="b">
        <v>0</v>
      </c>
      <c r="AR196" s="69">
        <v>1</v>
      </c>
      <c r="AS196" s="71" t="s">
        <v>754</v>
      </c>
      <c r="AT196" s="69" t="b">
        <v>0</v>
      </c>
      <c r="AU196" s="69" t="s">
        <v>761</v>
      </c>
      <c r="AV196" s="69"/>
      <c r="AW196" s="71" t="s">
        <v>754</v>
      </c>
      <c r="AX196" s="69" t="b">
        <v>0</v>
      </c>
      <c r="AY196" s="69">
        <v>0</v>
      </c>
      <c r="AZ196" s="71" t="s">
        <v>754</v>
      </c>
      <c r="BA196" s="69" t="s">
        <v>770</v>
      </c>
      <c r="BB196" s="69" t="b">
        <v>0</v>
      </c>
      <c r="BC196" s="71" t="s">
        <v>736</v>
      </c>
      <c r="BD196" s="69" t="s">
        <v>292</v>
      </c>
      <c r="BE196" s="69">
        <v>0</v>
      </c>
      <c r="BF196" s="69">
        <v>0</v>
      </c>
      <c r="BG196" s="69"/>
      <c r="BH196" s="69"/>
      <c r="BI196" s="69"/>
      <c r="BJ196" s="69"/>
      <c r="BK196" s="69"/>
      <c r="BL196" s="69"/>
      <c r="BM196" s="69"/>
      <c r="BN196" s="69"/>
    </row>
    <row r="197" spans="1:66" ht="15">
      <c r="A197" s="66" t="s">
        <v>364</v>
      </c>
      <c r="B197" s="66" t="s">
        <v>408</v>
      </c>
      <c r="C197" s="68" t="s">
        <v>1854</v>
      </c>
      <c r="D197" s="75">
        <v>3</v>
      </c>
      <c r="E197" s="76" t="s">
        <v>132</v>
      </c>
      <c r="F197" s="77">
        <v>32</v>
      </c>
      <c r="G197" s="68"/>
      <c r="H197" s="78"/>
      <c r="I197" s="79"/>
      <c r="J197" s="79"/>
      <c r="K197" s="34" t="s">
        <v>65</v>
      </c>
      <c r="L197" s="86">
        <v>197</v>
      </c>
      <c r="M197" s="86"/>
      <c r="N197" s="81"/>
      <c r="O197" s="69">
        <v>1</v>
      </c>
      <c r="P197" s="67" t="str">
        <f>REPLACE(INDEX(GroupVertices[Group],MATCH(Edges[[#This Row],[Vertex 1]],GroupVertices[Vertex],0)),1,1,"")</f>
        <v>2</v>
      </c>
      <c r="Q197" s="67" t="str">
        <f>REPLACE(INDEX(GroupVertices[Group],MATCH(Edges[[#This Row],[Vertex 2]],GroupVertices[Vertex],0)),1,1,"")</f>
        <v>2</v>
      </c>
      <c r="R197" s="48"/>
      <c r="S197" s="49"/>
      <c r="T197" s="48"/>
      <c r="U197" s="49"/>
      <c r="V197" s="48"/>
      <c r="W197" s="49"/>
      <c r="X197" s="48"/>
      <c r="Y197" s="49"/>
      <c r="Z197" s="48"/>
      <c r="AA197" s="69" t="s">
        <v>416</v>
      </c>
      <c r="AB197" s="99">
        <v>43721.58137731482</v>
      </c>
      <c r="AC197" s="69" t="s">
        <v>450</v>
      </c>
      <c r="AD197" s="69"/>
      <c r="AE197" s="69"/>
      <c r="AF197" s="69" t="s">
        <v>513</v>
      </c>
      <c r="AG197" s="102" t="s">
        <v>535</v>
      </c>
      <c r="AH197" s="102" t="s">
        <v>535</v>
      </c>
      <c r="AI197" s="99">
        <v>43721.58137731482</v>
      </c>
      <c r="AJ197" s="105">
        <v>43721</v>
      </c>
      <c r="AK197" s="71" t="s">
        <v>619</v>
      </c>
      <c r="AL197" s="102" t="s">
        <v>678</v>
      </c>
      <c r="AM197" s="69"/>
      <c r="AN197" s="69"/>
      <c r="AO197" s="71" t="s">
        <v>737</v>
      </c>
      <c r="AP197" s="69"/>
      <c r="AQ197" s="69" t="b">
        <v>0</v>
      </c>
      <c r="AR197" s="69">
        <v>20</v>
      </c>
      <c r="AS197" s="71" t="s">
        <v>754</v>
      </c>
      <c r="AT197" s="69" t="b">
        <v>0</v>
      </c>
      <c r="AU197" s="69" t="s">
        <v>761</v>
      </c>
      <c r="AV197" s="69"/>
      <c r="AW197" s="71" t="s">
        <v>754</v>
      </c>
      <c r="AX197" s="69" t="b">
        <v>0</v>
      </c>
      <c r="AY197" s="69">
        <v>5</v>
      </c>
      <c r="AZ197" s="71" t="s">
        <v>754</v>
      </c>
      <c r="BA197" s="69" t="s">
        <v>768</v>
      </c>
      <c r="BB197" s="69" t="b">
        <v>0</v>
      </c>
      <c r="BC197" s="71" t="s">
        <v>737</v>
      </c>
      <c r="BD197" s="69" t="s">
        <v>292</v>
      </c>
      <c r="BE197" s="69">
        <v>0</v>
      </c>
      <c r="BF197" s="69">
        <v>0</v>
      </c>
      <c r="BG197" s="69" t="s">
        <v>777</v>
      </c>
      <c r="BH197" s="69" t="s">
        <v>779</v>
      </c>
      <c r="BI197" s="69" t="s">
        <v>780</v>
      </c>
      <c r="BJ197" s="69" t="s">
        <v>781</v>
      </c>
      <c r="BK197" s="69" t="s">
        <v>783</v>
      </c>
      <c r="BL197" s="69" t="s">
        <v>785</v>
      </c>
      <c r="BM197" s="69" t="s">
        <v>787</v>
      </c>
      <c r="BN197" s="102" t="s">
        <v>788</v>
      </c>
    </row>
    <row r="198" spans="1:66" ht="15">
      <c r="A198" s="66" t="s">
        <v>364</v>
      </c>
      <c r="B198" s="66" t="s">
        <v>409</v>
      </c>
      <c r="C198" s="68" t="s">
        <v>1854</v>
      </c>
      <c r="D198" s="75">
        <v>3</v>
      </c>
      <c r="E198" s="76" t="s">
        <v>132</v>
      </c>
      <c r="F198" s="77">
        <v>32</v>
      </c>
      <c r="G198" s="68"/>
      <c r="H198" s="78"/>
      <c r="I198" s="79"/>
      <c r="J198" s="79"/>
      <c r="K198" s="34" t="s">
        <v>65</v>
      </c>
      <c r="L198" s="86">
        <v>198</v>
      </c>
      <c r="M198" s="86"/>
      <c r="N198" s="81"/>
      <c r="O198" s="69">
        <v>1</v>
      </c>
      <c r="P198" s="67" t="str">
        <f>REPLACE(INDEX(GroupVertices[Group],MATCH(Edges[[#This Row],[Vertex 1]],GroupVertices[Vertex],0)),1,1,"")</f>
        <v>2</v>
      </c>
      <c r="Q198" s="67" t="str">
        <f>REPLACE(INDEX(GroupVertices[Group],MATCH(Edges[[#This Row],[Vertex 2]],GroupVertices[Vertex],0)),1,1,"")</f>
        <v>2</v>
      </c>
      <c r="R198" s="48"/>
      <c r="S198" s="49"/>
      <c r="T198" s="48"/>
      <c r="U198" s="49"/>
      <c r="V198" s="48"/>
      <c r="W198" s="49"/>
      <c r="X198" s="48"/>
      <c r="Y198" s="49"/>
      <c r="Z198" s="48"/>
      <c r="AA198" s="69" t="s">
        <v>416</v>
      </c>
      <c r="AB198" s="99">
        <v>43721.58137731482</v>
      </c>
      <c r="AC198" s="69" t="s">
        <v>450</v>
      </c>
      <c r="AD198" s="69"/>
      <c r="AE198" s="69"/>
      <c r="AF198" s="69" t="s">
        <v>513</v>
      </c>
      <c r="AG198" s="102" t="s">
        <v>535</v>
      </c>
      <c r="AH198" s="102" t="s">
        <v>535</v>
      </c>
      <c r="AI198" s="99">
        <v>43721.58137731482</v>
      </c>
      <c r="AJ198" s="105">
        <v>43721</v>
      </c>
      <c r="AK198" s="71" t="s">
        <v>619</v>
      </c>
      <c r="AL198" s="102" t="s">
        <v>678</v>
      </c>
      <c r="AM198" s="69"/>
      <c r="AN198" s="69"/>
      <c r="AO198" s="71" t="s">
        <v>737</v>
      </c>
      <c r="AP198" s="69"/>
      <c r="AQ198" s="69" t="b">
        <v>0</v>
      </c>
      <c r="AR198" s="69">
        <v>20</v>
      </c>
      <c r="AS198" s="71" t="s">
        <v>754</v>
      </c>
      <c r="AT198" s="69" t="b">
        <v>0</v>
      </c>
      <c r="AU198" s="69" t="s">
        <v>761</v>
      </c>
      <c r="AV198" s="69"/>
      <c r="AW198" s="71" t="s">
        <v>754</v>
      </c>
      <c r="AX198" s="69" t="b">
        <v>0</v>
      </c>
      <c r="AY198" s="69">
        <v>5</v>
      </c>
      <c r="AZ198" s="71" t="s">
        <v>754</v>
      </c>
      <c r="BA198" s="69" t="s">
        <v>768</v>
      </c>
      <c r="BB198" s="69" t="b">
        <v>0</v>
      </c>
      <c r="BC198" s="71" t="s">
        <v>737</v>
      </c>
      <c r="BD198" s="69" t="s">
        <v>292</v>
      </c>
      <c r="BE198" s="69">
        <v>0</v>
      </c>
      <c r="BF198" s="69">
        <v>0</v>
      </c>
      <c r="BG198" s="69" t="s">
        <v>777</v>
      </c>
      <c r="BH198" s="69" t="s">
        <v>779</v>
      </c>
      <c r="BI198" s="69" t="s">
        <v>780</v>
      </c>
      <c r="BJ198" s="69" t="s">
        <v>781</v>
      </c>
      <c r="BK198" s="69" t="s">
        <v>783</v>
      </c>
      <c r="BL198" s="69" t="s">
        <v>785</v>
      </c>
      <c r="BM198" s="69" t="s">
        <v>787</v>
      </c>
      <c r="BN198" s="102" t="s">
        <v>788</v>
      </c>
    </row>
    <row r="199" spans="1:66" ht="15">
      <c r="A199" s="66" t="s">
        <v>364</v>
      </c>
      <c r="B199" s="66" t="s">
        <v>410</v>
      </c>
      <c r="C199" s="68" t="s">
        <v>1854</v>
      </c>
      <c r="D199" s="75">
        <v>3</v>
      </c>
      <c r="E199" s="76" t="s">
        <v>132</v>
      </c>
      <c r="F199" s="77">
        <v>32</v>
      </c>
      <c r="G199" s="68"/>
      <c r="H199" s="78"/>
      <c r="I199" s="79"/>
      <c r="J199" s="79"/>
      <c r="K199" s="34" t="s">
        <v>65</v>
      </c>
      <c r="L199" s="86">
        <v>199</v>
      </c>
      <c r="M199" s="86"/>
      <c r="N199" s="81"/>
      <c r="O199" s="69">
        <v>1</v>
      </c>
      <c r="P199" s="67" t="str">
        <f>REPLACE(INDEX(GroupVertices[Group],MATCH(Edges[[#This Row],[Vertex 1]],GroupVertices[Vertex],0)),1,1,"")</f>
        <v>2</v>
      </c>
      <c r="Q199" s="67" t="str">
        <f>REPLACE(INDEX(GroupVertices[Group],MATCH(Edges[[#This Row],[Vertex 2]],GroupVertices[Vertex],0)),1,1,"")</f>
        <v>2</v>
      </c>
      <c r="R199" s="48"/>
      <c r="S199" s="49"/>
      <c r="T199" s="48"/>
      <c r="U199" s="49"/>
      <c r="V199" s="48"/>
      <c r="W199" s="49"/>
      <c r="X199" s="48"/>
      <c r="Y199" s="49"/>
      <c r="Z199" s="48"/>
      <c r="AA199" s="69" t="s">
        <v>416</v>
      </c>
      <c r="AB199" s="99">
        <v>43721.58137731482</v>
      </c>
      <c r="AC199" s="69" t="s">
        <v>450</v>
      </c>
      <c r="AD199" s="69"/>
      <c r="AE199" s="69"/>
      <c r="AF199" s="69" t="s">
        <v>513</v>
      </c>
      <c r="AG199" s="102" t="s">
        <v>535</v>
      </c>
      <c r="AH199" s="102" t="s">
        <v>535</v>
      </c>
      <c r="AI199" s="99">
        <v>43721.58137731482</v>
      </c>
      <c r="AJ199" s="105">
        <v>43721</v>
      </c>
      <c r="AK199" s="71" t="s">
        <v>619</v>
      </c>
      <c r="AL199" s="102" t="s">
        <v>678</v>
      </c>
      <c r="AM199" s="69"/>
      <c r="AN199" s="69"/>
      <c r="AO199" s="71" t="s">
        <v>737</v>
      </c>
      <c r="AP199" s="69"/>
      <c r="AQ199" s="69" t="b">
        <v>0</v>
      </c>
      <c r="AR199" s="69">
        <v>20</v>
      </c>
      <c r="AS199" s="71" t="s">
        <v>754</v>
      </c>
      <c r="AT199" s="69" t="b">
        <v>0</v>
      </c>
      <c r="AU199" s="69" t="s">
        <v>761</v>
      </c>
      <c r="AV199" s="69"/>
      <c r="AW199" s="71" t="s">
        <v>754</v>
      </c>
      <c r="AX199" s="69" t="b">
        <v>0</v>
      </c>
      <c r="AY199" s="69">
        <v>5</v>
      </c>
      <c r="AZ199" s="71" t="s">
        <v>754</v>
      </c>
      <c r="BA199" s="69" t="s">
        <v>768</v>
      </c>
      <c r="BB199" s="69" t="b">
        <v>0</v>
      </c>
      <c r="BC199" s="71" t="s">
        <v>737</v>
      </c>
      <c r="BD199" s="69" t="s">
        <v>292</v>
      </c>
      <c r="BE199" s="69">
        <v>0</v>
      </c>
      <c r="BF199" s="69">
        <v>0</v>
      </c>
      <c r="BG199" s="69" t="s">
        <v>777</v>
      </c>
      <c r="BH199" s="69" t="s">
        <v>779</v>
      </c>
      <c r="BI199" s="69" t="s">
        <v>780</v>
      </c>
      <c r="BJ199" s="69" t="s">
        <v>781</v>
      </c>
      <c r="BK199" s="69" t="s">
        <v>783</v>
      </c>
      <c r="BL199" s="69" t="s">
        <v>785</v>
      </c>
      <c r="BM199" s="69" t="s">
        <v>787</v>
      </c>
      <c r="BN199" s="102" t="s">
        <v>788</v>
      </c>
    </row>
    <row r="200" spans="1:66" ht="15">
      <c r="A200" s="66" t="s">
        <v>364</v>
      </c>
      <c r="B200" s="66" t="s">
        <v>411</v>
      </c>
      <c r="C200" s="68" t="s">
        <v>1854</v>
      </c>
      <c r="D200" s="75">
        <v>3</v>
      </c>
      <c r="E200" s="76" t="s">
        <v>132</v>
      </c>
      <c r="F200" s="77">
        <v>32</v>
      </c>
      <c r="G200" s="68"/>
      <c r="H200" s="78"/>
      <c r="I200" s="79"/>
      <c r="J200" s="79"/>
      <c r="K200" s="34" t="s">
        <v>65</v>
      </c>
      <c r="L200" s="86">
        <v>200</v>
      </c>
      <c r="M200" s="86"/>
      <c r="N200" s="81"/>
      <c r="O200" s="69">
        <v>1</v>
      </c>
      <c r="P200" s="67" t="str">
        <f>REPLACE(INDEX(GroupVertices[Group],MATCH(Edges[[#This Row],[Vertex 1]],GroupVertices[Vertex],0)),1,1,"")</f>
        <v>2</v>
      </c>
      <c r="Q200" s="67" t="str">
        <f>REPLACE(INDEX(GroupVertices[Group],MATCH(Edges[[#This Row],[Vertex 2]],GroupVertices[Vertex],0)),1,1,"")</f>
        <v>2</v>
      </c>
      <c r="R200" s="48">
        <v>1</v>
      </c>
      <c r="S200" s="49">
        <v>2.6315789473684212</v>
      </c>
      <c r="T200" s="48">
        <v>0</v>
      </c>
      <c r="U200" s="49">
        <v>0</v>
      </c>
      <c r="V200" s="48">
        <v>0</v>
      </c>
      <c r="W200" s="49">
        <v>0</v>
      </c>
      <c r="X200" s="48">
        <v>37</v>
      </c>
      <c r="Y200" s="49">
        <v>97.36842105263158</v>
      </c>
      <c r="Z200" s="48">
        <v>38</v>
      </c>
      <c r="AA200" s="69" t="s">
        <v>416</v>
      </c>
      <c r="AB200" s="99">
        <v>43721.58137731482</v>
      </c>
      <c r="AC200" s="69" t="s">
        <v>450</v>
      </c>
      <c r="AD200" s="69"/>
      <c r="AE200" s="69"/>
      <c r="AF200" s="69" t="s">
        <v>513</v>
      </c>
      <c r="AG200" s="102" t="s">
        <v>535</v>
      </c>
      <c r="AH200" s="102" t="s">
        <v>535</v>
      </c>
      <c r="AI200" s="99">
        <v>43721.58137731482</v>
      </c>
      <c r="AJ200" s="105">
        <v>43721</v>
      </c>
      <c r="AK200" s="71" t="s">
        <v>619</v>
      </c>
      <c r="AL200" s="102" t="s">
        <v>678</v>
      </c>
      <c r="AM200" s="69"/>
      <c r="AN200" s="69"/>
      <c r="AO200" s="71" t="s">
        <v>737</v>
      </c>
      <c r="AP200" s="69"/>
      <c r="AQ200" s="69" t="b">
        <v>0</v>
      </c>
      <c r="AR200" s="69">
        <v>20</v>
      </c>
      <c r="AS200" s="71" t="s">
        <v>754</v>
      </c>
      <c r="AT200" s="69" t="b">
        <v>0</v>
      </c>
      <c r="AU200" s="69" t="s">
        <v>761</v>
      </c>
      <c r="AV200" s="69"/>
      <c r="AW200" s="71" t="s">
        <v>754</v>
      </c>
      <c r="AX200" s="69" t="b">
        <v>0</v>
      </c>
      <c r="AY200" s="69">
        <v>5</v>
      </c>
      <c r="AZ200" s="71" t="s">
        <v>754</v>
      </c>
      <c r="BA200" s="69" t="s">
        <v>768</v>
      </c>
      <c r="BB200" s="69" t="b">
        <v>0</v>
      </c>
      <c r="BC200" s="71" t="s">
        <v>737</v>
      </c>
      <c r="BD200" s="69" t="s">
        <v>292</v>
      </c>
      <c r="BE200" s="69">
        <v>0</v>
      </c>
      <c r="BF200" s="69">
        <v>0</v>
      </c>
      <c r="BG200" s="69" t="s">
        <v>777</v>
      </c>
      <c r="BH200" s="69" t="s">
        <v>779</v>
      </c>
      <c r="BI200" s="69" t="s">
        <v>780</v>
      </c>
      <c r="BJ200" s="69" t="s">
        <v>781</v>
      </c>
      <c r="BK200" s="69" t="s">
        <v>783</v>
      </c>
      <c r="BL200" s="69" t="s">
        <v>785</v>
      </c>
      <c r="BM200" s="69" t="s">
        <v>787</v>
      </c>
      <c r="BN200" s="102" t="s">
        <v>788</v>
      </c>
    </row>
    <row r="201" spans="1:66" ht="15">
      <c r="A201" s="66" t="s">
        <v>364</v>
      </c>
      <c r="B201" s="66" t="s">
        <v>380</v>
      </c>
      <c r="C201" s="68" t="s">
        <v>1854</v>
      </c>
      <c r="D201" s="75">
        <v>3</v>
      </c>
      <c r="E201" s="76" t="s">
        <v>132</v>
      </c>
      <c r="F201" s="77">
        <v>32</v>
      </c>
      <c r="G201" s="68"/>
      <c r="H201" s="78"/>
      <c r="I201" s="79"/>
      <c r="J201" s="79"/>
      <c r="K201" s="34" t="s">
        <v>65</v>
      </c>
      <c r="L201" s="86">
        <v>201</v>
      </c>
      <c r="M201" s="86"/>
      <c r="N201" s="81"/>
      <c r="O201" s="69">
        <v>1</v>
      </c>
      <c r="P201" s="67" t="str">
        <f>REPLACE(INDEX(GroupVertices[Group],MATCH(Edges[[#This Row],[Vertex 1]],GroupVertices[Vertex],0)),1,1,"")</f>
        <v>2</v>
      </c>
      <c r="Q201" s="67" t="str">
        <f>REPLACE(INDEX(GroupVertices[Group],MATCH(Edges[[#This Row],[Vertex 2]],GroupVertices[Vertex],0)),1,1,"")</f>
        <v>2</v>
      </c>
      <c r="R201" s="48"/>
      <c r="S201" s="49"/>
      <c r="T201" s="48"/>
      <c r="U201" s="49"/>
      <c r="V201" s="48"/>
      <c r="W201" s="49"/>
      <c r="X201" s="48"/>
      <c r="Y201" s="49"/>
      <c r="Z201" s="48"/>
      <c r="AA201" s="69" t="s">
        <v>416</v>
      </c>
      <c r="AB201" s="99">
        <v>43721.58137731482</v>
      </c>
      <c r="AC201" s="69" t="s">
        <v>450</v>
      </c>
      <c r="AD201" s="69"/>
      <c r="AE201" s="69"/>
      <c r="AF201" s="69" t="s">
        <v>513</v>
      </c>
      <c r="AG201" s="102" t="s">
        <v>535</v>
      </c>
      <c r="AH201" s="102" t="s">
        <v>535</v>
      </c>
      <c r="AI201" s="99">
        <v>43721.58137731482</v>
      </c>
      <c r="AJ201" s="105">
        <v>43721</v>
      </c>
      <c r="AK201" s="71" t="s">
        <v>619</v>
      </c>
      <c r="AL201" s="102" t="s">
        <v>678</v>
      </c>
      <c r="AM201" s="69"/>
      <c r="AN201" s="69"/>
      <c r="AO201" s="71" t="s">
        <v>737</v>
      </c>
      <c r="AP201" s="69"/>
      <c r="AQ201" s="69" t="b">
        <v>0</v>
      </c>
      <c r="AR201" s="69">
        <v>20</v>
      </c>
      <c r="AS201" s="71" t="s">
        <v>754</v>
      </c>
      <c r="AT201" s="69" t="b">
        <v>0</v>
      </c>
      <c r="AU201" s="69" t="s">
        <v>761</v>
      </c>
      <c r="AV201" s="69"/>
      <c r="AW201" s="71" t="s">
        <v>754</v>
      </c>
      <c r="AX201" s="69" t="b">
        <v>0</v>
      </c>
      <c r="AY201" s="69">
        <v>5</v>
      </c>
      <c r="AZ201" s="71" t="s">
        <v>754</v>
      </c>
      <c r="BA201" s="69" t="s">
        <v>768</v>
      </c>
      <c r="BB201" s="69" t="b">
        <v>0</v>
      </c>
      <c r="BC201" s="71" t="s">
        <v>737</v>
      </c>
      <c r="BD201" s="69" t="s">
        <v>292</v>
      </c>
      <c r="BE201" s="69">
        <v>0</v>
      </c>
      <c r="BF201" s="69">
        <v>0</v>
      </c>
      <c r="BG201" s="69" t="s">
        <v>777</v>
      </c>
      <c r="BH201" s="69" t="s">
        <v>779</v>
      </c>
      <c r="BI201" s="69" t="s">
        <v>780</v>
      </c>
      <c r="BJ201" s="69" t="s">
        <v>781</v>
      </c>
      <c r="BK201" s="69" t="s">
        <v>783</v>
      </c>
      <c r="BL201" s="69" t="s">
        <v>785</v>
      </c>
      <c r="BM201" s="69" t="s">
        <v>787</v>
      </c>
      <c r="BN201" s="102" t="s">
        <v>788</v>
      </c>
    </row>
    <row r="202" spans="1:66" ht="15">
      <c r="A202" s="66" t="s">
        <v>371</v>
      </c>
      <c r="B202" s="66" t="s">
        <v>364</v>
      </c>
      <c r="C202" s="68" t="s">
        <v>1854</v>
      </c>
      <c r="D202" s="75">
        <v>3</v>
      </c>
      <c r="E202" s="76" t="s">
        <v>132</v>
      </c>
      <c r="F202" s="77">
        <v>32</v>
      </c>
      <c r="G202" s="68"/>
      <c r="H202" s="78"/>
      <c r="I202" s="79"/>
      <c r="J202" s="79"/>
      <c r="K202" s="34" t="s">
        <v>65</v>
      </c>
      <c r="L202" s="86">
        <v>202</v>
      </c>
      <c r="M202" s="86"/>
      <c r="N202" s="81"/>
      <c r="O202" s="69">
        <v>1</v>
      </c>
      <c r="P202" s="67" t="str">
        <f>REPLACE(INDEX(GroupVertices[Group],MATCH(Edges[[#This Row],[Vertex 1]],GroupVertices[Vertex],0)),1,1,"")</f>
        <v>2</v>
      </c>
      <c r="Q202" s="67" t="str">
        <f>REPLACE(INDEX(GroupVertices[Group],MATCH(Edges[[#This Row],[Vertex 2]],GroupVertices[Vertex],0)),1,1,"")</f>
        <v>2</v>
      </c>
      <c r="R202" s="48"/>
      <c r="S202" s="49"/>
      <c r="T202" s="48"/>
      <c r="U202" s="49"/>
      <c r="V202" s="48"/>
      <c r="W202" s="49"/>
      <c r="X202" s="48"/>
      <c r="Y202" s="49"/>
      <c r="Z202" s="48"/>
      <c r="AA202" s="69" t="s">
        <v>417</v>
      </c>
      <c r="AB202" s="99">
        <v>43721.625914351855</v>
      </c>
      <c r="AC202" s="69" t="s">
        <v>450</v>
      </c>
      <c r="AD202" s="69"/>
      <c r="AE202" s="69"/>
      <c r="AF202" s="69" t="s">
        <v>511</v>
      </c>
      <c r="AG202" s="69"/>
      <c r="AH202" s="102" t="s">
        <v>566</v>
      </c>
      <c r="AI202" s="99">
        <v>43721.625914351855</v>
      </c>
      <c r="AJ202" s="105">
        <v>43721</v>
      </c>
      <c r="AK202" s="71" t="s">
        <v>620</v>
      </c>
      <c r="AL202" s="102" t="s">
        <v>679</v>
      </c>
      <c r="AM202" s="69"/>
      <c r="AN202" s="69"/>
      <c r="AO202" s="71" t="s">
        <v>738</v>
      </c>
      <c r="AP202" s="69"/>
      <c r="AQ202" s="69" t="b">
        <v>0</v>
      </c>
      <c r="AR202" s="69">
        <v>0</v>
      </c>
      <c r="AS202" s="71" t="s">
        <v>754</v>
      </c>
      <c r="AT202" s="69" t="b">
        <v>0</v>
      </c>
      <c r="AU202" s="69" t="s">
        <v>761</v>
      </c>
      <c r="AV202" s="69"/>
      <c r="AW202" s="71" t="s">
        <v>754</v>
      </c>
      <c r="AX202" s="69" t="b">
        <v>0</v>
      </c>
      <c r="AY202" s="69">
        <v>5</v>
      </c>
      <c r="AZ202" s="71" t="s">
        <v>737</v>
      </c>
      <c r="BA202" s="69" t="s">
        <v>767</v>
      </c>
      <c r="BB202" s="69" t="b">
        <v>0</v>
      </c>
      <c r="BC202" s="71" t="s">
        <v>737</v>
      </c>
      <c r="BD202" s="69" t="s">
        <v>292</v>
      </c>
      <c r="BE202" s="69">
        <v>0</v>
      </c>
      <c r="BF202" s="69">
        <v>0</v>
      </c>
      <c r="BG202" s="69"/>
      <c r="BH202" s="69"/>
      <c r="BI202" s="69"/>
      <c r="BJ202" s="69"/>
      <c r="BK202" s="69"/>
      <c r="BL202" s="69"/>
      <c r="BM202" s="69"/>
      <c r="BN202" s="69"/>
    </row>
    <row r="203" spans="1:66" ht="15">
      <c r="A203" s="66" t="s">
        <v>371</v>
      </c>
      <c r="B203" s="66" t="s">
        <v>408</v>
      </c>
      <c r="C203" s="68" t="s">
        <v>1854</v>
      </c>
      <c r="D203" s="75">
        <v>3</v>
      </c>
      <c r="E203" s="76" t="s">
        <v>132</v>
      </c>
      <c r="F203" s="77">
        <v>32</v>
      </c>
      <c r="G203" s="68"/>
      <c r="H203" s="78"/>
      <c r="I203" s="79"/>
      <c r="J203" s="79"/>
      <c r="K203" s="34" t="s">
        <v>65</v>
      </c>
      <c r="L203" s="86">
        <v>203</v>
      </c>
      <c r="M203" s="86"/>
      <c r="N203" s="81"/>
      <c r="O203" s="69">
        <v>1</v>
      </c>
      <c r="P203" s="67" t="str">
        <f>REPLACE(INDEX(GroupVertices[Group],MATCH(Edges[[#This Row],[Vertex 1]],GroupVertices[Vertex],0)),1,1,"")</f>
        <v>2</v>
      </c>
      <c r="Q203" s="67" t="str">
        <f>REPLACE(INDEX(GroupVertices[Group],MATCH(Edges[[#This Row],[Vertex 2]],GroupVertices[Vertex],0)),1,1,"")</f>
        <v>2</v>
      </c>
      <c r="R203" s="48"/>
      <c r="S203" s="49"/>
      <c r="T203" s="48"/>
      <c r="U203" s="49"/>
      <c r="V203" s="48"/>
      <c r="W203" s="49"/>
      <c r="X203" s="48"/>
      <c r="Y203" s="49"/>
      <c r="Z203" s="48"/>
      <c r="AA203" s="69" t="s">
        <v>416</v>
      </c>
      <c r="AB203" s="99">
        <v>43721.625914351855</v>
      </c>
      <c r="AC203" s="69" t="s">
        <v>450</v>
      </c>
      <c r="AD203" s="69"/>
      <c r="AE203" s="69"/>
      <c r="AF203" s="69" t="s">
        <v>511</v>
      </c>
      <c r="AG203" s="69"/>
      <c r="AH203" s="102" t="s">
        <v>566</v>
      </c>
      <c r="AI203" s="99">
        <v>43721.625914351855</v>
      </c>
      <c r="AJ203" s="105">
        <v>43721</v>
      </c>
      <c r="AK203" s="71" t="s">
        <v>620</v>
      </c>
      <c r="AL203" s="102" t="s">
        <v>679</v>
      </c>
      <c r="AM203" s="69"/>
      <c r="AN203" s="69"/>
      <c r="AO203" s="71" t="s">
        <v>738</v>
      </c>
      <c r="AP203" s="69"/>
      <c r="AQ203" s="69" t="b">
        <v>0</v>
      </c>
      <c r="AR203" s="69">
        <v>0</v>
      </c>
      <c r="AS203" s="71" t="s">
        <v>754</v>
      </c>
      <c r="AT203" s="69" t="b">
        <v>0</v>
      </c>
      <c r="AU203" s="69" t="s">
        <v>761</v>
      </c>
      <c r="AV203" s="69"/>
      <c r="AW203" s="71" t="s">
        <v>754</v>
      </c>
      <c r="AX203" s="69" t="b">
        <v>0</v>
      </c>
      <c r="AY203" s="69">
        <v>5</v>
      </c>
      <c r="AZ203" s="71" t="s">
        <v>737</v>
      </c>
      <c r="BA203" s="69" t="s">
        <v>767</v>
      </c>
      <c r="BB203" s="69" t="b">
        <v>0</v>
      </c>
      <c r="BC203" s="71" t="s">
        <v>737</v>
      </c>
      <c r="BD203" s="69" t="s">
        <v>292</v>
      </c>
      <c r="BE203" s="69">
        <v>0</v>
      </c>
      <c r="BF203" s="69">
        <v>0</v>
      </c>
      <c r="BG203" s="69"/>
      <c r="BH203" s="69"/>
      <c r="BI203" s="69"/>
      <c r="BJ203" s="69"/>
      <c r="BK203" s="69"/>
      <c r="BL203" s="69"/>
      <c r="BM203" s="69"/>
      <c r="BN203" s="69"/>
    </row>
    <row r="204" spans="1:66" ht="15">
      <c r="A204" s="66" t="s">
        <v>371</v>
      </c>
      <c r="B204" s="66" t="s">
        <v>409</v>
      </c>
      <c r="C204" s="68" t="s">
        <v>1854</v>
      </c>
      <c r="D204" s="75">
        <v>3</v>
      </c>
      <c r="E204" s="76" t="s">
        <v>132</v>
      </c>
      <c r="F204" s="77">
        <v>32</v>
      </c>
      <c r="G204" s="68"/>
      <c r="H204" s="78"/>
      <c r="I204" s="79"/>
      <c r="J204" s="79"/>
      <c r="K204" s="34" t="s">
        <v>65</v>
      </c>
      <c r="L204" s="86">
        <v>204</v>
      </c>
      <c r="M204" s="86"/>
      <c r="N204" s="81"/>
      <c r="O204" s="69">
        <v>1</v>
      </c>
      <c r="P204" s="67" t="str">
        <f>REPLACE(INDEX(GroupVertices[Group],MATCH(Edges[[#This Row],[Vertex 1]],GroupVertices[Vertex],0)),1,1,"")</f>
        <v>2</v>
      </c>
      <c r="Q204" s="67" t="str">
        <f>REPLACE(INDEX(GroupVertices[Group],MATCH(Edges[[#This Row],[Vertex 2]],GroupVertices[Vertex],0)),1,1,"")</f>
        <v>2</v>
      </c>
      <c r="R204" s="48"/>
      <c r="S204" s="49"/>
      <c r="T204" s="48"/>
      <c r="U204" s="49"/>
      <c r="V204" s="48"/>
      <c r="W204" s="49"/>
      <c r="X204" s="48"/>
      <c r="Y204" s="49"/>
      <c r="Z204" s="48"/>
      <c r="AA204" s="69" t="s">
        <v>416</v>
      </c>
      <c r="AB204" s="99">
        <v>43721.625914351855</v>
      </c>
      <c r="AC204" s="69" t="s">
        <v>450</v>
      </c>
      <c r="AD204" s="69"/>
      <c r="AE204" s="69"/>
      <c r="AF204" s="69" t="s">
        <v>511</v>
      </c>
      <c r="AG204" s="69"/>
      <c r="AH204" s="102" t="s">
        <v>566</v>
      </c>
      <c r="AI204" s="99">
        <v>43721.625914351855</v>
      </c>
      <c r="AJ204" s="105">
        <v>43721</v>
      </c>
      <c r="AK204" s="71" t="s">
        <v>620</v>
      </c>
      <c r="AL204" s="102" t="s">
        <v>679</v>
      </c>
      <c r="AM204" s="69"/>
      <c r="AN204" s="69"/>
      <c r="AO204" s="71" t="s">
        <v>738</v>
      </c>
      <c r="AP204" s="69"/>
      <c r="AQ204" s="69" t="b">
        <v>0</v>
      </c>
      <c r="AR204" s="69">
        <v>0</v>
      </c>
      <c r="AS204" s="71" t="s">
        <v>754</v>
      </c>
      <c r="AT204" s="69" t="b">
        <v>0</v>
      </c>
      <c r="AU204" s="69" t="s">
        <v>761</v>
      </c>
      <c r="AV204" s="69"/>
      <c r="AW204" s="71" t="s">
        <v>754</v>
      </c>
      <c r="AX204" s="69" t="b">
        <v>0</v>
      </c>
      <c r="AY204" s="69">
        <v>5</v>
      </c>
      <c r="AZ204" s="71" t="s">
        <v>737</v>
      </c>
      <c r="BA204" s="69" t="s">
        <v>767</v>
      </c>
      <c r="BB204" s="69" t="b">
        <v>0</v>
      </c>
      <c r="BC204" s="71" t="s">
        <v>737</v>
      </c>
      <c r="BD204" s="69" t="s">
        <v>292</v>
      </c>
      <c r="BE204" s="69">
        <v>0</v>
      </c>
      <c r="BF204" s="69">
        <v>0</v>
      </c>
      <c r="BG204" s="69"/>
      <c r="BH204" s="69"/>
      <c r="BI204" s="69"/>
      <c r="BJ204" s="69"/>
      <c r="BK204" s="69"/>
      <c r="BL204" s="69"/>
      <c r="BM204" s="69"/>
      <c r="BN204" s="69"/>
    </row>
    <row r="205" spans="1:66" ht="15">
      <c r="A205" s="66" t="s">
        <v>371</v>
      </c>
      <c r="B205" s="66" t="s">
        <v>410</v>
      </c>
      <c r="C205" s="68" t="s">
        <v>1854</v>
      </c>
      <c r="D205" s="75">
        <v>3</v>
      </c>
      <c r="E205" s="76" t="s">
        <v>132</v>
      </c>
      <c r="F205" s="77">
        <v>32</v>
      </c>
      <c r="G205" s="68"/>
      <c r="H205" s="78"/>
      <c r="I205" s="79"/>
      <c r="J205" s="79"/>
      <c r="K205" s="34" t="s">
        <v>65</v>
      </c>
      <c r="L205" s="86">
        <v>205</v>
      </c>
      <c r="M205" s="86"/>
      <c r="N205" s="81"/>
      <c r="O205" s="69">
        <v>1</v>
      </c>
      <c r="P205" s="67" t="str">
        <f>REPLACE(INDEX(GroupVertices[Group],MATCH(Edges[[#This Row],[Vertex 1]],GroupVertices[Vertex],0)),1,1,"")</f>
        <v>2</v>
      </c>
      <c r="Q205" s="67" t="str">
        <f>REPLACE(INDEX(GroupVertices[Group],MATCH(Edges[[#This Row],[Vertex 2]],GroupVertices[Vertex],0)),1,1,"")</f>
        <v>2</v>
      </c>
      <c r="R205" s="48"/>
      <c r="S205" s="49"/>
      <c r="T205" s="48"/>
      <c r="U205" s="49"/>
      <c r="V205" s="48"/>
      <c r="W205" s="49"/>
      <c r="X205" s="48"/>
      <c r="Y205" s="49"/>
      <c r="Z205" s="48"/>
      <c r="AA205" s="69" t="s">
        <v>416</v>
      </c>
      <c r="AB205" s="99">
        <v>43721.625914351855</v>
      </c>
      <c r="AC205" s="69" t="s">
        <v>450</v>
      </c>
      <c r="AD205" s="69"/>
      <c r="AE205" s="69"/>
      <c r="AF205" s="69" t="s">
        <v>511</v>
      </c>
      <c r="AG205" s="69"/>
      <c r="AH205" s="102" t="s">
        <v>566</v>
      </c>
      <c r="AI205" s="99">
        <v>43721.625914351855</v>
      </c>
      <c r="AJ205" s="105">
        <v>43721</v>
      </c>
      <c r="AK205" s="71" t="s">
        <v>620</v>
      </c>
      <c r="AL205" s="102" t="s">
        <v>679</v>
      </c>
      <c r="AM205" s="69"/>
      <c r="AN205" s="69"/>
      <c r="AO205" s="71" t="s">
        <v>738</v>
      </c>
      <c r="AP205" s="69"/>
      <c r="AQ205" s="69" t="b">
        <v>0</v>
      </c>
      <c r="AR205" s="69">
        <v>0</v>
      </c>
      <c r="AS205" s="71" t="s">
        <v>754</v>
      </c>
      <c r="AT205" s="69" t="b">
        <v>0</v>
      </c>
      <c r="AU205" s="69" t="s">
        <v>761</v>
      </c>
      <c r="AV205" s="69"/>
      <c r="AW205" s="71" t="s">
        <v>754</v>
      </c>
      <c r="AX205" s="69" t="b">
        <v>0</v>
      </c>
      <c r="AY205" s="69">
        <v>5</v>
      </c>
      <c r="AZ205" s="71" t="s">
        <v>737</v>
      </c>
      <c r="BA205" s="69" t="s">
        <v>767</v>
      </c>
      <c r="BB205" s="69" t="b">
        <v>0</v>
      </c>
      <c r="BC205" s="71" t="s">
        <v>737</v>
      </c>
      <c r="BD205" s="69" t="s">
        <v>292</v>
      </c>
      <c r="BE205" s="69">
        <v>0</v>
      </c>
      <c r="BF205" s="69">
        <v>0</v>
      </c>
      <c r="BG205" s="69"/>
      <c r="BH205" s="69"/>
      <c r="BI205" s="69"/>
      <c r="BJ205" s="69"/>
      <c r="BK205" s="69"/>
      <c r="BL205" s="69"/>
      <c r="BM205" s="69"/>
      <c r="BN205" s="69"/>
    </row>
    <row r="206" spans="1:66" ht="15">
      <c r="A206" s="66" t="s">
        <v>371</v>
      </c>
      <c r="B206" s="66" t="s">
        <v>411</v>
      </c>
      <c r="C206" s="68" t="s">
        <v>1854</v>
      </c>
      <c r="D206" s="75">
        <v>3</v>
      </c>
      <c r="E206" s="76" t="s">
        <v>132</v>
      </c>
      <c r="F206" s="77">
        <v>32</v>
      </c>
      <c r="G206" s="68"/>
      <c r="H206" s="78"/>
      <c r="I206" s="79"/>
      <c r="J206" s="79"/>
      <c r="K206" s="34" t="s">
        <v>65</v>
      </c>
      <c r="L206" s="86">
        <v>206</v>
      </c>
      <c r="M206" s="86"/>
      <c r="N206" s="81"/>
      <c r="O206" s="69">
        <v>1</v>
      </c>
      <c r="P206" s="67" t="str">
        <f>REPLACE(INDEX(GroupVertices[Group],MATCH(Edges[[#This Row],[Vertex 1]],GroupVertices[Vertex],0)),1,1,"")</f>
        <v>2</v>
      </c>
      <c r="Q206" s="67" t="str">
        <f>REPLACE(INDEX(GroupVertices[Group],MATCH(Edges[[#This Row],[Vertex 2]],GroupVertices[Vertex],0)),1,1,"")</f>
        <v>2</v>
      </c>
      <c r="R206" s="48"/>
      <c r="S206" s="49"/>
      <c r="T206" s="48"/>
      <c r="U206" s="49"/>
      <c r="V206" s="48"/>
      <c r="W206" s="49"/>
      <c r="X206" s="48"/>
      <c r="Y206" s="49"/>
      <c r="Z206" s="48"/>
      <c r="AA206" s="69" t="s">
        <v>416</v>
      </c>
      <c r="AB206" s="99">
        <v>43721.625914351855</v>
      </c>
      <c r="AC206" s="69" t="s">
        <v>450</v>
      </c>
      <c r="AD206" s="69"/>
      <c r="AE206" s="69"/>
      <c r="AF206" s="69" t="s">
        <v>511</v>
      </c>
      <c r="AG206" s="69"/>
      <c r="AH206" s="102" t="s">
        <v>566</v>
      </c>
      <c r="AI206" s="99">
        <v>43721.625914351855</v>
      </c>
      <c r="AJ206" s="105">
        <v>43721</v>
      </c>
      <c r="AK206" s="71" t="s">
        <v>620</v>
      </c>
      <c r="AL206" s="102" t="s">
        <v>679</v>
      </c>
      <c r="AM206" s="69"/>
      <c r="AN206" s="69"/>
      <c r="AO206" s="71" t="s">
        <v>738</v>
      </c>
      <c r="AP206" s="69"/>
      <c r="AQ206" s="69" t="b">
        <v>0</v>
      </c>
      <c r="AR206" s="69">
        <v>0</v>
      </c>
      <c r="AS206" s="71" t="s">
        <v>754</v>
      </c>
      <c r="AT206" s="69" t="b">
        <v>0</v>
      </c>
      <c r="AU206" s="69" t="s">
        <v>761</v>
      </c>
      <c r="AV206" s="69"/>
      <c r="AW206" s="71" t="s">
        <v>754</v>
      </c>
      <c r="AX206" s="69" t="b">
        <v>0</v>
      </c>
      <c r="AY206" s="69">
        <v>5</v>
      </c>
      <c r="AZ206" s="71" t="s">
        <v>737</v>
      </c>
      <c r="BA206" s="69" t="s">
        <v>767</v>
      </c>
      <c r="BB206" s="69" t="b">
        <v>0</v>
      </c>
      <c r="BC206" s="71" t="s">
        <v>737</v>
      </c>
      <c r="BD206" s="69" t="s">
        <v>292</v>
      </c>
      <c r="BE206" s="69">
        <v>0</v>
      </c>
      <c r="BF206" s="69">
        <v>0</v>
      </c>
      <c r="BG206" s="69"/>
      <c r="BH206" s="69"/>
      <c r="BI206" s="69"/>
      <c r="BJ206" s="69"/>
      <c r="BK206" s="69"/>
      <c r="BL206" s="69"/>
      <c r="BM206" s="69"/>
      <c r="BN206" s="69"/>
    </row>
    <row r="207" spans="1:66" ht="15">
      <c r="A207" s="66" t="s">
        <v>371</v>
      </c>
      <c r="B207" s="66" t="s">
        <v>380</v>
      </c>
      <c r="C207" s="68" t="s">
        <v>1854</v>
      </c>
      <c r="D207" s="75">
        <v>3</v>
      </c>
      <c r="E207" s="76" t="s">
        <v>132</v>
      </c>
      <c r="F207" s="77">
        <v>32</v>
      </c>
      <c r="G207" s="68"/>
      <c r="H207" s="78"/>
      <c r="I207" s="79"/>
      <c r="J207" s="79"/>
      <c r="K207" s="34" t="s">
        <v>65</v>
      </c>
      <c r="L207" s="86">
        <v>207</v>
      </c>
      <c r="M207" s="86"/>
      <c r="N207" s="81"/>
      <c r="O207" s="69">
        <v>1</v>
      </c>
      <c r="P207" s="67" t="str">
        <f>REPLACE(INDEX(GroupVertices[Group],MATCH(Edges[[#This Row],[Vertex 1]],GroupVertices[Vertex],0)),1,1,"")</f>
        <v>2</v>
      </c>
      <c r="Q207" s="67" t="str">
        <f>REPLACE(INDEX(GroupVertices[Group],MATCH(Edges[[#This Row],[Vertex 2]],GroupVertices[Vertex],0)),1,1,"")</f>
        <v>2</v>
      </c>
      <c r="R207" s="48">
        <v>1</v>
      </c>
      <c r="S207" s="49">
        <v>2.6315789473684212</v>
      </c>
      <c r="T207" s="48">
        <v>0</v>
      </c>
      <c r="U207" s="49">
        <v>0</v>
      </c>
      <c r="V207" s="48">
        <v>0</v>
      </c>
      <c r="W207" s="49">
        <v>0</v>
      </c>
      <c r="X207" s="48">
        <v>37</v>
      </c>
      <c r="Y207" s="49">
        <v>97.36842105263158</v>
      </c>
      <c r="Z207" s="48">
        <v>38</v>
      </c>
      <c r="AA207" s="69" t="s">
        <v>416</v>
      </c>
      <c r="AB207" s="99">
        <v>43721.625914351855</v>
      </c>
      <c r="AC207" s="69" t="s">
        <v>450</v>
      </c>
      <c r="AD207" s="69"/>
      <c r="AE207" s="69"/>
      <c r="AF207" s="69" t="s">
        <v>511</v>
      </c>
      <c r="AG207" s="69"/>
      <c r="AH207" s="102" t="s">
        <v>566</v>
      </c>
      <c r="AI207" s="99">
        <v>43721.625914351855</v>
      </c>
      <c r="AJ207" s="105">
        <v>43721</v>
      </c>
      <c r="AK207" s="71" t="s">
        <v>620</v>
      </c>
      <c r="AL207" s="102" t="s">
        <v>679</v>
      </c>
      <c r="AM207" s="69"/>
      <c r="AN207" s="69"/>
      <c r="AO207" s="71" t="s">
        <v>738</v>
      </c>
      <c r="AP207" s="69"/>
      <c r="AQ207" s="69" t="b">
        <v>0</v>
      </c>
      <c r="AR207" s="69">
        <v>0</v>
      </c>
      <c r="AS207" s="71" t="s">
        <v>754</v>
      </c>
      <c r="AT207" s="69" t="b">
        <v>0</v>
      </c>
      <c r="AU207" s="69" t="s">
        <v>761</v>
      </c>
      <c r="AV207" s="69"/>
      <c r="AW207" s="71" t="s">
        <v>754</v>
      </c>
      <c r="AX207" s="69" t="b">
        <v>0</v>
      </c>
      <c r="AY207" s="69">
        <v>5</v>
      </c>
      <c r="AZ207" s="71" t="s">
        <v>737</v>
      </c>
      <c r="BA207" s="69" t="s">
        <v>767</v>
      </c>
      <c r="BB207" s="69" t="b">
        <v>0</v>
      </c>
      <c r="BC207" s="71" t="s">
        <v>737</v>
      </c>
      <c r="BD207" s="69" t="s">
        <v>292</v>
      </c>
      <c r="BE207" s="69">
        <v>0</v>
      </c>
      <c r="BF207" s="69">
        <v>0</v>
      </c>
      <c r="BG207" s="69"/>
      <c r="BH207" s="69"/>
      <c r="BI207" s="69"/>
      <c r="BJ207" s="69"/>
      <c r="BK207" s="69"/>
      <c r="BL207" s="69"/>
      <c r="BM207" s="69"/>
      <c r="BN207" s="69"/>
    </row>
    <row r="208" spans="1:66" ht="15">
      <c r="A208" s="66" t="s">
        <v>372</v>
      </c>
      <c r="B208" s="66" t="s">
        <v>372</v>
      </c>
      <c r="C208" s="68" t="s">
        <v>1854</v>
      </c>
      <c r="D208" s="75">
        <v>3</v>
      </c>
      <c r="E208" s="76" t="s">
        <v>132</v>
      </c>
      <c r="F208" s="77">
        <v>32</v>
      </c>
      <c r="G208" s="68"/>
      <c r="H208" s="78"/>
      <c r="I208" s="79"/>
      <c r="J208" s="79"/>
      <c r="K208" s="34" t="s">
        <v>65</v>
      </c>
      <c r="L208" s="86">
        <v>208</v>
      </c>
      <c r="M208" s="86"/>
      <c r="N208" s="81"/>
      <c r="O208" s="69">
        <v>1</v>
      </c>
      <c r="P208" s="67" t="str">
        <f>REPLACE(INDEX(GroupVertices[Group],MATCH(Edges[[#This Row],[Vertex 1]],GroupVertices[Vertex],0)),1,1,"")</f>
        <v>3</v>
      </c>
      <c r="Q208" s="67" t="str">
        <f>REPLACE(INDEX(GroupVertices[Group],MATCH(Edges[[#This Row],[Vertex 2]],GroupVertices[Vertex],0)),1,1,"")</f>
        <v>3</v>
      </c>
      <c r="R208" s="48">
        <v>2</v>
      </c>
      <c r="S208" s="49">
        <v>12.5</v>
      </c>
      <c r="T208" s="48">
        <v>0</v>
      </c>
      <c r="U208" s="49">
        <v>0</v>
      </c>
      <c r="V208" s="48">
        <v>0</v>
      </c>
      <c r="W208" s="49">
        <v>0</v>
      </c>
      <c r="X208" s="48">
        <v>14</v>
      </c>
      <c r="Y208" s="49">
        <v>87.5</v>
      </c>
      <c r="Z208" s="48">
        <v>16</v>
      </c>
      <c r="AA208" s="69" t="s">
        <v>292</v>
      </c>
      <c r="AB208" s="99">
        <v>43721.63071759259</v>
      </c>
      <c r="AC208" s="69" t="s">
        <v>454</v>
      </c>
      <c r="AD208" s="102" t="s">
        <v>474</v>
      </c>
      <c r="AE208" s="69" t="s">
        <v>477</v>
      </c>
      <c r="AF208" s="69" t="s">
        <v>489</v>
      </c>
      <c r="AG208" s="69"/>
      <c r="AH208" s="102" t="s">
        <v>567</v>
      </c>
      <c r="AI208" s="99">
        <v>43721.63071759259</v>
      </c>
      <c r="AJ208" s="105">
        <v>43721</v>
      </c>
      <c r="AK208" s="71" t="s">
        <v>621</v>
      </c>
      <c r="AL208" s="102" t="s">
        <v>680</v>
      </c>
      <c r="AM208" s="69"/>
      <c r="AN208" s="69"/>
      <c r="AO208" s="71" t="s">
        <v>739</v>
      </c>
      <c r="AP208" s="69"/>
      <c r="AQ208" s="69" t="b">
        <v>0</v>
      </c>
      <c r="AR208" s="69">
        <v>1</v>
      </c>
      <c r="AS208" s="71" t="s">
        <v>754</v>
      </c>
      <c r="AT208" s="69" t="b">
        <v>1</v>
      </c>
      <c r="AU208" s="69" t="s">
        <v>761</v>
      </c>
      <c r="AV208" s="69"/>
      <c r="AW208" s="71" t="s">
        <v>766</v>
      </c>
      <c r="AX208" s="69" t="b">
        <v>0</v>
      </c>
      <c r="AY208" s="69">
        <v>0</v>
      </c>
      <c r="AZ208" s="71" t="s">
        <v>754</v>
      </c>
      <c r="BA208" s="69" t="s">
        <v>768</v>
      </c>
      <c r="BB208" s="69" t="b">
        <v>0</v>
      </c>
      <c r="BC208" s="71" t="s">
        <v>739</v>
      </c>
      <c r="BD208" s="69" t="s">
        <v>292</v>
      </c>
      <c r="BE208" s="69">
        <v>0</v>
      </c>
      <c r="BF208" s="69">
        <v>0</v>
      </c>
      <c r="BG208" s="69"/>
      <c r="BH208" s="69"/>
      <c r="BI208" s="69"/>
      <c r="BJ208" s="69"/>
      <c r="BK208" s="69"/>
      <c r="BL208" s="69"/>
      <c r="BM208" s="69"/>
      <c r="BN208" s="69"/>
    </row>
    <row r="209" spans="1:66" ht="15">
      <c r="A209" s="66" t="s">
        <v>373</v>
      </c>
      <c r="B209" s="66" t="s">
        <v>412</v>
      </c>
      <c r="C209" s="68" t="s">
        <v>1854</v>
      </c>
      <c r="D209" s="75">
        <v>3</v>
      </c>
      <c r="E209" s="76" t="s">
        <v>132</v>
      </c>
      <c r="F209" s="77">
        <v>32</v>
      </c>
      <c r="G209" s="68"/>
      <c r="H209" s="78"/>
      <c r="I209" s="79"/>
      <c r="J209" s="79"/>
      <c r="K209" s="34" t="s">
        <v>65</v>
      </c>
      <c r="L209" s="86">
        <v>209</v>
      </c>
      <c r="M209" s="86"/>
      <c r="N209" s="81"/>
      <c r="O209" s="69">
        <v>1</v>
      </c>
      <c r="P209" s="67" t="str">
        <f>REPLACE(INDEX(GroupVertices[Group],MATCH(Edges[[#This Row],[Vertex 1]],GroupVertices[Vertex],0)),1,1,"")</f>
        <v>5</v>
      </c>
      <c r="Q209" s="67" t="str">
        <f>REPLACE(INDEX(GroupVertices[Group],MATCH(Edges[[#This Row],[Vertex 2]],GroupVertices[Vertex],0)),1,1,"")</f>
        <v>5</v>
      </c>
      <c r="R209" s="48"/>
      <c r="S209" s="49"/>
      <c r="T209" s="48"/>
      <c r="U209" s="49"/>
      <c r="V209" s="48"/>
      <c r="W209" s="49"/>
      <c r="X209" s="48"/>
      <c r="Y209" s="49"/>
      <c r="Z209" s="48"/>
      <c r="AA209" s="69" t="s">
        <v>416</v>
      </c>
      <c r="AB209" s="99">
        <v>43719.96765046296</v>
      </c>
      <c r="AC209" s="69" t="s">
        <v>455</v>
      </c>
      <c r="AD209" s="69"/>
      <c r="AE209" s="69"/>
      <c r="AF209" s="69" t="s">
        <v>489</v>
      </c>
      <c r="AG209" s="102" t="s">
        <v>536</v>
      </c>
      <c r="AH209" s="102" t="s">
        <v>536</v>
      </c>
      <c r="AI209" s="99">
        <v>43719.96765046296</v>
      </c>
      <c r="AJ209" s="105">
        <v>43719</v>
      </c>
      <c r="AK209" s="71" t="s">
        <v>622</v>
      </c>
      <c r="AL209" s="102" t="s">
        <v>681</v>
      </c>
      <c r="AM209" s="69"/>
      <c r="AN209" s="69"/>
      <c r="AO209" s="71" t="s">
        <v>740</v>
      </c>
      <c r="AP209" s="71" t="s">
        <v>753</v>
      </c>
      <c r="AQ209" s="69" t="b">
        <v>0</v>
      </c>
      <c r="AR209" s="69">
        <v>3</v>
      </c>
      <c r="AS209" s="71" t="s">
        <v>760</v>
      </c>
      <c r="AT209" s="69" t="b">
        <v>0</v>
      </c>
      <c r="AU209" s="69" t="s">
        <v>761</v>
      </c>
      <c r="AV209" s="69"/>
      <c r="AW209" s="71" t="s">
        <v>754</v>
      </c>
      <c r="AX209" s="69" t="b">
        <v>0</v>
      </c>
      <c r="AY209" s="69">
        <v>0</v>
      </c>
      <c r="AZ209" s="71" t="s">
        <v>754</v>
      </c>
      <c r="BA209" s="69" t="s">
        <v>768</v>
      </c>
      <c r="BB209" s="69" t="b">
        <v>0</v>
      </c>
      <c r="BC209" s="71" t="s">
        <v>753</v>
      </c>
      <c r="BD209" s="69" t="s">
        <v>292</v>
      </c>
      <c r="BE209" s="69">
        <v>0</v>
      </c>
      <c r="BF209" s="69">
        <v>0</v>
      </c>
      <c r="BG209" s="69"/>
      <c r="BH209" s="69"/>
      <c r="BI209" s="69"/>
      <c r="BJ209" s="69"/>
      <c r="BK209" s="69"/>
      <c r="BL209" s="69"/>
      <c r="BM209" s="69"/>
      <c r="BN209" s="69"/>
    </row>
    <row r="210" spans="1:66" ht="15">
      <c r="A210" s="66" t="s">
        <v>373</v>
      </c>
      <c r="B210" s="66" t="s">
        <v>413</v>
      </c>
      <c r="C210" s="68" t="s">
        <v>1854</v>
      </c>
      <c r="D210" s="75">
        <v>3</v>
      </c>
      <c r="E210" s="76" t="s">
        <v>132</v>
      </c>
      <c r="F210" s="77">
        <v>32</v>
      </c>
      <c r="G210" s="68"/>
      <c r="H210" s="78"/>
      <c r="I210" s="79"/>
      <c r="J210" s="79"/>
      <c r="K210" s="34" t="s">
        <v>65</v>
      </c>
      <c r="L210" s="86">
        <v>210</v>
      </c>
      <c r="M210" s="86"/>
      <c r="N210" s="81"/>
      <c r="O210" s="69">
        <v>1</v>
      </c>
      <c r="P210" s="67" t="str">
        <f>REPLACE(INDEX(GroupVertices[Group],MATCH(Edges[[#This Row],[Vertex 1]],GroupVertices[Vertex],0)),1,1,"")</f>
        <v>5</v>
      </c>
      <c r="Q210" s="67" t="str">
        <f>REPLACE(INDEX(GroupVertices[Group],MATCH(Edges[[#This Row],[Vertex 2]],GroupVertices[Vertex],0)),1,1,"")</f>
        <v>5</v>
      </c>
      <c r="R210" s="48"/>
      <c r="S210" s="49"/>
      <c r="T210" s="48"/>
      <c r="U210" s="49"/>
      <c r="V210" s="48"/>
      <c r="W210" s="49"/>
      <c r="X210" s="48"/>
      <c r="Y210" s="49"/>
      <c r="Z210" s="48"/>
      <c r="AA210" s="69" t="s">
        <v>416</v>
      </c>
      <c r="AB210" s="99">
        <v>43719.96765046296</v>
      </c>
      <c r="AC210" s="69" t="s">
        <v>455</v>
      </c>
      <c r="AD210" s="69"/>
      <c r="AE210" s="69"/>
      <c r="AF210" s="69" t="s">
        <v>489</v>
      </c>
      <c r="AG210" s="102" t="s">
        <v>536</v>
      </c>
      <c r="AH210" s="102" t="s">
        <v>536</v>
      </c>
      <c r="AI210" s="99">
        <v>43719.96765046296</v>
      </c>
      <c r="AJ210" s="105">
        <v>43719</v>
      </c>
      <c r="AK210" s="71" t="s">
        <v>622</v>
      </c>
      <c r="AL210" s="102" t="s">
        <v>681</v>
      </c>
      <c r="AM210" s="69"/>
      <c r="AN210" s="69"/>
      <c r="AO210" s="71" t="s">
        <v>740</v>
      </c>
      <c r="AP210" s="71" t="s">
        <v>753</v>
      </c>
      <c r="AQ210" s="69" t="b">
        <v>0</v>
      </c>
      <c r="AR210" s="69">
        <v>3</v>
      </c>
      <c r="AS210" s="71" t="s">
        <v>760</v>
      </c>
      <c r="AT210" s="69" t="b">
        <v>0</v>
      </c>
      <c r="AU210" s="69" t="s">
        <v>761</v>
      </c>
      <c r="AV210" s="69"/>
      <c r="AW210" s="71" t="s">
        <v>754</v>
      </c>
      <c r="AX210" s="69" t="b">
        <v>0</v>
      </c>
      <c r="AY210" s="69">
        <v>0</v>
      </c>
      <c r="AZ210" s="71" t="s">
        <v>754</v>
      </c>
      <c r="BA210" s="69" t="s">
        <v>768</v>
      </c>
      <c r="BB210" s="69" t="b">
        <v>0</v>
      </c>
      <c r="BC210" s="71" t="s">
        <v>753</v>
      </c>
      <c r="BD210" s="69" t="s">
        <v>292</v>
      </c>
      <c r="BE210" s="69">
        <v>0</v>
      </c>
      <c r="BF210" s="69">
        <v>0</v>
      </c>
      <c r="BG210" s="69"/>
      <c r="BH210" s="69"/>
      <c r="BI210" s="69"/>
      <c r="BJ210" s="69"/>
      <c r="BK210" s="69"/>
      <c r="BL210" s="69"/>
      <c r="BM210" s="69"/>
      <c r="BN210" s="69"/>
    </row>
    <row r="211" spans="1:66" ht="15">
      <c r="A211" s="66" t="s">
        <v>373</v>
      </c>
      <c r="B211" s="66" t="s">
        <v>414</v>
      </c>
      <c r="C211" s="68" t="s">
        <v>1854</v>
      </c>
      <c r="D211" s="75">
        <v>3</v>
      </c>
      <c r="E211" s="76" t="s">
        <v>132</v>
      </c>
      <c r="F211" s="77">
        <v>32</v>
      </c>
      <c r="G211" s="68"/>
      <c r="H211" s="78"/>
      <c r="I211" s="79"/>
      <c r="J211" s="79"/>
      <c r="K211" s="34" t="s">
        <v>65</v>
      </c>
      <c r="L211" s="86">
        <v>211</v>
      </c>
      <c r="M211" s="86"/>
      <c r="N211" s="81"/>
      <c r="O211" s="69">
        <v>1</v>
      </c>
      <c r="P211" s="67" t="str">
        <f>REPLACE(INDEX(GroupVertices[Group],MATCH(Edges[[#This Row],[Vertex 1]],GroupVertices[Vertex],0)),1,1,"")</f>
        <v>5</v>
      </c>
      <c r="Q211" s="67" t="str">
        <f>REPLACE(INDEX(GroupVertices[Group],MATCH(Edges[[#This Row],[Vertex 2]],GroupVertices[Vertex],0)),1,1,"")</f>
        <v>5</v>
      </c>
      <c r="R211" s="48">
        <v>0</v>
      </c>
      <c r="S211" s="49">
        <v>0</v>
      </c>
      <c r="T211" s="48">
        <v>1</v>
      </c>
      <c r="U211" s="49">
        <v>9.090909090909092</v>
      </c>
      <c r="V211" s="48">
        <v>0</v>
      </c>
      <c r="W211" s="49">
        <v>0</v>
      </c>
      <c r="X211" s="48">
        <v>10</v>
      </c>
      <c r="Y211" s="49">
        <v>90.9090909090909</v>
      </c>
      <c r="Z211" s="48">
        <v>11</v>
      </c>
      <c r="AA211" s="69" t="s">
        <v>418</v>
      </c>
      <c r="AB211" s="99">
        <v>43719.96765046296</v>
      </c>
      <c r="AC211" s="69" t="s">
        <v>455</v>
      </c>
      <c r="AD211" s="69"/>
      <c r="AE211" s="69"/>
      <c r="AF211" s="69" t="s">
        <v>489</v>
      </c>
      <c r="AG211" s="102" t="s">
        <v>536</v>
      </c>
      <c r="AH211" s="102" t="s">
        <v>536</v>
      </c>
      <c r="AI211" s="99">
        <v>43719.96765046296</v>
      </c>
      <c r="AJ211" s="105">
        <v>43719</v>
      </c>
      <c r="AK211" s="71" t="s">
        <v>622</v>
      </c>
      <c r="AL211" s="102" t="s">
        <v>681</v>
      </c>
      <c r="AM211" s="69"/>
      <c r="AN211" s="69"/>
      <c r="AO211" s="71" t="s">
        <v>740</v>
      </c>
      <c r="AP211" s="71" t="s">
        <v>753</v>
      </c>
      <c r="AQ211" s="69" t="b">
        <v>0</v>
      </c>
      <c r="AR211" s="69">
        <v>3</v>
      </c>
      <c r="AS211" s="71" t="s">
        <v>760</v>
      </c>
      <c r="AT211" s="69" t="b">
        <v>0</v>
      </c>
      <c r="AU211" s="69" t="s">
        <v>761</v>
      </c>
      <c r="AV211" s="69"/>
      <c r="AW211" s="71" t="s">
        <v>754</v>
      </c>
      <c r="AX211" s="69" t="b">
        <v>0</v>
      </c>
      <c r="AY211" s="69">
        <v>0</v>
      </c>
      <c r="AZ211" s="71" t="s">
        <v>754</v>
      </c>
      <c r="BA211" s="69" t="s">
        <v>768</v>
      </c>
      <c r="BB211" s="69" t="b">
        <v>0</v>
      </c>
      <c r="BC211" s="71" t="s">
        <v>753</v>
      </c>
      <c r="BD211" s="69" t="s">
        <v>292</v>
      </c>
      <c r="BE211" s="69">
        <v>0</v>
      </c>
      <c r="BF211" s="69">
        <v>0</v>
      </c>
      <c r="BG211" s="69"/>
      <c r="BH211" s="69"/>
      <c r="BI211" s="69"/>
      <c r="BJ211" s="69"/>
      <c r="BK211" s="69"/>
      <c r="BL211" s="69"/>
      <c r="BM211" s="69"/>
      <c r="BN211" s="69"/>
    </row>
    <row r="212" spans="1:66" ht="15">
      <c r="A212" s="66" t="s">
        <v>373</v>
      </c>
      <c r="B212" s="66" t="s">
        <v>415</v>
      </c>
      <c r="C212" s="68" t="s">
        <v>1854</v>
      </c>
      <c r="D212" s="75">
        <v>3</v>
      </c>
      <c r="E212" s="76" t="s">
        <v>132</v>
      </c>
      <c r="F212" s="77">
        <v>32</v>
      </c>
      <c r="G212" s="68"/>
      <c r="H212" s="78"/>
      <c r="I212" s="79"/>
      <c r="J212" s="79"/>
      <c r="K212" s="34" t="s">
        <v>65</v>
      </c>
      <c r="L212" s="86">
        <v>212</v>
      </c>
      <c r="M212" s="86"/>
      <c r="N212" s="81"/>
      <c r="O212" s="69">
        <v>1</v>
      </c>
      <c r="P212" s="67" t="str">
        <f>REPLACE(INDEX(GroupVertices[Group],MATCH(Edges[[#This Row],[Vertex 1]],GroupVertices[Vertex],0)),1,1,"")</f>
        <v>5</v>
      </c>
      <c r="Q212" s="67" t="str">
        <f>REPLACE(INDEX(GroupVertices[Group],MATCH(Edges[[#This Row],[Vertex 2]],GroupVertices[Vertex],0)),1,1,"")</f>
        <v>5</v>
      </c>
      <c r="R212" s="48">
        <v>2</v>
      </c>
      <c r="S212" s="49">
        <v>4.166666666666667</v>
      </c>
      <c r="T212" s="48">
        <v>1</v>
      </c>
      <c r="U212" s="49">
        <v>2.0833333333333335</v>
      </c>
      <c r="V212" s="48">
        <v>0</v>
      </c>
      <c r="W212" s="49">
        <v>0</v>
      </c>
      <c r="X212" s="48">
        <v>45</v>
      </c>
      <c r="Y212" s="49">
        <v>93.75</v>
      </c>
      <c r="Z212" s="48">
        <v>48</v>
      </c>
      <c r="AA212" s="69" t="s">
        <v>416</v>
      </c>
      <c r="AB212" s="99">
        <v>43721.65681712963</v>
      </c>
      <c r="AC212" s="69" t="s">
        <v>456</v>
      </c>
      <c r="AD212" s="69"/>
      <c r="AE212" s="69"/>
      <c r="AF212" s="69" t="s">
        <v>514</v>
      </c>
      <c r="AG212" s="102" t="s">
        <v>537</v>
      </c>
      <c r="AH212" s="102" t="s">
        <v>537</v>
      </c>
      <c r="AI212" s="99">
        <v>43721.65681712963</v>
      </c>
      <c r="AJ212" s="105">
        <v>43721</v>
      </c>
      <c r="AK212" s="71" t="s">
        <v>623</v>
      </c>
      <c r="AL212" s="102" t="s">
        <v>682</v>
      </c>
      <c r="AM212" s="69"/>
      <c r="AN212" s="69"/>
      <c r="AO212" s="71" t="s">
        <v>741</v>
      </c>
      <c r="AP212" s="69"/>
      <c r="AQ212" s="69" t="b">
        <v>0</v>
      </c>
      <c r="AR212" s="69">
        <v>13</v>
      </c>
      <c r="AS212" s="71" t="s">
        <v>754</v>
      </c>
      <c r="AT212" s="69" t="b">
        <v>0</v>
      </c>
      <c r="AU212" s="69" t="s">
        <v>761</v>
      </c>
      <c r="AV212" s="69"/>
      <c r="AW212" s="71" t="s">
        <v>754</v>
      </c>
      <c r="AX212" s="69" t="b">
        <v>0</v>
      </c>
      <c r="AY212" s="69">
        <v>0</v>
      </c>
      <c r="AZ212" s="71" t="s">
        <v>754</v>
      </c>
      <c r="BA212" s="69" t="s">
        <v>768</v>
      </c>
      <c r="BB212" s="69" t="b">
        <v>0</v>
      </c>
      <c r="BC212" s="71" t="s">
        <v>741</v>
      </c>
      <c r="BD212" s="69" t="s">
        <v>292</v>
      </c>
      <c r="BE212" s="69">
        <v>0</v>
      </c>
      <c r="BF212" s="69">
        <v>0</v>
      </c>
      <c r="BG212" s="69" t="s">
        <v>778</v>
      </c>
      <c r="BH212" s="69" t="s">
        <v>779</v>
      </c>
      <c r="BI212" s="69" t="s">
        <v>780</v>
      </c>
      <c r="BJ212" s="69" t="s">
        <v>782</v>
      </c>
      <c r="BK212" s="69" t="s">
        <v>784</v>
      </c>
      <c r="BL212" s="69" t="s">
        <v>786</v>
      </c>
      <c r="BM212" s="69" t="s">
        <v>787</v>
      </c>
      <c r="BN212" s="102" t="s">
        <v>789</v>
      </c>
    </row>
    <row r="213" spans="1:66" ht="15">
      <c r="A213" s="66" t="s">
        <v>374</v>
      </c>
      <c r="B213" s="66" t="s">
        <v>406</v>
      </c>
      <c r="C213" s="68" t="s">
        <v>1854</v>
      </c>
      <c r="D213" s="75">
        <v>3</v>
      </c>
      <c r="E213" s="76" t="s">
        <v>132</v>
      </c>
      <c r="F213" s="77">
        <v>32</v>
      </c>
      <c r="G213" s="68"/>
      <c r="H213" s="78"/>
      <c r="I213" s="79"/>
      <c r="J213" s="79"/>
      <c r="K213" s="34" t="s">
        <v>65</v>
      </c>
      <c r="L213" s="86">
        <v>213</v>
      </c>
      <c r="M213" s="86"/>
      <c r="N213" s="81"/>
      <c r="O213" s="69">
        <v>1</v>
      </c>
      <c r="P213" s="67" t="str">
        <f>REPLACE(INDEX(GroupVertices[Group],MATCH(Edges[[#This Row],[Vertex 1]],GroupVertices[Vertex],0)),1,1,"")</f>
        <v>4</v>
      </c>
      <c r="Q213" s="67" t="str">
        <f>REPLACE(INDEX(GroupVertices[Group],MATCH(Edges[[#This Row],[Vertex 2]],GroupVertices[Vertex],0)),1,1,"")</f>
        <v>4</v>
      </c>
      <c r="R213" s="48">
        <v>0</v>
      </c>
      <c r="S213" s="49">
        <v>0</v>
      </c>
      <c r="T213" s="48">
        <v>1</v>
      </c>
      <c r="U213" s="49">
        <v>4.545454545454546</v>
      </c>
      <c r="V213" s="48">
        <v>0</v>
      </c>
      <c r="W213" s="49">
        <v>0</v>
      </c>
      <c r="X213" s="48">
        <v>21</v>
      </c>
      <c r="Y213" s="49">
        <v>95.45454545454545</v>
      </c>
      <c r="Z213" s="48">
        <v>22</v>
      </c>
      <c r="AA213" s="69" t="s">
        <v>416</v>
      </c>
      <c r="AB213" s="99">
        <v>43720.78386574074</v>
      </c>
      <c r="AC213" s="69" t="s">
        <v>438</v>
      </c>
      <c r="AD213" s="102" t="s">
        <v>468</v>
      </c>
      <c r="AE213" s="69" t="s">
        <v>483</v>
      </c>
      <c r="AF213" s="69" t="s">
        <v>515</v>
      </c>
      <c r="AG213" s="69"/>
      <c r="AH213" s="102" t="s">
        <v>568</v>
      </c>
      <c r="AI213" s="99">
        <v>43720.78386574074</v>
      </c>
      <c r="AJ213" s="105">
        <v>43720</v>
      </c>
      <c r="AK213" s="71" t="s">
        <v>624</v>
      </c>
      <c r="AL213" s="102" t="s">
        <v>683</v>
      </c>
      <c r="AM213" s="69"/>
      <c r="AN213" s="69"/>
      <c r="AO213" s="71" t="s">
        <v>742</v>
      </c>
      <c r="AP213" s="69"/>
      <c r="AQ213" s="69" t="b">
        <v>0</v>
      </c>
      <c r="AR213" s="69">
        <v>13</v>
      </c>
      <c r="AS213" s="71" t="s">
        <v>754</v>
      </c>
      <c r="AT213" s="69" t="b">
        <v>0</v>
      </c>
      <c r="AU213" s="69" t="s">
        <v>761</v>
      </c>
      <c r="AV213" s="69"/>
      <c r="AW213" s="71" t="s">
        <v>754</v>
      </c>
      <c r="AX213" s="69" t="b">
        <v>0</v>
      </c>
      <c r="AY213" s="69">
        <v>4</v>
      </c>
      <c r="AZ213" s="71" t="s">
        <v>754</v>
      </c>
      <c r="BA213" s="69" t="s">
        <v>768</v>
      </c>
      <c r="BB213" s="69" t="b">
        <v>0</v>
      </c>
      <c r="BC213" s="71" t="s">
        <v>742</v>
      </c>
      <c r="BD213" s="69" t="s">
        <v>292</v>
      </c>
      <c r="BE213" s="69">
        <v>0</v>
      </c>
      <c r="BF213" s="69">
        <v>0</v>
      </c>
      <c r="BG213" s="69"/>
      <c r="BH213" s="69"/>
      <c r="BI213" s="69"/>
      <c r="BJ213" s="69"/>
      <c r="BK213" s="69"/>
      <c r="BL213" s="69"/>
      <c r="BM213" s="69"/>
      <c r="BN213" s="69"/>
    </row>
    <row r="214" spans="1:66" ht="15">
      <c r="A214" s="66" t="s">
        <v>375</v>
      </c>
      <c r="B214" s="66" t="s">
        <v>374</v>
      </c>
      <c r="C214" s="68" t="s">
        <v>1854</v>
      </c>
      <c r="D214" s="75">
        <v>3</v>
      </c>
      <c r="E214" s="76" t="s">
        <v>132</v>
      </c>
      <c r="F214" s="77">
        <v>32</v>
      </c>
      <c r="G214" s="68"/>
      <c r="H214" s="78"/>
      <c r="I214" s="79"/>
      <c r="J214" s="79"/>
      <c r="K214" s="34" t="s">
        <v>65</v>
      </c>
      <c r="L214" s="86">
        <v>214</v>
      </c>
      <c r="M214" s="86"/>
      <c r="N214" s="81"/>
      <c r="O214" s="69">
        <v>1</v>
      </c>
      <c r="P214" s="67" t="str">
        <f>REPLACE(INDEX(GroupVertices[Group],MATCH(Edges[[#This Row],[Vertex 1]],GroupVertices[Vertex],0)),1,1,"")</f>
        <v>4</v>
      </c>
      <c r="Q214" s="67" t="str">
        <f>REPLACE(INDEX(GroupVertices[Group],MATCH(Edges[[#This Row],[Vertex 2]],GroupVertices[Vertex],0)),1,1,"")</f>
        <v>4</v>
      </c>
      <c r="R214" s="48"/>
      <c r="S214" s="49"/>
      <c r="T214" s="48"/>
      <c r="U214" s="49"/>
      <c r="V214" s="48"/>
      <c r="W214" s="49"/>
      <c r="X214" s="48"/>
      <c r="Y214" s="49"/>
      <c r="Z214" s="48"/>
      <c r="AA214" s="69" t="s">
        <v>417</v>
      </c>
      <c r="AB214" s="99">
        <v>43721.681122685186</v>
      </c>
      <c r="AC214" s="69" t="s">
        <v>438</v>
      </c>
      <c r="AD214" s="102" t="s">
        <v>468</v>
      </c>
      <c r="AE214" s="69" t="s">
        <v>483</v>
      </c>
      <c r="AF214" s="69"/>
      <c r="AG214" s="69"/>
      <c r="AH214" s="102" t="s">
        <v>569</v>
      </c>
      <c r="AI214" s="99">
        <v>43721.681122685186</v>
      </c>
      <c r="AJ214" s="105">
        <v>43721</v>
      </c>
      <c r="AK214" s="71" t="s">
        <v>625</v>
      </c>
      <c r="AL214" s="102" t="s">
        <v>684</v>
      </c>
      <c r="AM214" s="69"/>
      <c r="AN214" s="69"/>
      <c r="AO214" s="71" t="s">
        <v>743</v>
      </c>
      <c r="AP214" s="69"/>
      <c r="AQ214" s="69" t="b">
        <v>0</v>
      </c>
      <c r="AR214" s="69">
        <v>0</v>
      </c>
      <c r="AS214" s="71" t="s">
        <v>754</v>
      </c>
      <c r="AT214" s="69" t="b">
        <v>0</v>
      </c>
      <c r="AU214" s="69" t="s">
        <v>761</v>
      </c>
      <c r="AV214" s="69"/>
      <c r="AW214" s="71" t="s">
        <v>754</v>
      </c>
      <c r="AX214" s="69" t="b">
        <v>0</v>
      </c>
      <c r="AY214" s="69">
        <v>4</v>
      </c>
      <c r="AZ214" s="71" t="s">
        <v>742</v>
      </c>
      <c r="BA214" s="69" t="s">
        <v>768</v>
      </c>
      <c r="BB214" s="69" t="b">
        <v>0</v>
      </c>
      <c r="BC214" s="71" t="s">
        <v>742</v>
      </c>
      <c r="BD214" s="69" t="s">
        <v>292</v>
      </c>
      <c r="BE214" s="69">
        <v>0</v>
      </c>
      <c r="BF214" s="69">
        <v>0</v>
      </c>
      <c r="BG214" s="69"/>
      <c r="BH214" s="69"/>
      <c r="BI214" s="69"/>
      <c r="BJ214" s="69"/>
      <c r="BK214" s="69"/>
      <c r="BL214" s="69"/>
      <c r="BM214" s="69"/>
      <c r="BN214" s="69"/>
    </row>
    <row r="215" spans="1:66" ht="15">
      <c r="A215" s="66" t="s">
        <v>375</v>
      </c>
      <c r="B215" s="66" t="s">
        <v>406</v>
      </c>
      <c r="C215" s="68" t="s">
        <v>1854</v>
      </c>
      <c r="D215" s="75">
        <v>3</v>
      </c>
      <c r="E215" s="76" t="s">
        <v>132</v>
      </c>
      <c r="F215" s="77">
        <v>32</v>
      </c>
      <c r="G215" s="68"/>
      <c r="H215" s="78"/>
      <c r="I215" s="79"/>
      <c r="J215" s="79"/>
      <c r="K215" s="34" t="s">
        <v>65</v>
      </c>
      <c r="L215" s="86">
        <v>215</v>
      </c>
      <c r="M215" s="86"/>
      <c r="N215" s="81"/>
      <c r="O215" s="69">
        <v>1</v>
      </c>
      <c r="P215" s="67" t="str">
        <f>REPLACE(INDEX(GroupVertices[Group],MATCH(Edges[[#This Row],[Vertex 1]],GroupVertices[Vertex],0)),1,1,"")</f>
        <v>4</v>
      </c>
      <c r="Q215" s="67" t="str">
        <f>REPLACE(INDEX(GroupVertices[Group],MATCH(Edges[[#This Row],[Vertex 2]],GroupVertices[Vertex],0)),1,1,"")</f>
        <v>4</v>
      </c>
      <c r="R215" s="48">
        <v>0</v>
      </c>
      <c r="S215" s="49">
        <v>0</v>
      </c>
      <c r="T215" s="48">
        <v>1</v>
      </c>
      <c r="U215" s="49">
        <v>4.545454545454546</v>
      </c>
      <c r="V215" s="48">
        <v>0</v>
      </c>
      <c r="W215" s="49">
        <v>0</v>
      </c>
      <c r="X215" s="48">
        <v>21</v>
      </c>
      <c r="Y215" s="49">
        <v>95.45454545454545</v>
      </c>
      <c r="Z215" s="48">
        <v>22</v>
      </c>
      <c r="AA215" s="69" t="s">
        <v>416</v>
      </c>
      <c r="AB215" s="99">
        <v>43721.681122685186</v>
      </c>
      <c r="AC215" s="69" t="s">
        <v>438</v>
      </c>
      <c r="AD215" s="102" t="s">
        <v>468</v>
      </c>
      <c r="AE215" s="69" t="s">
        <v>483</v>
      </c>
      <c r="AF215" s="69"/>
      <c r="AG215" s="69"/>
      <c r="AH215" s="102" t="s">
        <v>569</v>
      </c>
      <c r="AI215" s="99">
        <v>43721.681122685186</v>
      </c>
      <c r="AJ215" s="105">
        <v>43721</v>
      </c>
      <c r="AK215" s="71" t="s">
        <v>625</v>
      </c>
      <c r="AL215" s="102" t="s">
        <v>684</v>
      </c>
      <c r="AM215" s="69"/>
      <c r="AN215" s="69"/>
      <c r="AO215" s="71" t="s">
        <v>743</v>
      </c>
      <c r="AP215" s="69"/>
      <c r="AQ215" s="69" t="b">
        <v>0</v>
      </c>
      <c r="AR215" s="69">
        <v>0</v>
      </c>
      <c r="AS215" s="71" t="s">
        <v>754</v>
      </c>
      <c r="AT215" s="69" t="b">
        <v>0</v>
      </c>
      <c r="AU215" s="69" t="s">
        <v>761</v>
      </c>
      <c r="AV215" s="69"/>
      <c r="AW215" s="71" t="s">
        <v>754</v>
      </c>
      <c r="AX215" s="69" t="b">
        <v>0</v>
      </c>
      <c r="AY215" s="69">
        <v>4</v>
      </c>
      <c r="AZ215" s="71" t="s">
        <v>742</v>
      </c>
      <c r="BA215" s="69" t="s">
        <v>768</v>
      </c>
      <c r="BB215" s="69" t="b">
        <v>0</v>
      </c>
      <c r="BC215" s="71" t="s">
        <v>742</v>
      </c>
      <c r="BD215" s="69" t="s">
        <v>292</v>
      </c>
      <c r="BE215" s="69">
        <v>0</v>
      </c>
      <c r="BF215" s="69">
        <v>0</v>
      </c>
      <c r="BG215" s="69"/>
      <c r="BH215" s="69"/>
      <c r="BI215" s="69"/>
      <c r="BJ215" s="69"/>
      <c r="BK215" s="69"/>
      <c r="BL215" s="69"/>
      <c r="BM215" s="69"/>
      <c r="BN215" s="69"/>
    </row>
    <row r="216" spans="1:66" ht="15">
      <c r="A216" s="66" t="s">
        <v>376</v>
      </c>
      <c r="B216" s="66" t="s">
        <v>380</v>
      </c>
      <c r="C216" s="68" t="s">
        <v>1854</v>
      </c>
      <c r="D216" s="75">
        <v>3</v>
      </c>
      <c r="E216" s="76" t="s">
        <v>132</v>
      </c>
      <c r="F216" s="77">
        <v>32</v>
      </c>
      <c r="G216" s="68"/>
      <c r="H216" s="78"/>
      <c r="I216" s="79"/>
      <c r="J216" s="79"/>
      <c r="K216" s="34" t="s">
        <v>65</v>
      </c>
      <c r="L216" s="86">
        <v>216</v>
      </c>
      <c r="M216" s="86"/>
      <c r="N216" s="81"/>
      <c r="O216" s="69">
        <v>1</v>
      </c>
      <c r="P216" s="67" t="str">
        <f>REPLACE(INDEX(GroupVertices[Group],MATCH(Edges[[#This Row],[Vertex 1]],GroupVertices[Vertex],0)),1,1,"")</f>
        <v>2</v>
      </c>
      <c r="Q216" s="67" t="str">
        <f>REPLACE(INDEX(GroupVertices[Group],MATCH(Edges[[#This Row],[Vertex 2]],GroupVertices[Vertex],0)),1,1,"")</f>
        <v>2</v>
      </c>
      <c r="R216" s="48"/>
      <c r="S216" s="49"/>
      <c r="T216" s="48"/>
      <c r="U216" s="49"/>
      <c r="V216" s="48"/>
      <c r="W216" s="49"/>
      <c r="X216" s="48"/>
      <c r="Y216" s="49"/>
      <c r="Z216" s="48"/>
      <c r="AA216" s="69" t="s">
        <v>416</v>
      </c>
      <c r="AB216" s="99">
        <v>43720.723032407404</v>
      </c>
      <c r="AC216" s="69" t="s">
        <v>457</v>
      </c>
      <c r="AD216" s="69"/>
      <c r="AE216" s="69"/>
      <c r="AF216" s="69" t="s">
        <v>516</v>
      </c>
      <c r="AG216" s="102" t="s">
        <v>538</v>
      </c>
      <c r="AH216" s="102" t="s">
        <v>538</v>
      </c>
      <c r="AI216" s="99">
        <v>43720.723032407404</v>
      </c>
      <c r="AJ216" s="105">
        <v>43720</v>
      </c>
      <c r="AK216" s="71" t="s">
        <v>626</v>
      </c>
      <c r="AL216" s="102" t="s">
        <v>685</v>
      </c>
      <c r="AM216" s="69"/>
      <c r="AN216" s="69"/>
      <c r="AO216" s="71" t="s">
        <v>744</v>
      </c>
      <c r="AP216" s="69"/>
      <c r="AQ216" s="69" t="b">
        <v>0</v>
      </c>
      <c r="AR216" s="69">
        <v>4</v>
      </c>
      <c r="AS216" s="71" t="s">
        <v>754</v>
      </c>
      <c r="AT216" s="69" t="b">
        <v>0</v>
      </c>
      <c r="AU216" s="69" t="s">
        <v>761</v>
      </c>
      <c r="AV216" s="69"/>
      <c r="AW216" s="71" t="s">
        <v>754</v>
      </c>
      <c r="AX216" s="69" t="b">
        <v>0</v>
      </c>
      <c r="AY216" s="69">
        <v>2</v>
      </c>
      <c r="AZ216" s="71" t="s">
        <v>754</v>
      </c>
      <c r="BA216" s="69" t="s">
        <v>767</v>
      </c>
      <c r="BB216" s="69" t="b">
        <v>0</v>
      </c>
      <c r="BC216" s="71" t="s">
        <v>744</v>
      </c>
      <c r="BD216" s="69" t="s">
        <v>292</v>
      </c>
      <c r="BE216" s="69">
        <v>0</v>
      </c>
      <c r="BF216" s="69">
        <v>0</v>
      </c>
      <c r="BG216" s="69"/>
      <c r="BH216" s="69"/>
      <c r="BI216" s="69"/>
      <c r="BJ216" s="69"/>
      <c r="BK216" s="69"/>
      <c r="BL216" s="69"/>
      <c r="BM216" s="69"/>
      <c r="BN216" s="69"/>
    </row>
    <row r="217" spans="1:66" ht="15">
      <c r="A217" s="66" t="s">
        <v>376</v>
      </c>
      <c r="B217" s="66" t="s">
        <v>377</v>
      </c>
      <c r="C217" s="68" t="s">
        <v>1854</v>
      </c>
      <c r="D217" s="75">
        <v>3</v>
      </c>
      <c r="E217" s="76" t="s">
        <v>132</v>
      </c>
      <c r="F217" s="77">
        <v>32</v>
      </c>
      <c r="G217" s="68"/>
      <c r="H217" s="78"/>
      <c r="I217" s="79"/>
      <c r="J217" s="79"/>
      <c r="K217" s="34" t="s">
        <v>66</v>
      </c>
      <c r="L217" s="86">
        <v>217</v>
      </c>
      <c r="M217" s="86"/>
      <c r="N217" s="81"/>
      <c r="O217" s="69">
        <v>1</v>
      </c>
      <c r="P217" s="67" t="str">
        <f>REPLACE(INDEX(GroupVertices[Group],MATCH(Edges[[#This Row],[Vertex 1]],GroupVertices[Vertex],0)),1,1,"")</f>
        <v>2</v>
      </c>
      <c r="Q217" s="67" t="str">
        <f>REPLACE(INDEX(GroupVertices[Group],MATCH(Edges[[#This Row],[Vertex 2]],GroupVertices[Vertex],0)),1,1,"")</f>
        <v>2</v>
      </c>
      <c r="R217" s="48">
        <v>0</v>
      </c>
      <c r="S217" s="49">
        <v>0</v>
      </c>
      <c r="T217" s="48">
        <v>0</v>
      </c>
      <c r="U217" s="49">
        <v>0</v>
      </c>
      <c r="V217" s="48">
        <v>0</v>
      </c>
      <c r="W217" s="49">
        <v>0</v>
      </c>
      <c r="X217" s="48">
        <v>16</v>
      </c>
      <c r="Y217" s="49">
        <v>100</v>
      </c>
      <c r="Z217" s="48">
        <v>16</v>
      </c>
      <c r="AA217" s="69" t="s">
        <v>416</v>
      </c>
      <c r="AB217" s="99">
        <v>43720.723032407404</v>
      </c>
      <c r="AC217" s="69" t="s">
        <v>457</v>
      </c>
      <c r="AD217" s="69"/>
      <c r="AE217" s="69"/>
      <c r="AF217" s="69" t="s">
        <v>516</v>
      </c>
      <c r="AG217" s="102" t="s">
        <v>538</v>
      </c>
      <c r="AH217" s="102" t="s">
        <v>538</v>
      </c>
      <c r="AI217" s="99">
        <v>43720.723032407404</v>
      </c>
      <c r="AJ217" s="105">
        <v>43720</v>
      </c>
      <c r="AK217" s="71" t="s">
        <v>626</v>
      </c>
      <c r="AL217" s="102" t="s">
        <v>685</v>
      </c>
      <c r="AM217" s="69"/>
      <c r="AN217" s="69"/>
      <c r="AO217" s="71" t="s">
        <v>744</v>
      </c>
      <c r="AP217" s="69"/>
      <c r="AQ217" s="69" t="b">
        <v>0</v>
      </c>
      <c r="AR217" s="69">
        <v>4</v>
      </c>
      <c r="AS217" s="71" t="s">
        <v>754</v>
      </c>
      <c r="AT217" s="69" t="b">
        <v>0</v>
      </c>
      <c r="AU217" s="69" t="s">
        <v>761</v>
      </c>
      <c r="AV217" s="69"/>
      <c r="AW217" s="71" t="s">
        <v>754</v>
      </c>
      <c r="AX217" s="69" t="b">
        <v>0</v>
      </c>
      <c r="AY217" s="69">
        <v>2</v>
      </c>
      <c r="AZ217" s="71" t="s">
        <v>754</v>
      </c>
      <c r="BA217" s="69" t="s">
        <v>767</v>
      </c>
      <c r="BB217" s="69" t="b">
        <v>0</v>
      </c>
      <c r="BC217" s="71" t="s">
        <v>744</v>
      </c>
      <c r="BD217" s="69" t="s">
        <v>292</v>
      </c>
      <c r="BE217" s="69">
        <v>0</v>
      </c>
      <c r="BF217" s="69">
        <v>0</v>
      </c>
      <c r="BG217" s="69"/>
      <c r="BH217" s="69"/>
      <c r="BI217" s="69"/>
      <c r="BJ217" s="69"/>
      <c r="BK217" s="69"/>
      <c r="BL217" s="69"/>
      <c r="BM217" s="69"/>
      <c r="BN217" s="69"/>
    </row>
    <row r="218" spans="1:66" ht="15">
      <c r="A218" s="66" t="s">
        <v>377</v>
      </c>
      <c r="B218" s="66" t="s">
        <v>376</v>
      </c>
      <c r="C218" s="68" t="s">
        <v>1854</v>
      </c>
      <c r="D218" s="75">
        <v>3</v>
      </c>
      <c r="E218" s="76" t="s">
        <v>132</v>
      </c>
      <c r="F218" s="77">
        <v>32</v>
      </c>
      <c r="G218" s="68"/>
      <c r="H218" s="78"/>
      <c r="I218" s="79"/>
      <c r="J218" s="79"/>
      <c r="K218" s="34" t="s">
        <v>66</v>
      </c>
      <c r="L218" s="86">
        <v>218</v>
      </c>
      <c r="M218" s="86"/>
      <c r="N218" s="81"/>
      <c r="O218" s="69">
        <v>1</v>
      </c>
      <c r="P218" s="67" t="str">
        <f>REPLACE(INDEX(GroupVertices[Group],MATCH(Edges[[#This Row],[Vertex 1]],GroupVertices[Vertex],0)),1,1,"")</f>
        <v>2</v>
      </c>
      <c r="Q218" s="67" t="str">
        <f>REPLACE(INDEX(GroupVertices[Group],MATCH(Edges[[#This Row],[Vertex 2]],GroupVertices[Vertex],0)),1,1,"")</f>
        <v>2</v>
      </c>
      <c r="R218" s="48"/>
      <c r="S218" s="49"/>
      <c r="T218" s="48"/>
      <c r="U218" s="49"/>
      <c r="V218" s="48"/>
      <c r="W218" s="49"/>
      <c r="X218" s="48"/>
      <c r="Y218" s="49"/>
      <c r="Z218" s="48"/>
      <c r="AA218" s="69" t="s">
        <v>417</v>
      </c>
      <c r="AB218" s="99">
        <v>43720.78864583333</v>
      </c>
      <c r="AC218" s="69" t="s">
        <v>457</v>
      </c>
      <c r="AD218" s="69"/>
      <c r="AE218" s="69"/>
      <c r="AF218" s="69" t="s">
        <v>516</v>
      </c>
      <c r="AG218" s="69"/>
      <c r="AH218" s="102" t="s">
        <v>570</v>
      </c>
      <c r="AI218" s="99">
        <v>43720.78864583333</v>
      </c>
      <c r="AJ218" s="105">
        <v>43720</v>
      </c>
      <c r="AK218" s="71" t="s">
        <v>627</v>
      </c>
      <c r="AL218" s="102" t="s">
        <v>686</v>
      </c>
      <c r="AM218" s="69"/>
      <c r="AN218" s="69"/>
      <c r="AO218" s="71" t="s">
        <v>745</v>
      </c>
      <c r="AP218" s="69"/>
      <c r="AQ218" s="69" t="b">
        <v>0</v>
      </c>
      <c r="AR218" s="69">
        <v>0</v>
      </c>
      <c r="AS218" s="71" t="s">
        <v>754</v>
      </c>
      <c r="AT218" s="69" t="b">
        <v>0</v>
      </c>
      <c r="AU218" s="69" t="s">
        <v>761</v>
      </c>
      <c r="AV218" s="69"/>
      <c r="AW218" s="71" t="s">
        <v>754</v>
      </c>
      <c r="AX218" s="69" t="b">
        <v>0</v>
      </c>
      <c r="AY218" s="69">
        <v>2</v>
      </c>
      <c r="AZ218" s="71" t="s">
        <v>744</v>
      </c>
      <c r="BA218" s="69" t="s">
        <v>767</v>
      </c>
      <c r="BB218" s="69" t="b">
        <v>0</v>
      </c>
      <c r="BC218" s="71" t="s">
        <v>744</v>
      </c>
      <c r="BD218" s="69" t="s">
        <v>292</v>
      </c>
      <c r="BE218" s="69">
        <v>0</v>
      </c>
      <c r="BF218" s="69">
        <v>0</v>
      </c>
      <c r="BG218" s="69"/>
      <c r="BH218" s="69"/>
      <c r="BI218" s="69"/>
      <c r="BJ218" s="69"/>
      <c r="BK218" s="69"/>
      <c r="BL218" s="69"/>
      <c r="BM218" s="69"/>
      <c r="BN218" s="69"/>
    </row>
    <row r="219" spans="1:66" ht="15">
      <c r="A219" s="66" t="s">
        <v>378</v>
      </c>
      <c r="B219" s="66" t="s">
        <v>376</v>
      </c>
      <c r="C219" s="68" t="s">
        <v>1854</v>
      </c>
      <c r="D219" s="75">
        <v>3</v>
      </c>
      <c r="E219" s="76" t="s">
        <v>132</v>
      </c>
      <c r="F219" s="77">
        <v>32</v>
      </c>
      <c r="G219" s="68"/>
      <c r="H219" s="78"/>
      <c r="I219" s="79"/>
      <c r="J219" s="79"/>
      <c r="K219" s="34" t="s">
        <v>65</v>
      </c>
      <c r="L219" s="86">
        <v>219</v>
      </c>
      <c r="M219" s="86"/>
      <c r="N219" s="81"/>
      <c r="O219" s="69">
        <v>1</v>
      </c>
      <c r="P219" s="67" t="str">
        <f>REPLACE(INDEX(GroupVertices[Group],MATCH(Edges[[#This Row],[Vertex 1]],GroupVertices[Vertex],0)),1,1,"")</f>
        <v>2</v>
      </c>
      <c r="Q219" s="67" t="str">
        <f>REPLACE(INDEX(GroupVertices[Group],MATCH(Edges[[#This Row],[Vertex 2]],GroupVertices[Vertex],0)),1,1,"")</f>
        <v>2</v>
      </c>
      <c r="R219" s="48"/>
      <c r="S219" s="49"/>
      <c r="T219" s="48"/>
      <c r="U219" s="49"/>
      <c r="V219" s="48"/>
      <c r="W219" s="49"/>
      <c r="X219" s="48"/>
      <c r="Y219" s="49"/>
      <c r="Z219" s="48"/>
      <c r="AA219" s="69" t="s">
        <v>417</v>
      </c>
      <c r="AB219" s="99">
        <v>43721.727268518516</v>
      </c>
      <c r="AC219" s="69" t="s">
        <v>457</v>
      </c>
      <c r="AD219" s="69"/>
      <c r="AE219" s="69"/>
      <c r="AF219" s="69" t="s">
        <v>516</v>
      </c>
      <c r="AG219" s="69"/>
      <c r="AH219" s="102" t="s">
        <v>571</v>
      </c>
      <c r="AI219" s="99">
        <v>43721.727268518516</v>
      </c>
      <c r="AJ219" s="105">
        <v>43721</v>
      </c>
      <c r="AK219" s="71" t="s">
        <v>628</v>
      </c>
      <c r="AL219" s="102" t="s">
        <v>687</v>
      </c>
      <c r="AM219" s="69"/>
      <c r="AN219" s="69"/>
      <c r="AO219" s="71" t="s">
        <v>746</v>
      </c>
      <c r="AP219" s="69"/>
      <c r="AQ219" s="69" t="b">
        <v>0</v>
      </c>
      <c r="AR219" s="69">
        <v>0</v>
      </c>
      <c r="AS219" s="71" t="s">
        <v>754</v>
      </c>
      <c r="AT219" s="69" t="b">
        <v>0</v>
      </c>
      <c r="AU219" s="69" t="s">
        <v>761</v>
      </c>
      <c r="AV219" s="69"/>
      <c r="AW219" s="71" t="s">
        <v>754</v>
      </c>
      <c r="AX219" s="69" t="b">
        <v>0</v>
      </c>
      <c r="AY219" s="69">
        <v>2</v>
      </c>
      <c r="AZ219" s="71" t="s">
        <v>744</v>
      </c>
      <c r="BA219" s="69" t="s">
        <v>768</v>
      </c>
      <c r="BB219" s="69" t="b">
        <v>0</v>
      </c>
      <c r="BC219" s="71" t="s">
        <v>744</v>
      </c>
      <c r="BD219" s="69" t="s">
        <v>292</v>
      </c>
      <c r="BE219" s="69">
        <v>0</v>
      </c>
      <c r="BF219" s="69">
        <v>0</v>
      </c>
      <c r="BG219" s="69"/>
      <c r="BH219" s="69"/>
      <c r="BI219" s="69"/>
      <c r="BJ219" s="69"/>
      <c r="BK219" s="69"/>
      <c r="BL219" s="69"/>
      <c r="BM219" s="69"/>
      <c r="BN219" s="69"/>
    </row>
    <row r="220" spans="1:66" ht="15">
      <c r="A220" s="66" t="s">
        <v>377</v>
      </c>
      <c r="B220" s="66" t="s">
        <v>380</v>
      </c>
      <c r="C220" s="68" t="s">
        <v>1854</v>
      </c>
      <c r="D220" s="75">
        <v>3</v>
      </c>
      <c r="E220" s="76" t="s">
        <v>132</v>
      </c>
      <c r="F220" s="77">
        <v>32</v>
      </c>
      <c r="G220" s="68"/>
      <c r="H220" s="78"/>
      <c r="I220" s="79"/>
      <c r="J220" s="79"/>
      <c r="K220" s="34" t="s">
        <v>65</v>
      </c>
      <c r="L220" s="86">
        <v>220</v>
      </c>
      <c r="M220" s="86"/>
      <c r="N220" s="81"/>
      <c r="O220" s="69">
        <v>1</v>
      </c>
      <c r="P220" s="67" t="str">
        <f>REPLACE(INDEX(GroupVertices[Group],MATCH(Edges[[#This Row],[Vertex 1]],GroupVertices[Vertex],0)),1,1,"")</f>
        <v>2</v>
      </c>
      <c r="Q220" s="67" t="str">
        <f>REPLACE(INDEX(GroupVertices[Group],MATCH(Edges[[#This Row],[Vertex 2]],GroupVertices[Vertex],0)),1,1,"")</f>
        <v>2</v>
      </c>
      <c r="R220" s="48">
        <v>0</v>
      </c>
      <c r="S220" s="49">
        <v>0</v>
      </c>
      <c r="T220" s="48">
        <v>0</v>
      </c>
      <c r="U220" s="49">
        <v>0</v>
      </c>
      <c r="V220" s="48">
        <v>0</v>
      </c>
      <c r="W220" s="49">
        <v>0</v>
      </c>
      <c r="X220" s="48">
        <v>16</v>
      </c>
      <c r="Y220" s="49">
        <v>100</v>
      </c>
      <c r="Z220" s="48">
        <v>16</v>
      </c>
      <c r="AA220" s="69" t="s">
        <v>416</v>
      </c>
      <c r="AB220" s="99">
        <v>43720.78864583333</v>
      </c>
      <c r="AC220" s="69" t="s">
        <v>457</v>
      </c>
      <c r="AD220" s="69"/>
      <c r="AE220" s="69"/>
      <c r="AF220" s="69" t="s">
        <v>516</v>
      </c>
      <c r="AG220" s="69"/>
      <c r="AH220" s="102" t="s">
        <v>570</v>
      </c>
      <c r="AI220" s="99">
        <v>43720.78864583333</v>
      </c>
      <c r="AJ220" s="105">
        <v>43720</v>
      </c>
      <c r="AK220" s="71" t="s">
        <v>627</v>
      </c>
      <c r="AL220" s="102" t="s">
        <v>686</v>
      </c>
      <c r="AM220" s="69"/>
      <c r="AN220" s="69"/>
      <c r="AO220" s="71" t="s">
        <v>745</v>
      </c>
      <c r="AP220" s="69"/>
      <c r="AQ220" s="69" t="b">
        <v>0</v>
      </c>
      <c r="AR220" s="69">
        <v>0</v>
      </c>
      <c r="AS220" s="71" t="s">
        <v>754</v>
      </c>
      <c r="AT220" s="69" t="b">
        <v>0</v>
      </c>
      <c r="AU220" s="69" t="s">
        <v>761</v>
      </c>
      <c r="AV220" s="69"/>
      <c r="AW220" s="71" t="s">
        <v>754</v>
      </c>
      <c r="AX220" s="69" t="b">
        <v>0</v>
      </c>
      <c r="AY220" s="69">
        <v>2</v>
      </c>
      <c r="AZ220" s="71" t="s">
        <v>744</v>
      </c>
      <c r="BA220" s="69" t="s">
        <v>767</v>
      </c>
      <c r="BB220" s="69" t="b">
        <v>0</v>
      </c>
      <c r="BC220" s="71" t="s">
        <v>744</v>
      </c>
      <c r="BD220" s="69" t="s">
        <v>292</v>
      </c>
      <c r="BE220" s="69">
        <v>0</v>
      </c>
      <c r="BF220" s="69">
        <v>0</v>
      </c>
      <c r="BG220" s="69"/>
      <c r="BH220" s="69"/>
      <c r="BI220" s="69"/>
      <c r="BJ220" s="69"/>
      <c r="BK220" s="69"/>
      <c r="BL220" s="69"/>
      <c r="BM220" s="69"/>
      <c r="BN220" s="69"/>
    </row>
    <row r="221" spans="1:66" ht="15">
      <c r="A221" s="66" t="s">
        <v>378</v>
      </c>
      <c r="B221" s="66" t="s">
        <v>380</v>
      </c>
      <c r="C221" s="68" t="s">
        <v>1854</v>
      </c>
      <c r="D221" s="75">
        <v>3</v>
      </c>
      <c r="E221" s="76" t="s">
        <v>132</v>
      </c>
      <c r="F221" s="77">
        <v>32</v>
      </c>
      <c r="G221" s="68"/>
      <c r="H221" s="78"/>
      <c r="I221" s="79"/>
      <c r="J221" s="79"/>
      <c r="K221" s="34" t="s">
        <v>65</v>
      </c>
      <c r="L221" s="86">
        <v>221</v>
      </c>
      <c r="M221" s="86"/>
      <c r="N221" s="81"/>
      <c r="O221" s="69">
        <v>1</v>
      </c>
      <c r="P221" s="67" t="str">
        <f>REPLACE(INDEX(GroupVertices[Group],MATCH(Edges[[#This Row],[Vertex 1]],GroupVertices[Vertex],0)),1,1,"")</f>
        <v>2</v>
      </c>
      <c r="Q221" s="67" t="str">
        <f>REPLACE(INDEX(GroupVertices[Group],MATCH(Edges[[#This Row],[Vertex 2]],GroupVertices[Vertex],0)),1,1,"")</f>
        <v>2</v>
      </c>
      <c r="R221" s="48"/>
      <c r="S221" s="49"/>
      <c r="T221" s="48"/>
      <c r="U221" s="49"/>
      <c r="V221" s="48"/>
      <c r="W221" s="49"/>
      <c r="X221" s="48"/>
      <c r="Y221" s="49"/>
      <c r="Z221" s="48"/>
      <c r="AA221" s="69" t="s">
        <v>416</v>
      </c>
      <c r="AB221" s="99">
        <v>43721.727268518516</v>
      </c>
      <c r="AC221" s="69" t="s">
        <v>457</v>
      </c>
      <c r="AD221" s="69"/>
      <c r="AE221" s="69"/>
      <c r="AF221" s="69" t="s">
        <v>516</v>
      </c>
      <c r="AG221" s="69"/>
      <c r="AH221" s="102" t="s">
        <v>571</v>
      </c>
      <c r="AI221" s="99">
        <v>43721.727268518516</v>
      </c>
      <c r="AJ221" s="105">
        <v>43721</v>
      </c>
      <c r="AK221" s="71" t="s">
        <v>628</v>
      </c>
      <c r="AL221" s="102" t="s">
        <v>687</v>
      </c>
      <c r="AM221" s="69"/>
      <c r="AN221" s="69"/>
      <c r="AO221" s="71" t="s">
        <v>746</v>
      </c>
      <c r="AP221" s="69"/>
      <c r="AQ221" s="69" t="b">
        <v>0</v>
      </c>
      <c r="AR221" s="69">
        <v>0</v>
      </c>
      <c r="AS221" s="71" t="s">
        <v>754</v>
      </c>
      <c r="AT221" s="69" t="b">
        <v>0</v>
      </c>
      <c r="AU221" s="69" t="s">
        <v>761</v>
      </c>
      <c r="AV221" s="69"/>
      <c r="AW221" s="71" t="s">
        <v>754</v>
      </c>
      <c r="AX221" s="69" t="b">
        <v>0</v>
      </c>
      <c r="AY221" s="69">
        <v>2</v>
      </c>
      <c r="AZ221" s="71" t="s">
        <v>744</v>
      </c>
      <c r="BA221" s="69" t="s">
        <v>768</v>
      </c>
      <c r="BB221" s="69" t="b">
        <v>0</v>
      </c>
      <c r="BC221" s="71" t="s">
        <v>744</v>
      </c>
      <c r="BD221" s="69" t="s">
        <v>292</v>
      </c>
      <c r="BE221" s="69">
        <v>0</v>
      </c>
      <c r="BF221" s="69">
        <v>0</v>
      </c>
      <c r="BG221" s="69"/>
      <c r="BH221" s="69"/>
      <c r="BI221" s="69"/>
      <c r="BJ221" s="69"/>
      <c r="BK221" s="69"/>
      <c r="BL221" s="69"/>
      <c r="BM221" s="69"/>
      <c r="BN221" s="69"/>
    </row>
    <row r="222" spans="1:66" ht="15">
      <c r="A222" s="66" t="s">
        <v>378</v>
      </c>
      <c r="B222" s="66" t="s">
        <v>377</v>
      </c>
      <c r="C222" s="68" t="s">
        <v>1854</v>
      </c>
      <c r="D222" s="75">
        <v>3</v>
      </c>
      <c r="E222" s="76" t="s">
        <v>132</v>
      </c>
      <c r="F222" s="77">
        <v>32</v>
      </c>
      <c r="G222" s="68"/>
      <c r="H222" s="78"/>
      <c r="I222" s="79"/>
      <c r="J222" s="79"/>
      <c r="K222" s="34" t="s">
        <v>65</v>
      </c>
      <c r="L222" s="86">
        <v>222</v>
      </c>
      <c r="M222" s="86"/>
      <c r="N222" s="81"/>
      <c r="O222" s="69">
        <v>1</v>
      </c>
      <c r="P222" s="67" t="str">
        <f>REPLACE(INDEX(GroupVertices[Group],MATCH(Edges[[#This Row],[Vertex 1]],GroupVertices[Vertex],0)),1,1,"")</f>
        <v>2</v>
      </c>
      <c r="Q222" s="67" t="str">
        <f>REPLACE(INDEX(GroupVertices[Group],MATCH(Edges[[#This Row],[Vertex 2]],GroupVertices[Vertex],0)),1,1,"")</f>
        <v>2</v>
      </c>
      <c r="R222" s="48">
        <v>0</v>
      </c>
      <c r="S222" s="49">
        <v>0</v>
      </c>
      <c r="T222" s="48">
        <v>0</v>
      </c>
      <c r="U222" s="49">
        <v>0</v>
      </c>
      <c r="V222" s="48">
        <v>0</v>
      </c>
      <c r="W222" s="49">
        <v>0</v>
      </c>
      <c r="X222" s="48">
        <v>16</v>
      </c>
      <c r="Y222" s="49">
        <v>100</v>
      </c>
      <c r="Z222" s="48">
        <v>16</v>
      </c>
      <c r="AA222" s="69" t="s">
        <v>416</v>
      </c>
      <c r="AB222" s="99">
        <v>43721.727268518516</v>
      </c>
      <c r="AC222" s="69" t="s">
        <v>457</v>
      </c>
      <c r="AD222" s="69"/>
      <c r="AE222" s="69"/>
      <c r="AF222" s="69" t="s">
        <v>516</v>
      </c>
      <c r="AG222" s="69"/>
      <c r="AH222" s="102" t="s">
        <v>571</v>
      </c>
      <c r="AI222" s="99">
        <v>43721.727268518516</v>
      </c>
      <c r="AJ222" s="105">
        <v>43721</v>
      </c>
      <c r="AK222" s="71" t="s">
        <v>628</v>
      </c>
      <c r="AL222" s="102" t="s">
        <v>687</v>
      </c>
      <c r="AM222" s="69"/>
      <c r="AN222" s="69"/>
      <c r="AO222" s="71" t="s">
        <v>746</v>
      </c>
      <c r="AP222" s="69"/>
      <c r="AQ222" s="69" t="b">
        <v>0</v>
      </c>
      <c r="AR222" s="69">
        <v>0</v>
      </c>
      <c r="AS222" s="71" t="s">
        <v>754</v>
      </c>
      <c r="AT222" s="69" t="b">
        <v>0</v>
      </c>
      <c r="AU222" s="69" t="s">
        <v>761</v>
      </c>
      <c r="AV222" s="69"/>
      <c r="AW222" s="71" t="s">
        <v>754</v>
      </c>
      <c r="AX222" s="69" t="b">
        <v>0</v>
      </c>
      <c r="AY222" s="69">
        <v>2</v>
      </c>
      <c r="AZ222" s="71" t="s">
        <v>744</v>
      </c>
      <c r="BA222" s="69" t="s">
        <v>768</v>
      </c>
      <c r="BB222" s="69" t="b">
        <v>0</v>
      </c>
      <c r="BC222" s="71" t="s">
        <v>744</v>
      </c>
      <c r="BD222" s="69" t="s">
        <v>292</v>
      </c>
      <c r="BE222" s="69">
        <v>0</v>
      </c>
      <c r="BF222" s="69">
        <v>0</v>
      </c>
      <c r="BG222" s="69"/>
      <c r="BH222" s="69"/>
      <c r="BI222" s="69"/>
      <c r="BJ222" s="69"/>
      <c r="BK222" s="69"/>
      <c r="BL222" s="69"/>
      <c r="BM222" s="69"/>
      <c r="BN222" s="69"/>
    </row>
    <row r="223" spans="1:66" ht="15">
      <c r="A223" s="87" t="s">
        <v>379</v>
      </c>
      <c r="B223" s="87" t="s">
        <v>379</v>
      </c>
      <c r="C223" s="88" t="s">
        <v>1854</v>
      </c>
      <c r="D223" s="89">
        <v>3</v>
      </c>
      <c r="E223" s="90" t="s">
        <v>132</v>
      </c>
      <c r="F223" s="91">
        <v>32</v>
      </c>
      <c r="G223" s="88"/>
      <c r="H223" s="92"/>
      <c r="I223" s="93"/>
      <c r="J223" s="93"/>
      <c r="K223" s="34" t="s">
        <v>65</v>
      </c>
      <c r="L223" s="94">
        <v>223</v>
      </c>
      <c r="M223" s="94"/>
      <c r="N223" s="95"/>
      <c r="O223" s="96">
        <v>1</v>
      </c>
      <c r="P223" s="67" t="str">
        <f>REPLACE(INDEX(GroupVertices[Group],MATCH(Edges[[#This Row],[Vertex 1]],GroupVertices[Vertex],0)),1,1,"")</f>
        <v>3</v>
      </c>
      <c r="Q223" s="67" t="str">
        <f>REPLACE(INDEX(GroupVertices[Group],MATCH(Edges[[#This Row],[Vertex 2]],GroupVertices[Vertex],0)),1,1,"")</f>
        <v>3</v>
      </c>
      <c r="R223" s="48">
        <v>3</v>
      </c>
      <c r="S223" s="49">
        <v>9.090909090909092</v>
      </c>
      <c r="T223" s="48">
        <v>0</v>
      </c>
      <c r="U223" s="49">
        <v>0</v>
      </c>
      <c r="V223" s="48">
        <v>0</v>
      </c>
      <c r="W223" s="49">
        <v>0</v>
      </c>
      <c r="X223" s="48">
        <v>30</v>
      </c>
      <c r="Y223" s="49">
        <v>90.9090909090909</v>
      </c>
      <c r="Z223" s="48">
        <v>33</v>
      </c>
      <c r="AA223" s="96" t="s">
        <v>292</v>
      </c>
      <c r="AB223" s="100">
        <v>43721.86800925926</v>
      </c>
      <c r="AC223" s="96" t="s">
        <v>458</v>
      </c>
      <c r="AD223" s="96"/>
      <c r="AE223" s="96"/>
      <c r="AF223" s="96" t="s">
        <v>489</v>
      </c>
      <c r="AG223" s="103" t="s">
        <v>539</v>
      </c>
      <c r="AH223" s="103" t="s">
        <v>539</v>
      </c>
      <c r="AI223" s="100">
        <v>43721.86800925926</v>
      </c>
      <c r="AJ223" s="106">
        <v>43721</v>
      </c>
      <c r="AK223" s="107" t="s">
        <v>629</v>
      </c>
      <c r="AL223" s="103" t="s">
        <v>688</v>
      </c>
      <c r="AM223" s="96"/>
      <c r="AN223" s="96"/>
      <c r="AO223" s="107" t="s">
        <v>747</v>
      </c>
      <c r="AP223" s="96"/>
      <c r="AQ223" s="96" t="b">
        <v>0</v>
      </c>
      <c r="AR223" s="96">
        <v>0</v>
      </c>
      <c r="AS223" s="107" t="s">
        <v>754</v>
      </c>
      <c r="AT223" s="96" t="b">
        <v>0</v>
      </c>
      <c r="AU223" s="96" t="s">
        <v>761</v>
      </c>
      <c r="AV223" s="96"/>
      <c r="AW223" s="107" t="s">
        <v>754</v>
      </c>
      <c r="AX223" s="96" t="b">
        <v>0</v>
      </c>
      <c r="AY223" s="96">
        <v>0</v>
      </c>
      <c r="AZ223" s="107" t="s">
        <v>754</v>
      </c>
      <c r="BA223" s="96" t="s">
        <v>776</v>
      </c>
      <c r="BB223" s="96" t="b">
        <v>0</v>
      </c>
      <c r="BC223" s="107" t="s">
        <v>747</v>
      </c>
      <c r="BD223" s="96" t="s">
        <v>292</v>
      </c>
      <c r="BE223" s="96">
        <v>0</v>
      </c>
      <c r="BF223" s="96">
        <v>0</v>
      </c>
      <c r="BG223" s="96"/>
      <c r="BH223" s="96"/>
      <c r="BI223" s="96"/>
      <c r="BJ223" s="96"/>
      <c r="BK223" s="96"/>
      <c r="BL223" s="96"/>
      <c r="BM223" s="96"/>
      <c r="BN223" s="9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ErrorMessage="1" sqref="N2:N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Color" prompt="To select an optional edge color, right-click and select Select Color on the right-click menu." sqref="C3:C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Opacity" prompt="Enter an optional edge opacity between 0 (transparent) and 100 (opaque)." errorTitle="Invalid Edge Opacity" error="The optional edge opacity must be a whole number between 0 and 10." sqref="F3:F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showErrorMessage="1" promptTitle="Vertex 1 Name" prompt="Enter the name of the edge's first vertex." sqref="A3:A223"/>
    <dataValidation allowBlank="1" showInputMessage="1" showErrorMessage="1" promptTitle="Vertex 2 Name" prompt="Enter the name of the edge's second vertex." sqref="B3:B223"/>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3"/>
  </dataValidations>
  <hyperlinks>
    <hyperlink ref="AD3" r:id="rId1" display="https://rt-safe.com/news/article/53/rtsafe-exhibit-astro-2019-chicago/"/>
    <hyperlink ref="AD6" r:id="rId2" display="http://www.adaptiiv.com/astro-2019/"/>
    <hyperlink ref="AD7" r:id="rId3" display="https://twitter.com/viewray/status/1169250064985968641"/>
    <hyperlink ref="AD13" r:id="rId4" display="http://www.onlinejacc.org/content/73/23/2976"/>
    <hyperlink ref="AD14" r:id="rId5" display="http://www.onlinejacc.org/content/73/23/2976"/>
    <hyperlink ref="AD15" r:id="rId6" display="http://www.onlinejacc.org/content/73/23/2976"/>
    <hyperlink ref="AD16" r:id="rId7" display="http://www.onlinejacc.org/content/73/23/2976"/>
    <hyperlink ref="AD17" r:id="rId8" display="http://www.onlinejacc.org/content/73/23/2976"/>
    <hyperlink ref="AD18" r:id="rId9" display="http://www.onlinejacc.org/content/73/23/2976"/>
    <hyperlink ref="AD19" r:id="rId10" display="http://www.onlinejacc.org/content/73/23/2976"/>
    <hyperlink ref="AD20" r:id="rId11" display="http://www.onlinejacc.org/content/73/23/2976"/>
    <hyperlink ref="AD21" r:id="rId12" display="http://www.onlinejacc.org/content/73/23/2976"/>
    <hyperlink ref="AD22" r:id="rId13" display="http://www.onlinejacc.org/content/73/23/2976"/>
    <hyperlink ref="AD23" r:id="rId14" display="http://www.onlinejacc.org/content/73/23/2976"/>
    <hyperlink ref="AD24" r:id="rId15" display="http://www.onlinejacc.org/content/73/23/2976"/>
    <hyperlink ref="AD25" r:id="rId16" display="http://www.onlinejacc.org/content/73/23/2976"/>
    <hyperlink ref="AD26" r:id="rId17" display="http://www.onlinejacc.org/content/73/23/2976"/>
    <hyperlink ref="AD27" r:id="rId18" display="http://www.onlinejacc.org/content/73/23/2976"/>
    <hyperlink ref="AD28" r:id="rId19" display="http://www.onlinejacc.org/content/73/23/2976"/>
    <hyperlink ref="AD29" r:id="rId20" display="http://www.onlinejacc.org/content/73/23/2976"/>
    <hyperlink ref="AD30" r:id="rId21" display="http://www.onlinejacc.org/content/73/23/2976"/>
    <hyperlink ref="AD31" r:id="rId22" display="http://www.onlinejacc.org/content/73/23/2976"/>
    <hyperlink ref="AD32" r:id="rId23" display="http://www.onlinejacc.org/content/73/23/2976"/>
    <hyperlink ref="AD33" r:id="rId24" display="http://www.onlinejacc.org/content/73/23/2976"/>
    <hyperlink ref="AD34" r:id="rId25" display="http://www.onlinejacc.org/content/73/23/2976"/>
    <hyperlink ref="AD35" r:id="rId26" display="http://www.onlinejacc.org/content/73/23/2976"/>
    <hyperlink ref="AD36" r:id="rId27" display="http://www.onlinejacc.org/content/73/23/2976"/>
    <hyperlink ref="AD37" r:id="rId28" display="http://www.onlinejacc.org/content/73/23/2976"/>
    <hyperlink ref="AD137" r:id="rId29" display="https://www.varian.com/oncology/products/adaptive-intelligence"/>
    <hyperlink ref="AD139" r:id="rId30" display="https://www.sitcancer.org/events/event-description?CalendarEventKey=dd657a9b-4fa0-41b0-8456-0e5b067bf312&amp;Home=%2fevents%2fcalendar"/>
    <hyperlink ref="AD144" r:id="rId31" display="https://varian.com/adapt"/>
    <hyperlink ref="AD145" r:id="rId32" display="https://www.astro.org/Meetings-and-Education/Live-Meetings/2019/2019-ASTRO-Annual-Meeting?utm_campaign=ASTRO&amp;utm_medium=social&amp;utm_source=Twitter&amp;utm_content=post5"/>
    <hyperlink ref="AD147" r:id="rId33" display="https://www.linkedin.com/slink?code=e4mGx8f"/>
    <hyperlink ref="AD151" r:id="rId34" display="https://consultqd.clevelandclinic.org/catch-these-cleveland-clinic-cancer-center-presentations-at-astro-2019/"/>
    <hyperlink ref="AD152" r:id="rId35" display="https://consultqd.clevelandclinic.org/catch-these-cleveland-clinic-cancer-center-presentations-at-astro-2019/"/>
    <hyperlink ref="AD153" r:id="rId36" display="https://consultqd.clevelandclinic.org/catch-these-cleveland-clinic-cancer-center-presentations-at-astro-2019/"/>
    <hyperlink ref="AD154" r:id="rId37" display="https://consultqd.clevelandclinic.org/catch-these-cleveland-clinic-cancer-center-presentations-at-astro-2019/"/>
    <hyperlink ref="AD159" r:id="rId38" display="https://www.accuboost.com/astro-2019-in-chicago/"/>
    <hyperlink ref="AD160" r:id="rId39" display="https://www.accuboost.com/astro-2019-in-chicago/"/>
    <hyperlink ref="AD161" r:id="rId40" display="https://www.accuboost.com/astro-2019-in-chicago/"/>
    <hyperlink ref="AD163" r:id="rId41" display="https://www.toptamilnews.com/today-astrology-tamil-58"/>
    <hyperlink ref="AD174" r:id="rId42" display="https://www.astro.org/News-and-Publications/ASTROnews/2019/2019-Annual-Meeting-Guide/2019-Annual-Meeting"/>
    <hyperlink ref="AD175" r:id="rId43" display="https://twitter.com/ASTRO_org/status/1170071750845112323"/>
    <hyperlink ref="AD182" r:id="rId44" display="https://consultqd.clevelandclinic.org/catch-these-cleveland-clinic-cancer-center-presentations-at-astro-2019/"/>
    <hyperlink ref="AD183" r:id="rId45" display="https://consultqd.clevelandclinic.org/catch-these-cleveland-clinic-cancer-center-presentations-at-astro-2019/"/>
    <hyperlink ref="AD196" r:id="rId46" display="http://ptwlandingpage.kinsta.cloud/"/>
    <hyperlink ref="AD208" r:id="rId47" display="https://twitter.com/sushilberiwal/status/1172179740691705856"/>
    <hyperlink ref="AD213" r:id="rId48" display="https://consultqd.clevelandclinic.org/catch-these-cleveland-clinic-cancer-center-presentations-at-astro-2019/"/>
    <hyperlink ref="AD214" r:id="rId49" display="https://consultqd.clevelandclinic.org/catch-these-cleveland-clinic-cancer-center-presentations-at-astro-2019/"/>
    <hyperlink ref="AD215" r:id="rId50" display="https://consultqd.clevelandclinic.org/catch-these-cleveland-clinic-cancer-center-presentations-at-astro-2019/"/>
    <hyperlink ref="AG4" r:id="rId51" display="https://pbs.twimg.com/media/ECEHN8RU0AAS663.jpg"/>
    <hyperlink ref="AG6" r:id="rId52" display="https://pbs.twimg.com/media/EDts9XkXkAI6Hox.jpg"/>
    <hyperlink ref="AG138" r:id="rId53" display="https://pbs.twimg.com/tweet_video_thumb/EEC4IKQWwAE34gm.jpg"/>
    <hyperlink ref="AG140" r:id="rId54" display="https://pbs.twimg.com/media/EEHJhsWU8AApS5w.jpg"/>
    <hyperlink ref="AG142" r:id="rId55" display="https://pbs.twimg.com/media/EEIsmz-U4AA0-BT.jpg"/>
    <hyperlink ref="AG143" r:id="rId56" display="https://pbs.twimg.com/media/EEK6EQpXYAAlyMW.jpg"/>
    <hyperlink ref="AG144" r:id="rId57" display="https://pbs.twimg.com/media/EEMZSvdXsAAUU7f.jpg"/>
    <hyperlink ref="AG145" r:id="rId58" display="https://pbs.twimg.com/media/EENeCKOW4AA34oc.jpg"/>
    <hyperlink ref="AG146" r:id="rId59" display="https://pbs.twimg.com/media/EEN5OAnU0AA3kiM.jpg"/>
    <hyperlink ref="AG148" r:id="rId60" display="https://pbs.twimg.com/media/EERqE0xW4AAX7-a.jpg"/>
    <hyperlink ref="AG155" r:id="rId61" display="https://pbs.twimg.com/media/EETbtrgU4AEwsRj.jpg"/>
    <hyperlink ref="AG158" r:id="rId62" display="https://pbs.twimg.com/tweet_video_thumb/EET-9CnVUAAqqqH.jpg"/>
    <hyperlink ref="AG159" r:id="rId63" display="https://pbs.twimg.com/media/EDtMNO6WwAAzryy.png"/>
    <hyperlink ref="AG160" r:id="rId64" display="https://pbs.twimg.com/media/EEEZvkqWsAECPxy.png"/>
    <hyperlink ref="AG161" r:id="rId65" display="https://pbs.twimg.com/media/EEHHiv7VUAAS7nM.jpg"/>
    <hyperlink ref="AG162" r:id="rId66" display="https://pbs.twimg.com/media/EEUMPtiWsAE3Avz.png"/>
    <hyperlink ref="AG165" r:id="rId67" display="https://pbs.twimg.com/media/EEVOqvjVUAU017P.jpg"/>
    <hyperlink ref="AG196" r:id="rId68" display="https://pbs.twimg.com/media/EEWjUO2WwAU_6NT.jpg"/>
    <hyperlink ref="AG197" r:id="rId69" display="https://pbs.twimg.com/media/EEWXMNSXkAMTkt_.jpg"/>
    <hyperlink ref="AG198" r:id="rId70" display="https://pbs.twimg.com/media/EEWXMNSXkAMTkt_.jpg"/>
    <hyperlink ref="AG199" r:id="rId71" display="https://pbs.twimg.com/media/EEWXMNSXkAMTkt_.jpg"/>
    <hyperlink ref="AG200" r:id="rId72" display="https://pbs.twimg.com/media/EEWXMNSXkAMTkt_.jpg"/>
    <hyperlink ref="AG201" r:id="rId73" display="https://pbs.twimg.com/media/EEWXMNSXkAMTkt_.jpg"/>
    <hyperlink ref="AG209" r:id="rId74" display="https://pbs.twimg.com/media/EEODVg2WkAsJfV3.jpg"/>
    <hyperlink ref="AG210" r:id="rId75" display="https://pbs.twimg.com/media/EEODVg2WkAsJfV3.jpg"/>
    <hyperlink ref="AG211" r:id="rId76" display="https://pbs.twimg.com/media/EEODVg2WkAsJfV3.jpg"/>
    <hyperlink ref="AG212" r:id="rId77" display="https://pbs.twimg.com/media/EEWwEQbXsAA94Ce.jpg"/>
    <hyperlink ref="AG216" r:id="rId78" display="https://pbs.twimg.com/media/EER8TRnWsAANVSA.jpg"/>
    <hyperlink ref="AG217" r:id="rId79" display="https://pbs.twimg.com/media/EER8TRnWsAANVSA.jpg"/>
    <hyperlink ref="AG223" r:id="rId80" display="https://pbs.twimg.com/media/EEX1rV8X4AASgws.jpg"/>
    <hyperlink ref="AH3" r:id="rId81" display="http://pbs.twimg.com/profile_images/951398905677303808/fqOsVezl_normal.jpg"/>
    <hyperlink ref="AH4" r:id="rId82" display="https://pbs.twimg.com/media/ECEHN8RU0AAS663.jpg"/>
    <hyperlink ref="AH5" r:id="rId83" display="http://pbs.twimg.com/profile_images/1048036602134581248/tNLxA-k-_normal.jpg"/>
    <hyperlink ref="AH6" r:id="rId84" display="https://pbs.twimg.com/media/EDts9XkXkAI6Hox.jpg"/>
    <hyperlink ref="AH7" r:id="rId85" display="http://pbs.twimg.com/profile_images/1107677816714416129/HyJoNh9f_normal.jpg"/>
    <hyperlink ref="AH8" r:id="rId86" display="http://pbs.twimg.com/profile_images/1061770578556829702/SeCLT-E2_normal.jpg"/>
    <hyperlink ref="AH9" r:id="rId87" display="http://pbs.twimg.com/profile_images/1061770578556829702/SeCLT-E2_normal.jpg"/>
    <hyperlink ref="AH10" r:id="rId88" display="http://pbs.twimg.com/profile_images/1118238827594833920/GGGHIHMs_normal.png"/>
    <hyperlink ref="AH11" r:id="rId89" display="http://pbs.twimg.com/profile_images/950377138087170048/AvullSRJ_normal.jpg"/>
    <hyperlink ref="AH12" r:id="rId90" display="http://pbs.twimg.com/profile_images/1129453095514247168/9uL-UNri_normal.jpg"/>
    <hyperlink ref="AH13" r:id="rId91" display="http://pbs.twimg.com/profile_images/1061770578556829702/SeCLT-E2_normal.jpg"/>
    <hyperlink ref="AH14" r:id="rId92" display="http://pbs.twimg.com/profile_images/1061770578556829702/SeCLT-E2_normal.jpg"/>
    <hyperlink ref="AH15" r:id="rId93" display="http://pbs.twimg.com/profile_images/1061770578556829702/SeCLT-E2_normal.jpg"/>
    <hyperlink ref="AH16" r:id="rId94" display="http://pbs.twimg.com/profile_images/1061770578556829702/SeCLT-E2_normal.jpg"/>
    <hyperlink ref="AH17" r:id="rId95" display="http://pbs.twimg.com/profile_images/1061770578556829702/SeCLT-E2_normal.jpg"/>
    <hyperlink ref="AH18" r:id="rId96" display="http://pbs.twimg.com/profile_images/1061770578556829702/SeCLT-E2_normal.jpg"/>
    <hyperlink ref="AH19" r:id="rId97" display="http://pbs.twimg.com/profile_images/1061770578556829702/SeCLT-E2_normal.jpg"/>
    <hyperlink ref="AH20" r:id="rId98" display="http://pbs.twimg.com/profile_images/1061770578556829702/SeCLT-E2_normal.jpg"/>
    <hyperlink ref="AH21" r:id="rId99" display="http://pbs.twimg.com/profile_images/1061770578556829702/SeCLT-E2_normal.jpg"/>
    <hyperlink ref="AH22" r:id="rId100" display="http://pbs.twimg.com/profile_images/1061770578556829702/SeCLT-E2_normal.jpg"/>
    <hyperlink ref="AH23" r:id="rId101" display="http://pbs.twimg.com/profile_images/1061770578556829702/SeCLT-E2_normal.jpg"/>
    <hyperlink ref="AH24" r:id="rId102" display="http://pbs.twimg.com/profile_images/1061770578556829702/SeCLT-E2_normal.jpg"/>
    <hyperlink ref="AH25" r:id="rId103" display="http://pbs.twimg.com/profile_images/1061770578556829702/SeCLT-E2_normal.jpg"/>
    <hyperlink ref="AH26" r:id="rId104" display="http://pbs.twimg.com/profile_images/1061770578556829702/SeCLT-E2_normal.jpg"/>
    <hyperlink ref="AH27" r:id="rId105" display="http://pbs.twimg.com/profile_images/1061770578556829702/SeCLT-E2_normal.jpg"/>
    <hyperlink ref="AH28" r:id="rId106" display="http://pbs.twimg.com/profile_images/1061770578556829702/SeCLT-E2_normal.jpg"/>
    <hyperlink ref="AH29" r:id="rId107" display="http://pbs.twimg.com/profile_images/1061770578556829702/SeCLT-E2_normal.jpg"/>
    <hyperlink ref="AH30" r:id="rId108" display="http://pbs.twimg.com/profile_images/1061770578556829702/SeCLT-E2_normal.jpg"/>
    <hyperlink ref="AH31" r:id="rId109" display="http://pbs.twimg.com/profile_images/1061770578556829702/SeCLT-E2_normal.jpg"/>
    <hyperlink ref="AH32" r:id="rId110" display="http://pbs.twimg.com/profile_images/1061770578556829702/SeCLT-E2_normal.jpg"/>
    <hyperlink ref="AH33" r:id="rId111" display="http://pbs.twimg.com/profile_images/1061770578556829702/SeCLT-E2_normal.jpg"/>
    <hyperlink ref="AH34" r:id="rId112" display="http://pbs.twimg.com/profile_images/1061770578556829702/SeCLT-E2_normal.jpg"/>
    <hyperlink ref="AH35" r:id="rId113" display="http://pbs.twimg.com/profile_images/1061770578556829702/SeCLT-E2_normal.jpg"/>
    <hyperlink ref="AH36" r:id="rId114" display="http://pbs.twimg.com/profile_images/1061770578556829702/SeCLT-E2_normal.jpg"/>
    <hyperlink ref="AH37" r:id="rId115" display="http://pbs.twimg.com/profile_images/1061770578556829702/SeCLT-E2_normal.jpg"/>
    <hyperlink ref="AH38" r:id="rId116" display="http://pbs.twimg.com/profile_images/1139818022628032513/1nrK7e7v_normal.png"/>
    <hyperlink ref="AH39" r:id="rId117" display="http://pbs.twimg.com/profile_images/1118238827594833920/GGGHIHMs_normal.png"/>
    <hyperlink ref="AH40" r:id="rId118" display="http://pbs.twimg.com/profile_images/950377138087170048/AvullSRJ_normal.jpg"/>
    <hyperlink ref="AH41" r:id="rId119" display="http://pbs.twimg.com/profile_images/1129453095514247168/9uL-UNri_normal.jpg"/>
    <hyperlink ref="AH42" r:id="rId120" display="http://pbs.twimg.com/profile_images/1139818022628032513/1nrK7e7v_normal.png"/>
    <hyperlink ref="AH43" r:id="rId121" display="http://pbs.twimg.com/profile_images/1118238827594833920/GGGHIHMs_normal.png"/>
    <hyperlink ref="AH44" r:id="rId122" display="http://pbs.twimg.com/profile_images/950377138087170048/AvullSRJ_normal.jpg"/>
    <hyperlink ref="AH45" r:id="rId123" display="http://pbs.twimg.com/profile_images/1129453095514247168/9uL-UNri_normal.jpg"/>
    <hyperlink ref="AH46" r:id="rId124" display="http://pbs.twimg.com/profile_images/1139818022628032513/1nrK7e7v_normal.png"/>
    <hyperlink ref="AH47" r:id="rId125" display="http://pbs.twimg.com/profile_images/1118238827594833920/GGGHIHMs_normal.png"/>
    <hyperlink ref="AH48" r:id="rId126" display="http://pbs.twimg.com/profile_images/950377138087170048/AvullSRJ_normal.jpg"/>
    <hyperlink ref="AH49" r:id="rId127" display="http://pbs.twimg.com/profile_images/1129453095514247168/9uL-UNri_normal.jpg"/>
    <hyperlink ref="AH50" r:id="rId128" display="http://pbs.twimg.com/profile_images/1139818022628032513/1nrK7e7v_normal.png"/>
    <hyperlink ref="AH51" r:id="rId129" display="http://pbs.twimg.com/profile_images/1118238827594833920/GGGHIHMs_normal.png"/>
    <hyperlink ref="AH52" r:id="rId130" display="http://pbs.twimg.com/profile_images/950377138087170048/AvullSRJ_normal.jpg"/>
    <hyperlink ref="AH53" r:id="rId131" display="http://pbs.twimg.com/profile_images/1129453095514247168/9uL-UNri_normal.jpg"/>
    <hyperlink ref="AH54" r:id="rId132" display="http://pbs.twimg.com/profile_images/1139818022628032513/1nrK7e7v_normal.png"/>
    <hyperlink ref="AH55" r:id="rId133" display="http://pbs.twimg.com/profile_images/1118238827594833920/GGGHIHMs_normal.png"/>
    <hyperlink ref="AH56" r:id="rId134" display="http://pbs.twimg.com/profile_images/950377138087170048/AvullSRJ_normal.jpg"/>
    <hyperlink ref="AH57" r:id="rId135" display="http://pbs.twimg.com/profile_images/1129453095514247168/9uL-UNri_normal.jpg"/>
    <hyperlink ref="AH58" r:id="rId136" display="http://pbs.twimg.com/profile_images/1139818022628032513/1nrK7e7v_normal.png"/>
    <hyperlink ref="AH59" r:id="rId137" display="http://pbs.twimg.com/profile_images/1118238827594833920/GGGHIHMs_normal.png"/>
    <hyperlink ref="AH60" r:id="rId138" display="http://pbs.twimg.com/profile_images/1118238827594833920/GGGHIHMs_normal.png"/>
    <hyperlink ref="AH61" r:id="rId139" display="http://pbs.twimg.com/profile_images/1118238827594833920/GGGHIHMs_normal.png"/>
    <hyperlink ref="AH62" r:id="rId140" display="http://pbs.twimg.com/profile_images/1118238827594833920/GGGHIHMs_normal.png"/>
    <hyperlink ref="AH63" r:id="rId141" display="http://pbs.twimg.com/profile_images/1118238827594833920/GGGHIHMs_normal.png"/>
    <hyperlink ref="AH64" r:id="rId142" display="http://pbs.twimg.com/profile_images/1118238827594833920/GGGHIHMs_normal.png"/>
    <hyperlink ref="AH65" r:id="rId143" display="http://pbs.twimg.com/profile_images/1118238827594833920/GGGHIHMs_normal.png"/>
    <hyperlink ref="AH66" r:id="rId144" display="http://pbs.twimg.com/profile_images/1118238827594833920/GGGHIHMs_normal.png"/>
    <hyperlink ref="AH67" r:id="rId145" display="http://pbs.twimg.com/profile_images/1118238827594833920/GGGHIHMs_normal.png"/>
    <hyperlink ref="AH68" r:id="rId146" display="http://pbs.twimg.com/profile_images/1118238827594833920/GGGHIHMs_normal.png"/>
    <hyperlink ref="AH69" r:id="rId147" display="http://pbs.twimg.com/profile_images/1118238827594833920/GGGHIHMs_normal.png"/>
    <hyperlink ref="AH70" r:id="rId148" display="http://pbs.twimg.com/profile_images/1118238827594833920/GGGHIHMs_normal.png"/>
    <hyperlink ref="AH71" r:id="rId149" display="http://pbs.twimg.com/profile_images/1118238827594833920/GGGHIHMs_normal.png"/>
    <hyperlink ref="AH72" r:id="rId150" display="http://pbs.twimg.com/profile_images/1118238827594833920/GGGHIHMs_normal.png"/>
    <hyperlink ref="AH73" r:id="rId151" display="http://pbs.twimg.com/profile_images/1118238827594833920/GGGHIHMs_normal.png"/>
    <hyperlink ref="AH74" r:id="rId152" display="http://pbs.twimg.com/profile_images/1118238827594833920/GGGHIHMs_normal.png"/>
    <hyperlink ref="AH75" r:id="rId153" display="http://pbs.twimg.com/profile_images/1118238827594833920/GGGHIHMs_normal.png"/>
    <hyperlink ref="AH76" r:id="rId154" display="http://pbs.twimg.com/profile_images/1118238827594833920/GGGHIHMs_normal.png"/>
    <hyperlink ref="AH77" r:id="rId155" display="http://pbs.twimg.com/profile_images/1118238827594833920/GGGHIHMs_normal.png"/>
    <hyperlink ref="AH78" r:id="rId156" display="http://pbs.twimg.com/profile_images/950377138087170048/AvullSRJ_normal.jpg"/>
    <hyperlink ref="AH79" r:id="rId157" display="http://pbs.twimg.com/profile_images/1129453095514247168/9uL-UNri_normal.jpg"/>
    <hyperlink ref="AH80" r:id="rId158" display="http://pbs.twimg.com/profile_images/1139818022628032513/1nrK7e7v_normal.png"/>
    <hyperlink ref="AH81" r:id="rId159" display="http://pbs.twimg.com/profile_images/950377138087170048/AvullSRJ_normal.jpg"/>
    <hyperlink ref="AH82" r:id="rId160" display="http://pbs.twimg.com/profile_images/1129453095514247168/9uL-UNri_normal.jpg"/>
    <hyperlink ref="AH83" r:id="rId161" display="http://pbs.twimg.com/profile_images/1139818022628032513/1nrK7e7v_normal.png"/>
    <hyperlink ref="AH84" r:id="rId162" display="http://pbs.twimg.com/profile_images/950377138087170048/AvullSRJ_normal.jpg"/>
    <hyperlink ref="AH85" r:id="rId163" display="http://pbs.twimg.com/profile_images/1129453095514247168/9uL-UNri_normal.jpg"/>
    <hyperlink ref="AH86" r:id="rId164" display="http://pbs.twimg.com/profile_images/1139818022628032513/1nrK7e7v_normal.png"/>
    <hyperlink ref="AH87" r:id="rId165" display="http://pbs.twimg.com/profile_images/950377138087170048/AvullSRJ_normal.jpg"/>
    <hyperlink ref="AH88" r:id="rId166" display="http://pbs.twimg.com/profile_images/1129453095514247168/9uL-UNri_normal.jpg"/>
    <hyperlink ref="AH89" r:id="rId167" display="http://pbs.twimg.com/profile_images/1139818022628032513/1nrK7e7v_normal.png"/>
    <hyperlink ref="AH90" r:id="rId168" display="http://pbs.twimg.com/profile_images/950377138087170048/AvullSRJ_normal.jpg"/>
    <hyperlink ref="AH91" r:id="rId169" display="http://pbs.twimg.com/profile_images/1129453095514247168/9uL-UNri_normal.jpg"/>
    <hyperlink ref="AH92" r:id="rId170" display="http://pbs.twimg.com/profile_images/1139818022628032513/1nrK7e7v_normal.png"/>
    <hyperlink ref="AH93" r:id="rId171" display="http://pbs.twimg.com/profile_images/950377138087170048/AvullSRJ_normal.jpg"/>
    <hyperlink ref="AH94" r:id="rId172" display="http://pbs.twimg.com/profile_images/1129453095514247168/9uL-UNri_normal.jpg"/>
    <hyperlink ref="AH95" r:id="rId173" display="http://pbs.twimg.com/profile_images/1139818022628032513/1nrK7e7v_normal.png"/>
    <hyperlink ref="AH96" r:id="rId174" display="http://pbs.twimg.com/profile_images/950377138087170048/AvullSRJ_normal.jpg"/>
    <hyperlink ref="AH97" r:id="rId175" display="http://pbs.twimg.com/profile_images/1129453095514247168/9uL-UNri_normal.jpg"/>
    <hyperlink ref="AH98" r:id="rId176" display="http://pbs.twimg.com/profile_images/1139818022628032513/1nrK7e7v_normal.png"/>
    <hyperlink ref="AH99" r:id="rId177" display="http://pbs.twimg.com/profile_images/950377138087170048/AvullSRJ_normal.jpg"/>
    <hyperlink ref="AH100" r:id="rId178" display="http://pbs.twimg.com/profile_images/1129453095514247168/9uL-UNri_normal.jpg"/>
    <hyperlink ref="AH101" r:id="rId179" display="http://pbs.twimg.com/profile_images/1139818022628032513/1nrK7e7v_normal.png"/>
    <hyperlink ref="AH102" r:id="rId180" display="http://pbs.twimg.com/profile_images/950377138087170048/AvullSRJ_normal.jpg"/>
    <hyperlink ref="AH103" r:id="rId181" display="http://pbs.twimg.com/profile_images/1129453095514247168/9uL-UNri_normal.jpg"/>
    <hyperlink ref="AH104" r:id="rId182" display="http://pbs.twimg.com/profile_images/1139818022628032513/1nrK7e7v_normal.png"/>
    <hyperlink ref="AH105" r:id="rId183" display="http://pbs.twimg.com/profile_images/950377138087170048/AvullSRJ_normal.jpg"/>
    <hyperlink ref="AH106" r:id="rId184" display="http://pbs.twimg.com/profile_images/1129453095514247168/9uL-UNri_normal.jpg"/>
    <hyperlink ref="AH107" r:id="rId185" display="http://pbs.twimg.com/profile_images/1139818022628032513/1nrK7e7v_normal.png"/>
    <hyperlink ref="AH108" r:id="rId186" display="http://pbs.twimg.com/profile_images/950377138087170048/AvullSRJ_normal.jpg"/>
    <hyperlink ref="AH109" r:id="rId187" display="http://pbs.twimg.com/profile_images/1129453095514247168/9uL-UNri_normal.jpg"/>
    <hyperlink ref="AH110" r:id="rId188" display="http://pbs.twimg.com/profile_images/1139818022628032513/1nrK7e7v_normal.png"/>
    <hyperlink ref="AH111" r:id="rId189" display="http://pbs.twimg.com/profile_images/950377138087170048/AvullSRJ_normal.jpg"/>
    <hyperlink ref="AH112" r:id="rId190" display="http://pbs.twimg.com/profile_images/1129453095514247168/9uL-UNri_normal.jpg"/>
    <hyperlink ref="AH113" r:id="rId191" display="http://pbs.twimg.com/profile_images/1129453095514247168/9uL-UNri_normal.jpg"/>
    <hyperlink ref="AH114" r:id="rId192" display="http://pbs.twimg.com/profile_images/1129453095514247168/9uL-UNri_normal.jpg"/>
    <hyperlink ref="AH115" r:id="rId193" display="http://pbs.twimg.com/profile_images/1129453095514247168/9uL-UNri_normal.jpg"/>
    <hyperlink ref="AH116" r:id="rId194" display="http://pbs.twimg.com/profile_images/1129453095514247168/9uL-UNri_normal.jpg"/>
    <hyperlink ref="AH117" r:id="rId195" display="http://pbs.twimg.com/profile_images/1129453095514247168/9uL-UNri_normal.jpg"/>
    <hyperlink ref="AH118" r:id="rId196" display="http://pbs.twimg.com/profile_images/1129453095514247168/9uL-UNri_normal.jpg"/>
    <hyperlink ref="AH119" r:id="rId197" display="http://pbs.twimg.com/profile_images/1129453095514247168/9uL-UNri_normal.jpg"/>
    <hyperlink ref="AH120" r:id="rId198" display="http://pbs.twimg.com/profile_images/1139818022628032513/1nrK7e7v_normal.png"/>
    <hyperlink ref="AH121" r:id="rId199" display="http://pbs.twimg.com/profile_images/950377138087170048/AvullSRJ_normal.jpg"/>
    <hyperlink ref="AH122" r:id="rId200" display="http://pbs.twimg.com/profile_images/1139818022628032513/1nrK7e7v_normal.png"/>
    <hyperlink ref="AH123" r:id="rId201" display="http://pbs.twimg.com/profile_images/950377138087170048/AvullSRJ_normal.jpg"/>
    <hyperlink ref="AH124" r:id="rId202" display="http://pbs.twimg.com/profile_images/1139818022628032513/1nrK7e7v_normal.png"/>
    <hyperlink ref="AH125" r:id="rId203" display="http://pbs.twimg.com/profile_images/950377138087170048/AvullSRJ_normal.jpg"/>
    <hyperlink ref="AH126" r:id="rId204" display="http://pbs.twimg.com/profile_images/1139818022628032513/1nrK7e7v_normal.png"/>
    <hyperlink ref="AH127" r:id="rId205" display="http://pbs.twimg.com/profile_images/950377138087170048/AvullSRJ_normal.jpg"/>
    <hyperlink ref="AH128" r:id="rId206" display="http://pbs.twimg.com/profile_images/1139818022628032513/1nrK7e7v_normal.png"/>
    <hyperlink ref="AH129" r:id="rId207" display="http://pbs.twimg.com/profile_images/950377138087170048/AvullSRJ_normal.jpg"/>
    <hyperlink ref="AH130" r:id="rId208" display="http://pbs.twimg.com/profile_images/1139818022628032513/1nrK7e7v_normal.png"/>
    <hyperlink ref="AH131" r:id="rId209" display="http://pbs.twimg.com/profile_images/950377138087170048/AvullSRJ_normal.jpg"/>
    <hyperlink ref="AH132" r:id="rId210" display="http://pbs.twimg.com/profile_images/1139818022628032513/1nrK7e7v_normal.png"/>
    <hyperlink ref="AH133" r:id="rId211" display="http://pbs.twimg.com/profile_images/950377138087170048/AvullSRJ_normal.jpg"/>
    <hyperlink ref="AH134" r:id="rId212" display="http://pbs.twimg.com/profile_images/1139818022628032513/1nrK7e7v_normal.png"/>
    <hyperlink ref="AH135" r:id="rId213" display="http://pbs.twimg.com/profile_images/1139818022628032513/1nrK7e7v_normal.png"/>
    <hyperlink ref="AH136" r:id="rId214" display="http://pbs.twimg.com/profile_images/635558011499450368/FkWI8zlP_normal.jpg"/>
    <hyperlink ref="AH137" r:id="rId215" display="http://pbs.twimg.com/profile_images/1171028410791006208/_gXkh_dd_normal.jpg"/>
    <hyperlink ref="AH138" r:id="rId216" display="https://pbs.twimg.com/tweet_video_thumb/EEC4IKQWwAE34gm.jpg"/>
    <hyperlink ref="AH139" r:id="rId217" display="http://pbs.twimg.com/profile_images/1062473414626045952/XzxEhihS_normal.jpg"/>
    <hyperlink ref="AH140" r:id="rId218" display="https://pbs.twimg.com/media/EEHJhsWU8AApS5w.jpg"/>
    <hyperlink ref="AH141" r:id="rId219" display="http://pbs.twimg.com/profile_images/1159040687503003649/j-_y7aiG_normal.jpg"/>
    <hyperlink ref="AH142" r:id="rId220" display="https://pbs.twimg.com/media/EEIsmz-U4AA0-BT.jpg"/>
    <hyperlink ref="AH143" r:id="rId221" display="https://pbs.twimg.com/media/EEK6EQpXYAAlyMW.jpg"/>
    <hyperlink ref="AH144" r:id="rId222" display="https://pbs.twimg.com/media/EEMZSvdXsAAUU7f.jpg"/>
    <hyperlink ref="AH145" r:id="rId223" display="https://pbs.twimg.com/media/EENeCKOW4AA34oc.jpg"/>
    <hyperlink ref="AH146" r:id="rId224" display="https://pbs.twimg.com/media/EEN5OAnU0AA3kiM.jpg"/>
    <hyperlink ref="AH147" r:id="rId225" display="http://pbs.twimg.com/profile_images/1070428210230374411/85Po9WU9_normal.jpg"/>
    <hyperlink ref="AH148" r:id="rId226" display="https://pbs.twimg.com/media/EERqE0xW4AAX7-a.jpg"/>
    <hyperlink ref="AH149" r:id="rId227" display="http://pbs.twimg.com/profile_images/984426309454581760/166xDMKu_normal.jpg"/>
    <hyperlink ref="AH150" r:id="rId228" display="http://pbs.twimg.com/profile_images/984426309454581760/166xDMKu_normal.jpg"/>
    <hyperlink ref="AH151" r:id="rId229" display="http://pbs.twimg.com/profile_images/642337243030405120/bMnf8BOH_normal.png"/>
    <hyperlink ref="AH152" r:id="rId230" display="http://pbs.twimg.com/profile_images/642337243030405120/bMnf8BOH_normal.png"/>
    <hyperlink ref="AH153" r:id="rId231" display="http://pbs.twimg.com/profile_images/598273133334892546/doBAu_VQ_normal.jpg"/>
    <hyperlink ref="AH154" r:id="rId232" display="http://pbs.twimg.com/profile_images/598273133334892546/doBAu_VQ_normal.jpg"/>
    <hyperlink ref="AH155" r:id="rId233" display="https://pbs.twimg.com/media/EETbtrgU4AEwsRj.jpg"/>
    <hyperlink ref="AH156" r:id="rId234" display="http://pbs.twimg.com/profile_images/1158158748399165442/yG59vIHO_normal.jpg"/>
    <hyperlink ref="AH157" r:id="rId235" display="http://pbs.twimg.com/profile_images/1158158748399165442/yG59vIHO_normal.jpg"/>
    <hyperlink ref="AH158" r:id="rId236" display="https://pbs.twimg.com/tweet_video_thumb/EET-9CnVUAAqqqH.jpg"/>
    <hyperlink ref="AH159" r:id="rId237" display="https://pbs.twimg.com/media/EDtMNO6WwAAzryy.png"/>
    <hyperlink ref="AH160" r:id="rId238" display="https://pbs.twimg.com/media/EEEZvkqWsAECPxy.png"/>
    <hyperlink ref="AH161" r:id="rId239" display="https://pbs.twimg.com/media/EEHHiv7VUAAS7nM.jpg"/>
    <hyperlink ref="AH162" r:id="rId240" display="https://pbs.twimg.com/media/EEUMPtiWsAE3Avz.png"/>
    <hyperlink ref="AH163" r:id="rId241" display="http://pbs.twimg.com/profile_images/1032148623914496000/E69YD5nA_normal.jpg"/>
    <hyperlink ref="AH164" r:id="rId242" display="http://pbs.twimg.com/profile_images/801357554639077376/jjhNLo6Q_normal.jpg"/>
    <hyperlink ref="AH165" r:id="rId243" display="https://pbs.twimg.com/media/EEVOqvjVUAU017P.jpg"/>
    <hyperlink ref="AH166" r:id="rId244" display="http://pbs.twimg.com/profile_images/1023004254649364481/uCZ4fBvL_normal.jpg"/>
    <hyperlink ref="AH167" r:id="rId245" display="http://pbs.twimg.com/profile_images/1159588361889288192/SL9nmXps_normal.jpg"/>
    <hyperlink ref="AH168" r:id="rId246" display="http://pbs.twimg.com/profile_images/1131246581229981698/wyBzObXe_normal.jpg"/>
    <hyperlink ref="AH169" r:id="rId247" display="http://pbs.twimg.com/profile_images/1131246581229981698/wyBzObXe_normal.jpg"/>
    <hyperlink ref="AH170" r:id="rId248" display="http://pbs.twimg.com/profile_images/1131246581229981698/wyBzObXe_normal.jpg"/>
    <hyperlink ref="AH171" r:id="rId249" display="http://pbs.twimg.com/profile_images/1131246581229981698/wyBzObXe_normal.jpg"/>
    <hyperlink ref="AH172" r:id="rId250" display="http://pbs.twimg.com/profile_images/1131246581229981698/wyBzObXe_normal.jpg"/>
    <hyperlink ref="AH173" r:id="rId251" display="http://pbs.twimg.com/profile_images/1131246581229981698/wyBzObXe_normal.jpg"/>
    <hyperlink ref="AH174" r:id="rId252" display="http://pbs.twimg.com/profile_images/1164635815324135424/YZM23dzH_normal.jpg"/>
    <hyperlink ref="AH175" r:id="rId253" display="http://pbs.twimg.com/profile_images/1164635815324135424/YZM23dzH_normal.jpg"/>
    <hyperlink ref="AH176" r:id="rId254" display="http://pbs.twimg.com/profile_images/1164635815324135424/YZM23dzH_normal.jpg"/>
    <hyperlink ref="AH177" r:id="rId255" display="http://pbs.twimg.com/profile_images/1164635815324135424/YZM23dzH_normal.jpg"/>
    <hyperlink ref="AH178" r:id="rId256" display="http://pbs.twimg.com/profile_images/1164635815324135424/YZM23dzH_normal.jpg"/>
    <hyperlink ref="AH179" r:id="rId257" display="http://pbs.twimg.com/profile_images/1164635815324135424/YZM23dzH_normal.jpg"/>
    <hyperlink ref="AH180" r:id="rId258" display="http://pbs.twimg.com/profile_images/1164635815324135424/YZM23dzH_normal.jpg"/>
    <hyperlink ref="AH181" r:id="rId259" display="http://pbs.twimg.com/profile_images/1164635815324135424/YZM23dzH_normal.jpg"/>
    <hyperlink ref="AH182" r:id="rId260" display="http://pbs.twimg.com/profile_images/3407302568/f579159a34d922021668c425a6151727_normal.jpeg"/>
    <hyperlink ref="AH183" r:id="rId261" display="http://pbs.twimg.com/profile_images/3407302568/f579159a34d922021668c425a6151727_normal.jpeg"/>
    <hyperlink ref="AH184" r:id="rId262" display="http://pbs.twimg.com/profile_images/1027246967229833216/fgJ-Z98t_normal.jpg"/>
    <hyperlink ref="AH185" r:id="rId263" display="http://pbs.twimg.com/profile_images/1027246967229833216/fgJ-Z98t_normal.jpg"/>
    <hyperlink ref="AH186" r:id="rId264" display="http://pbs.twimg.com/profile_images/1027246967229833216/fgJ-Z98t_normal.jpg"/>
    <hyperlink ref="AH187" r:id="rId265" display="http://pbs.twimg.com/profile_images/1027246967229833216/fgJ-Z98t_normal.jpg"/>
    <hyperlink ref="AH188" r:id="rId266" display="http://pbs.twimg.com/profile_images/1027246967229833216/fgJ-Z98t_normal.jpg"/>
    <hyperlink ref="AH189" r:id="rId267" display="http://pbs.twimg.com/profile_images/1027246967229833216/fgJ-Z98t_normal.jpg"/>
    <hyperlink ref="AH190" r:id="rId268" display="http://pbs.twimg.com/profile_images/773152649688514565/6slE44e1_normal.jpg"/>
    <hyperlink ref="AH191" r:id="rId269" display="http://pbs.twimg.com/profile_images/773152649688514565/6slE44e1_normal.jpg"/>
    <hyperlink ref="AH192" r:id="rId270" display="http://pbs.twimg.com/profile_images/773152649688514565/6slE44e1_normal.jpg"/>
    <hyperlink ref="AH193" r:id="rId271" display="http://pbs.twimg.com/profile_images/773152649688514565/6slE44e1_normal.jpg"/>
    <hyperlink ref="AH194" r:id="rId272" display="http://pbs.twimg.com/profile_images/773152649688514565/6slE44e1_normal.jpg"/>
    <hyperlink ref="AH195" r:id="rId273" display="http://pbs.twimg.com/profile_images/773152649688514565/6slE44e1_normal.jpg"/>
    <hyperlink ref="AH196" r:id="rId274" display="https://pbs.twimg.com/media/EEWjUO2WwAU_6NT.jpg"/>
    <hyperlink ref="AH197" r:id="rId275" display="https://pbs.twimg.com/media/EEWXMNSXkAMTkt_.jpg"/>
    <hyperlink ref="AH198" r:id="rId276" display="https://pbs.twimg.com/media/EEWXMNSXkAMTkt_.jpg"/>
    <hyperlink ref="AH199" r:id="rId277" display="https://pbs.twimg.com/media/EEWXMNSXkAMTkt_.jpg"/>
    <hyperlink ref="AH200" r:id="rId278" display="https://pbs.twimg.com/media/EEWXMNSXkAMTkt_.jpg"/>
    <hyperlink ref="AH201" r:id="rId279" display="https://pbs.twimg.com/media/EEWXMNSXkAMTkt_.jpg"/>
    <hyperlink ref="AH202" r:id="rId280" display="http://pbs.twimg.com/profile_images/1089970578184957953/IpX8YhGo_normal.jpg"/>
    <hyperlink ref="AH203" r:id="rId281" display="http://pbs.twimg.com/profile_images/1089970578184957953/IpX8YhGo_normal.jpg"/>
    <hyperlink ref="AH204" r:id="rId282" display="http://pbs.twimg.com/profile_images/1089970578184957953/IpX8YhGo_normal.jpg"/>
    <hyperlink ref="AH205" r:id="rId283" display="http://pbs.twimg.com/profile_images/1089970578184957953/IpX8YhGo_normal.jpg"/>
    <hyperlink ref="AH206" r:id="rId284" display="http://pbs.twimg.com/profile_images/1089970578184957953/IpX8YhGo_normal.jpg"/>
    <hyperlink ref="AH207" r:id="rId285" display="http://pbs.twimg.com/profile_images/1089970578184957953/IpX8YhGo_normal.jpg"/>
    <hyperlink ref="AH208" r:id="rId286" display="http://pbs.twimg.com/profile_images/1129924163106496513/DsEADBIY_normal.jpg"/>
    <hyperlink ref="AH209" r:id="rId287" display="https://pbs.twimg.com/media/EEODVg2WkAsJfV3.jpg"/>
    <hyperlink ref="AH210" r:id="rId288" display="https://pbs.twimg.com/media/EEODVg2WkAsJfV3.jpg"/>
    <hyperlink ref="AH211" r:id="rId289" display="https://pbs.twimg.com/media/EEODVg2WkAsJfV3.jpg"/>
    <hyperlink ref="AH212" r:id="rId290" display="https://pbs.twimg.com/media/EEWwEQbXsAA94Ce.jpg"/>
    <hyperlink ref="AH213" r:id="rId291" display="http://pbs.twimg.com/profile_images/1009497200903249920/Wephhx-l_normal.jpg"/>
    <hyperlink ref="AH214" r:id="rId292" display="http://pbs.twimg.com/profile_images/707258628764536833/DeUb67cr_normal.jpg"/>
    <hyperlink ref="AH215" r:id="rId293" display="http://pbs.twimg.com/profile_images/707258628764536833/DeUb67cr_normal.jpg"/>
    <hyperlink ref="AH216" r:id="rId294" display="https://pbs.twimg.com/media/EER8TRnWsAANVSA.jpg"/>
    <hyperlink ref="AH217" r:id="rId295" display="https://pbs.twimg.com/media/EER8TRnWsAANVSA.jpg"/>
    <hyperlink ref="AH218" r:id="rId296" display="http://pbs.twimg.com/profile_images/468430220110753792/d_PuXQSb_normal.jpeg"/>
    <hyperlink ref="AH219" r:id="rId297" display="http://pbs.twimg.com/profile_images/1159095486873317377/equ1HhQg_normal.jpg"/>
    <hyperlink ref="AH220" r:id="rId298" display="http://pbs.twimg.com/profile_images/468430220110753792/d_PuXQSb_normal.jpeg"/>
    <hyperlink ref="AH221" r:id="rId299" display="http://pbs.twimg.com/profile_images/1159095486873317377/equ1HhQg_normal.jpg"/>
    <hyperlink ref="AH222" r:id="rId300" display="http://pbs.twimg.com/profile_images/1159095486873317377/equ1HhQg_normal.jpg"/>
    <hyperlink ref="AH223" r:id="rId301" display="https://pbs.twimg.com/media/EEX1rV8X4AASgws.jpg"/>
    <hyperlink ref="AL3" r:id="rId302" display="https://twitter.com/rtsafe/status/1169545395585933312"/>
    <hyperlink ref="AL4" r:id="rId303" display="https://twitter.com/cdrsystems/status/1162218157827690497"/>
    <hyperlink ref="AL5" r:id="rId304" display="https://twitter.com/ajredmond8/status/1169582482334896129"/>
    <hyperlink ref="AL6" r:id="rId305" display="https://twitter.com/adaptiivco/status/1169648334526734339"/>
    <hyperlink ref="AL7" r:id="rId306" display="https://twitter.com/soji_jibowu/status/1169968053104369665"/>
    <hyperlink ref="AL8" r:id="rId307" display="https://twitter.com/dr_raymak/status/1170360953382350848"/>
    <hyperlink ref="AL9" r:id="rId308" display="https://twitter.com/dr_raymak/status/1170360953382350848"/>
    <hyperlink ref="AL10" r:id="rId309" display="https://twitter.com/henningwillers/status/1170110251858911232"/>
    <hyperlink ref="AL11" r:id="rId310" display="https://twitter.com/sbrt_cr/status/1170113525664092166"/>
    <hyperlink ref="AL12" r:id="rId311" display="https://twitter.com/finn_corinne/status/1170285733678108672"/>
    <hyperlink ref="AL13" r:id="rId312" display="https://twitter.com/dr_raymak/status/1170109773791891457"/>
    <hyperlink ref="AL14" r:id="rId313" display="https://twitter.com/dr_raymak/status/1170109773791891457"/>
    <hyperlink ref="AL15" r:id="rId314" display="https://twitter.com/dr_raymak/status/1170109773791891457"/>
    <hyperlink ref="AL16" r:id="rId315" display="https://twitter.com/dr_raymak/status/1170109773791891457"/>
    <hyperlink ref="AL17" r:id="rId316" display="https://twitter.com/dr_raymak/status/1170109773791891457"/>
    <hyperlink ref="AL18" r:id="rId317" display="https://twitter.com/dr_raymak/status/1170109773791891457"/>
    <hyperlink ref="AL19" r:id="rId318" display="https://twitter.com/dr_raymak/status/1170109773791891457"/>
    <hyperlink ref="AL20" r:id="rId319" display="https://twitter.com/dr_raymak/status/1170109773791891457"/>
    <hyperlink ref="AL21" r:id="rId320" display="https://twitter.com/dr_raymak/status/1170109773791891457"/>
    <hyperlink ref="AL22" r:id="rId321" display="https://twitter.com/dr_raymak/status/1170109773791891457"/>
    <hyperlink ref="AL23" r:id="rId322" display="https://twitter.com/dr_raymak/status/1170109773791891457"/>
    <hyperlink ref="AL24" r:id="rId323" display="https://twitter.com/dr_raymak/status/1170109773791891457"/>
    <hyperlink ref="AL25" r:id="rId324" display="https://twitter.com/dr_raymak/status/1170109773791891457"/>
    <hyperlink ref="AL26" r:id="rId325" display="https://twitter.com/dr_raymak/status/1170109773791891457"/>
    <hyperlink ref="AL27" r:id="rId326" display="https://twitter.com/dr_raymak/status/1170109773791891457"/>
    <hyperlink ref="AL28" r:id="rId327" display="https://twitter.com/dr_raymak/status/1170109773791891457"/>
    <hyperlink ref="AL29" r:id="rId328" display="https://twitter.com/dr_raymak/status/1170109773791891457"/>
    <hyperlink ref="AL30" r:id="rId329" display="https://twitter.com/dr_raymak/status/1170109773791891457"/>
    <hyperlink ref="AL31" r:id="rId330" display="https://twitter.com/dr_raymak/status/1170109773791891457"/>
    <hyperlink ref="AL32" r:id="rId331" display="https://twitter.com/dr_raymak/status/1170109773791891457"/>
    <hyperlink ref="AL33" r:id="rId332" display="https://twitter.com/dr_raymak/status/1170109773791891457"/>
    <hyperlink ref="AL34" r:id="rId333" display="https://twitter.com/dr_raymak/status/1170109773791891457"/>
    <hyperlink ref="AL35" r:id="rId334" display="https://twitter.com/dr_raymak/status/1170109773791891457"/>
    <hyperlink ref="AL36" r:id="rId335" display="https://twitter.com/dr_raymak/status/1170109773791891457"/>
    <hyperlink ref="AL37" r:id="rId336" display="https://twitter.com/dr_raymak/status/1170109773791891457"/>
    <hyperlink ref="AL38" r:id="rId337" display="https://twitter.com/goecp1/status/1170593654160920576"/>
    <hyperlink ref="AL39" r:id="rId338" display="https://twitter.com/henningwillers/status/1170110251858911232"/>
    <hyperlink ref="AL40" r:id="rId339" display="https://twitter.com/sbrt_cr/status/1170113525664092166"/>
    <hyperlink ref="AL41" r:id="rId340" display="https://twitter.com/finn_corinne/status/1170285733678108672"/>
    <hyperlink ref="AL42" r:id="rId341" display="https://twitter.com/goecp1/status/1170593654160920576"/>
    <hyperlink ref="AL43" r:id="rId342" display="https://twitter.com/henningwillers/status/1170110251858911232"/>
    <hyperlink ref="AL44" r:id="rId343" display="https://twitter.com/sbrt_cr/status/1170113525664092166"/>
    <hyperlink ref="AL45" r:id="rId344" display="https://twitter.com/finn_corinne/status/1170285733678108672"/>
    <hyperlink ref="AL46" r:id="rId345" display="https://twitter.com/goecp1/status/1170593654160920576"/>
    <hyperlink ref="AL47" r:id="rId346" display="https://twitter.com/henningwillers/status/1170110251858911232"/>
    <hyperlink ref="AL48" r:id="rId347" display="https://twitter.com/sbrt_cr/status/1170113525664092166"/>
    <hyperlink ref="AL49" r:id="rId348" display="https://twitter.com/finn_corinne/status/1170285733678108672"/>
    <hyperlink ref="AL50" r:id="rId349" display="https://twitter.com/goecp1/status/1170593654160920576"/>
    <hyperlink ref="AL51" r:id="rId350" display="https://twitter.com/henningwillers/status/1170110251858911232"/>
    <hyperlink ref="AL52" r:id="rId351" display="https://twitter.com/sbrt_cr/status/1170113525664092166"/>
    <hyperlink ref="AL53" r:id="rId352" display="https://twitter.com/finn_corinne/status/1170285733678108672"/>
    <hyperlink ref="AL54" r:id="rId353" display="https://twitter.com/goecp1/status/1170593654160920576"/>
    <hyperlink ref="AL55" r:id="rId354" display="https://twitter.com/henningwillers/status/1170110251858911232"/>
    <hyperlink ref="AL56" r:id="rId355" display="https://twitter.com/sbrt_cr/status/1170113525664092166"/>
    <hyperlink ref="AL57" r:id="rId356" display="https://twitter.com/finn_corinne/status/1170285733678108672"/>
    <hyperlink ref="AL58" r:id="rId357" display="https://twitter.com/goecp1/status/1170593654160920576"/>
    <hyperlink ref="AL59" r:id="rId358" display="https://twitter.com/henningwillers/status/1170110251858911232"/>
    <hyperlink ref="AL60" r:id="rId359" display="https://twitter.com/henningwillers/status/1170110251858911232"/>
    <hyperlink ref="AL61" r:id="rId360" display="https://twitter.com/henningwillers/status/1170110251858911232"/>
    <hyperlink ref="AL62" r:id="rId361" display="https://twitter.com/henningwillers/status/1170110251858911232"/>
    <hyperlink ref="AL63" r:id="rId362" display="https://twitter.com/henningwillers/status/1170110251858911232"/>
    <hyperlink ref="AL64" r:id="rId363" display="https://twitter.com/henningwillers/status/1170110251858911232"/>
    <hyperlink ref="AL65" r:id="rId364" display="https://twitter.com/henningwillers/status/1170110251858911232"/>
    <hyperlink ref="AL66" r:id="rId365" display="https://twitter.com/henningwillers/status/1170110251858911232"/>
    <hyperlink ref="AL67" r:id="rId366" display="https://twitter.com/henningwillers/status/1170110251858911232"/>
    <hyperlink ref="AL68" r:id="rId367" display="https://twitter.com/henningwillers/status/1170110251858911232"/>
    <hyperlink ref="AL69" r:id="rId368" display="https://twitter.com/henningwillers/status/1170110251858911232"/>
    <hyperlink ref="AL70" r:id="rId369" display="https://twitter.com/henningwillers/status/1170110251858911232"/>
    <hyperlink ref="AL71" r:id="rId370" display="https://twitter.com/henningwillers/status/1170110251858911232"/>
    <hyperlink ref="AL72" r:id="rId371" display="https://twitter.com/henningwillers/status/1170110251858911232"/>
    <hyperlink ref="AL73" r:id="rId372" display="https://twitter.com/henningwillers/status/1170110251858911232"/>
    <hyperlink ref="AL74" r:id="rId373" display="https://twitter.com/henningwillers/status/1170110251858911232"/>
    <hyperlink ref="AL75" r:id="rId374" display="https://twitter.com/henningwillers/status/1170110251858911232"/>
    <hyperlink ref="AL76" r:id="rId375" display="https://twitter.com/henningwillers/status/1170110251858911232"/>
    <hyperlink ref="AL77" r:id="rId376" display="https://twitter.com/henningwillers/status/1170110251858911232"/>
    <hyperlink ref="AL78" r:id="rId377" display="https://twitter.com/sbrt_cr/status/1170113525664092166"/>
    <hyperlink ref="AL79" r:id="rId378" display="https://twitter.com/finn_corinne/status/1170285733678108672"/>
    <hyperlink ref="AL80" r:id="rId379" display="https://twitter.com/goecp1/status/1170593654160920576"/>
    <hyperlink ref="AL81" r:id="rId380" display="https://twitter.com/sbrt_cr/status/1170113525664092166"/>
    <hyperlink ref="AL82" r:id="rId381" display="https://twitter.com/finn_corinne/status/1170285733678108672"/>
    <hyperlink ref="AL83" r:id="rId382" display="https://twitter.com/goecp1/status/1170593654160920576"/>
    <hyperlink ref="AL84" r:id="rId383" display="https://twitter.com/sbrt_cr/status/1170113525664092166"/>
    <hyperlink ref="AL85" r:id="rId384" display="https://twitter.com/finn_corinne/status/1170285733678108672"/>
    <hyperlink ref="AL86" r:id="rId385" display="https://twitter.com/goecp1/status/1170593654160920576"/>
    <hyperlink ref="AL87" r:id="rId386" display="https://twitter.com/sbrt_cr/status/1170113525664092166"/>
    <hyperlink ref="AL88" r:id="rId387" display="https://twitter.com/finn_corinne/status/1170285733678108672"/>
    <hyperlink ref="AL89" r:id="rId388" display="https://twitter.com/goecp1/status/1170593654160920576"/>
    <hyperlink ref="AL90" r:id="rId389" display="https://twitter.com/sbrt_cr/status/1170113525664092166"/>
    <hyperlink ref="AL91" r:id="rId390" display="https://twitter.com/finn_corinne/status/1170285733678108672"/>
    <hyperlink ref="AL92" r:id="rId391" display="https://twitter.com/goecp1/status/1170593654160920576"/>
    <hyperlink ref="AL93" r:id="rId392" display="https://twitter.com/sbrt_cr/status/1170113525664092166"/>
    <hyperlink ref="AL94" r:id="rId393" display="https://twitter.com/finn_corinne/status/1170285733678108672"/>
    <hyperlink ref="AL95" r:id="rId394" display="https://twitter.com/goecp1/status/1170593654160920576"/>
    <hyperlink ref="AL96" r:id="rId395" display="https://twitter.com/sbrt_cr/status/1170113525664092166"/>
    <hyperlink ref="AL97" r:id="rId396" display="https://twitter.com/finn_corinne/status/1170285733678108672"/>
    <hyperlink ref="AL98" r:id="rId397" display="https://twitter.com/goecp1/status/1170593654160920576"/>
    <hyperlink ref="AL99" r:id="rId398" display="https://twitter.com/sbrt_cr/status/1170113525664092166"/>
    <hyperlink ref="AL100" r:id="rId399" display="https://twitter.com/finn_corinne/status/1170285733678108672"/>
    <hyperlink ref="AL101" r:id="rId400" display="https://twitter.com/goecp1/status/1170593654160920576"/>
    <hyperlink ref="AL102" r:id="rId401" display="https://twitter.com/sbrt_cr/status/1170113525664092166"/>
    <hyperlink ref="AL103" r:id="rId402" display="https://twitter.com/finn_corinne/status/1170285733678108672"/>
    <hyperlink ref="AL104" r:id="rId403" display="https://twitter.com/goecp1/status/1170593654160920576"/>
    <hyperlink ref="AL105" r:id="rId404" display="https://twitter.com/sbrt_cr/status/1170113525664092166"/>
    <hyperlink ref="AL106" r:id="rId405" display="https://twitter.com/finn_corinne/status/1170285733678108672"/>
    <hyperlink ref="AL107" r:id="rId406" display="https://twitter.com/goecp1/status/1170593654160920576"/>
    <hyperlink ref="AL108" r:id="rId407" display="https://twitter.com/sbrt_cr/status/1170113525664092166"/>
    <hyperlink ref="AL109" r:id="rId408" display="https://twitter.com/finn_corinne/status/1170285733678108672"/>
    <hyperlink ref="AL110" r:id="rId409" display="https://twitter.com/goecp1/status/1170593654160920576"/>
    <hyperlink ref="AL111" r:id="rId410" display="https://twitter.com/sbrt_cr/status/1170113525664092166"/>
    <hyperlink ref="AL112" r:id="rId411" display="https://twitter.com/finn_corinne/status/1170285733678108672"/>
    <hyperlink ref="AL113" r:id="rId412" display="https://twitter.com/finn_corinne/status/1170285733678108672"/>
    <hyperlink ref="AL114" r:id="rId413" display="https://twitter.com/finn_corinne/status/1170285733678108672"/>
    <hyperlink ref="AL115" r:id="rId414" display="https://twitter.com/finn_corinne/status/1170285733678108672"/>
    <hyperlink ref="AL116" r:id="rId415" display="https://twitter.com/finn_corinne/status/1170285733678108672"/>
    <hyperlink ref="AL117" r:id="rId416" display="https://twitter.com/finn_corinne/status/1170285733678108672"/>
    <hyperlink ref="AL118" r:id="rId417" display="https://twitter.com/finn_corinne/status/1170285733678108672"/>
    <hyperlink ref="AL119" r:id="rId418" display="https://twitter.com/finn_corinne/status/1170285733678108672"/>
    <hyperlink ref="AL120" r:id="rId419" display="https://twitter.com/goecp1/status/1170593654160920576"/>
    <hyperlink ref="AL121" r:id="rId420" display="https://twitter.com/sbrt_cr/status/1170113525664092166"/>
    <hyperlink ref="AL122" r:id="rId421" display="https://twitter.com/goecp1/status/1170593654160920576"/>
    <hyperlink ref="AL123" r:id="rId422" display="https://twitter.com/sbrt_cr/status/1170113525664092166"/>
    <hyperlink ref="AL124" r:id="rId423" display="https://twitter.com/goecp1/status/1170593654160920576"/>
    <hyperlink ref="AL125" r:id="rId424" display="https://twitter.com/sbrt_cr/status/1170113525664092166"/>
    <hyperlink ref="AL126" r:id="rId425" display="https://twitter.com/goecp1/status/1170593654160920576"/>
    <hyperlink ref="AL127" r:id="rId426" display="https://twitter.com/sbrt_cr/status/1170113525664092166"/>
    <hyperlink ref="AL128" r:id="rId427" display="https://twitter.com/goecp1/status/1170593654160920576"/>
    <hyperlink ref="AL129" r:id="rId428" display="https://twitter.com/sbrt_cr/status/1170113525664092166"/>
    <hyperlink ref="AL130" r:id="rId429" display="https://twitter.com/goecp1/status/1170593654160920576"/>
    <hyperlink ref="AL131" r:id="rId430" display="https://twitter.com/sbrt_cr/status/1170113525664092166"/>
    <hyperlink ref="AL132" r:id="rId431" display="https://twitter.com/goecp1/status/1170593654160920576"/>
    <hyperlink ref="AL133" r:id="rId432" display="https://twitter.com/sbrt_cr/status/1170113525664092166"/>
    <hyperlink ref="AL134" r:id="rId433" display="https://twitter.com/goecp1/status/1170593654160920576"/>
    <hyperlink ref="AL135" r:id="rId434" display="https://twitter.com/goecp1/status/1170593654160920576"/>
    <hyperlink ref="AL136" r:id="rId435" display="https://twitter.com/sho_link/status/1171070224587796480"/>
    <hyperlink ref="AL137" r:id="rId436" display="https://twitter.com/tamara_pozzo/status/1171082835802894337"/>
    <hyperlink ref="AL138" r:id="rId437" display="https://twitter.com/pre_rad/status/1171138360360001537"/>
    <hyperlink ref="AL139" r:id="rId438" display="https://twitter.com/sitcancer/status/1171423589054210049"/>
    <hyperlink ref="AL140" r:id="rId439" display="https://twitter.com/irt_systems/status/1171438967536799750"/>
    <hyperlink ref="AL141" r:id="rId440" display="https://twitter.com/juergenoellig/status/1171439131613790208"/>
    <hyperlink ref="AL142" r:id="rId441" display="https://twitter.com/radoncsystems/status/1171547900872024064"/>
    <hyperlink ref="AL143" r:id="rId442" display="https://twitter.com/ebiss_uk/status/1171703456324890624"/>
    <hyperlink ref="AL144" r:id="rId443" display="https://twitter.com/varianmedsys/status/1171808140586885120"/>
    <hyperlink ref="AL145" r:id="rId444" display="https://twitter.com/aktinamedical/status/1171883721403895814"/>
    <hyperlink ref="AL146" r:id="rId445" display="https://twitter.com/radiimedical/status/1171913614216720384"/>
    <hyperlink ref="AL147" r:id="rId446" display="https://twitter.com/thomasj_bennett/status/1172178119282831360"/>
    <hyperlink ref="AL148" r:id="rId447" display="https://twitter.com/missionsearch/status/1172178435755651074"/>
    <hyperlink ref="AL149" r:id="rId448" display="https://twitter.com/veritasmedical/status/1172170990354337793"/>
    <hyperlink ref="AL150" r:id="rId449" display="https://twitter.com/veritasmedical/status/1172255998918168593"/>
    <hyperlink ref="AL151" r:id="rId450" display="https://twitter.com/cshahmd/status/1172258229860077587"/>
    <hyperlink ref="AL152" r:id="rId451" display="https://twitter.com/cshahmd/status/1172258229860077587"/>
    <hyperlink ref="AL153" r:id="rId452" display="https://twitter.com/emily_monte/status/1172266355426549760"/>
    <hyperlink ref="AL154" r:id="rId453" display="https://twitter.com/emily_monte/status/1172266355426549760"/>
    <hyperlink ref="AL155" r:id="rId454" display="https://twitter.com/reneehanna08/status/1172303387959783426"/>
    <hyperlink ref="AL156" r:id="rId455" display="https://twitter.com/spark_radio_chi/status/1172303573557755904"/>
    <hyperlink ref="AL157" r:id="rId456" display="https://twitter.com/spark_radio_chi/status/1172303573557755904"/>
    <hyperlink ref="AL158" r:id="rId457" display="https://twitter.com/raymailhotvega/status/1172342134663344134"/>
    <hyperlink ref="AL159" r:id="rId458" display="https://twitter.com/accuboost/status/1169612324610686976"/>
    <hyperlink ref="AL160" r:id="rId459" display="https://twitter.com/accuboost/status/1171245685401739264"/>
    <hyperlink ref="AL161" r:id="rId460" display="https://twitter.com/accuboost/status/1171436810464980992"/>
    <hyperlink ref="AL162" r:id="rId461" display="https://twitter.com/accuboost/status/1172356744397369344"/>
    <hyperlink ref="AL163" r:id="rId462" display="https://twitter.com/toptamilnews/status/1172359718028730368"/>
    <hyperlink ref="AL164" r:id="rId463" display="https://twitter.com/antheasaif/status/1172420818845880320"/>
    <hyperlink ref="AL165" r:id="rId464" display="https://twitter.com/yuejinbo/status/1172429786632704002"/>
    <hyperlink ref="AL166" r:id="rId465" display="https://twitter.com/drzeman/status/1172510752751702019"/>
    <hyperlink ref="AL167" r:id="rId466" display="https://twitter.com/dr_tvt/status/1172370411247423488"/>
    <hyperlink ref="AL168" r:id="rId467" display="https://twitter.com/mknoll_md/status/1172514126700187648"/>
    <hyperlink ref="AL169" r:id="rId468" display="https://twitter.com/mknoll_md/status/1172514126700187648"/>
    <hyperlink ref="AL170" r:id="rId469" display="https://twitter.com/mknoll_md/status/1172514126700187648"/>
    <hyperlink ref="AL171" r:id="rId470" display="https://twitter.com/mknoll_md/status/1172514126700187648"/>
    <hyperlink ref="AL172" r:id="rId471" display="https://twitter.com/mknoll_md/status/1172514126700187648"/>
    <hyperlink ref="AL173" r:id="rId472" display="https://twitter.com/mknoll_md/status/1172514126700187648"/>
    <hyperlink ref="AL174" r:id="rId473" display="https://twitter.com/sushilberiwal/status/1169729940138418176"/>
    <hyperlink ref="AL175" r:id="rId474" display="https://twitter.com/sushilberiwal/status/1170093079434584069"/>
    <hyperlink ref="AL176" r:id="rId475" display="https://twitter.com/sushilberiwal/status/1172514639831339013"/>
    <hyperlink ref="AL177" r:id="rId476" display="https://twitter.com/sushilberiwal/status/1172514639831339013"/>
    <hyperlink ref="AL178" r:id="rId477" display="https://twitter.com/sushilberiwal/status/1172514639831339013"/>
    <hyperlink ref="AL179" r:id="rId478" display="https://twitter.com/sushilberiwal/status/1172514639831339013"/>
    <hyperlink ref="AL180" r:id="rId479" display="https://twitter.com/sushilberiwal/status/1172514639831339013"/>
    <hyperlink ref="AL181" r:id="rId480" display="https://twitter.com/sushilberiwal/status/1172514639831339013"/>
    <hyperlink ref="AL182" r:id="rId481" display="https://twitter.com/mindy0403/status/1172518499769622528"/>
    <hyperlink ref="AL183" r:id="rId482" display="https://twitter.com/mindy0403/status/1172518499769622528"/>
    <hyperlink ref="AL184" r:id="rId483" display="https://twitter.com/ktranda8/status/1172518984786292737"/>
    <hyperlink ref="AL185" r:id="rId484" display="https://twitter.com/ktranda8/status/1172518984786292737"/>
    <hyperlink ref="AL186" r:id="rId485" display="https://twitter.com/ktranda8/status/1172518984786292737"/>
    <hyperlink ref="AL187" r:id="rId486" display="https://twitter.com/ktranda8/status/1172518984786292737"/>
    <hyperlink ref="AL188" r:id="rId487" display="https://twitter.com/ktranda8/status/1172518984786292737"/>
    <hyperlink ref="AL189" r:id="rId488" display="https://twitter.com/ktranda8/status/1172518984786292737"/>
    <hyperlink ref="AL190" r:id="rId489" display="https://twitter.com/arghavan_salles/status/1172519910888464384"/>
    <hyperlink ref="AL191" r:id="rId490" display="https://twitter.com/arghavan_salles/status/1172519910888464384"/>
    <hyperlink ref="AL192" r:id="rId491" display="https://twitter.com/arghavan_salles/status/1172519910888464384"/>
    <hyperlink ref="AL193" r:id="rId492" display="https://twitter.com/arghavan_salles/status/1172519910888464384"/>
    <hyperlink ref="AL194" r:id="rId493" display="https://twitter.com/arghavan_salles/status/1172519910888464384"/>
    <hyperlink ref="AL195" r:id="rId494" display="https://twitter.com/arghavan_salles/status/1172519910888464384"/>
    <hyperlink ref="AL196" r:id="rId495" display="https://twitter.com/ptwnorthamerica/status/1172522847840980992"/>
    <hyperlink ref="AL197" r:id="rId496" display="https://twitter.com/dr_tvt/status/1172509532104351744"/>
    <hyperlink ref="AL198" r:id="rId497" display="https://twitter.com/dr_tvt/status/1172509532104351744"/>
    <hyperlink ref="AL199" r:id="rId498" display="https://twitter.com/dr_tvt/status/1172509532104351744"/>
    <hyperlink ref="AL200" r:id="rId499" display="https://twitter.com/dr_tvt/status/1172509532104351744"/>
    <hyperlink ref="AL201" r:id="rId500" display="https://twitter.com/dr_tvt/status/1172509532104351744"/>
    <hyperlink ref="AL202" r:id="rId501" display="https://twitter.com/jennybencardino/status/1172525670649540609"/>
    <hyperlink ref="AL203" r:id="rId502" display="https://twitter.com/jennybencardino/status/1172525670649540609"/>
    <hyperlink ref="AL204" r:id="rId503" display="https://twitter.com/jennybencardino/status/1172525670649540609"/>
    <hyperlink ref="AL205" r:id="rId504" display="https://twitter.com/jennybencardino/status/1172525670649540609"/>
    <hyperlink ref="AL206" r:id="rId505" display="https://twitter.com/jennybencardino/status/1172525670649540609"/>
    <hyperlink ref="AL207" r:id="rId506" display="https://twitter.com/jennybencardino/status/1172525670649540609"/>
    <hyperlink ref="AL208" r:id="rId507" display="https://twitter.com/radoncresidency/status/1172527413529632768"/>
    <hyperlink ref="AL209" r:id="rId508" display="https://twitter.com/evanthomas84/status/1171924736701534209"/>
    <hyperlink ref="AL210" r:id="rId509" display="https://twitter.com/evanthomas84/status/1171924736701534209"/>
    <hyperlink ref="AL211" r:id="rId510" display="https://twitter.com/evanthomas84/status/1171924736701534209"/>
    <hyperlink ref="AL212" r:id="rId511" display="https://twitter.com/evanthomas84/status/1172536872280702976"/>
    <hyperlink ref="AL213" r:id="rId512" display="https://twitter.com/radoncadmin/status/1172220526485540865"/>
    <hyperlink ref="AL214" r:id="rId513" display="https://twitter.com/caseccc/status/1172545681543712770"/>
    <hyperlink ref="AL215" r:id="rId514" display="https://twitter.com/caseccc/status/1172545681543712770"/>
    <hyperlink ref="AL216" r:id="rId515" display="https://twitter.com/montefiorenyc/status/1172198478782631936"/>
    <hyperlink ref="AL217" r:id="rId516" display="https://twitter.com/montefiorenyc/status/1172198478782631936"/>
    <hyperlink ref="AL218" r:id="rId517" display="https://twitter.com/einsteinmed/status/1172222255427936256"/>
    <hyperlink ref="AL219" r:id="rId518" display="https://twitter.com/aberkowitzmd/status/1172562402526867461"/>
    <hyperlink ref="AL220" r:id="rId519" display="https://twitter.com/einsteinmed/status/1172222255427936256"/>
    <hyperlink ref="AL221" r:id="rId520" display="https://twitter.com/aberkowitzmd/status/1172562402526867461"/>
    <hyperlink ref="AL222" r:id="rId521" display="https://twitter.com/aberkowitzmd/status/1172562402526867461"/>
    <hyperlink ref="AL223" r:id="rId522" display="https://twitter.com/rejuvaskin_us/status/1172613405062127617"/>
    <hyperlink ref="BN167" r:id="rId523" display="https://api.twitter.com/1.1/geo/id/0102c1a341a7b334.json"/>
    <hyperlink ref="BN197" r:id="rId524" display="https://api.twitter.com/1.1/geo/id/0102c1a341a7b334.json"/>
    <hyperlink ref="BN198" r:id="rId525" display="https://api.twitter.com/1.1/geo/id/0102c1a341a7b334.json"/>
    <hyperlink ref="BN199" r:id="rId526" display="https://api.twitter.com/1.1/geo/id/0102c1a341a7b334.json"/>
    <hyperlink ref="BN200" r:id="rId527" display="https://api.twitter.com/1.1/geo/id/0102c1a341a7b334.json"/>
    <hyperlink ref="BN201" r:id="rId528" display="https://api.twitter.com/1.1/geo/id/0102c1a341a7b334.json"/>
    <hyperlink ref="BN212" r:id="rId529" display="https://api.twitter.com/1.1/geo/id/92220986b9dfd67d.json"/>
  </hyperlinks>
  <printOptions/>
  <pageMargins left="0.7" right="0.7" top="0.75" bottom="0.75" header="0.3" footer="0.3"/>
  <pageSetup horizontalDpi="600" verticalDpi="600" orientation="portrait" r:id="rId533"/>
  <legacyDrawing r:id="rId531"/>
  <tableParts>
    <tablePart r:id="rId53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251</v>
      </c>
      <c r="B1" s="13" t="s">
        <v>252</v>
      </c>
      <c r="C1" s="13" t="s">
        <v>245</v>
      </c>
      <c r="D1" s="13" t="s">
        <v>246</v>
      </c>
      <c r="E1" s="13" t="s">
        <v>253</v>
      </c>
      <c r="F1" s="13" t="s">
        <v>144</v>
      </c>
      <c r="G1" s="13" t="s">
        <v>254</v>
      </c>
      <c r="H1" s="13" t="s">
        <v>255</v>
      </c>
      <c r="I1" s="13" t="s">
        <v>256</v>
      </c>
      <c r="J1" s="13" t="s">
        <v>257</v>
      </c>
      <c r="K1" s="13" t="s">
        <v>258</v>
      </c>
      <c r="L1" s="13" t="s">
        <v>259</v>
      </c>
    </row>
    <row r="2" spans="1:12" ht="15">
      <c r="A2" s="70" t="s">
        <v>1477</v>
      </c>
      <c r="B2" s="70" t="s">
        <v>1478</v>
      </c>
      <c r="C2" s="70">
        <v>10</v>
      </c>
      <c r="D2" s="129">
        <v>0.009007411826101895</v>
      </c>
      <c r="E2" s="129">
        <v>2.0120699197672303</v>
      </c>
      <c r="F2" s="70" t="s">
        <v>247</v>
      </c>
      <c r="G2" s="70" t="b">
        <v>0</v>
      </c>
      <c r="H2" s="70" t="b">
        <v>0</v>
      </c>
      <c r="I2" s="70" t="b">
        <v>0</v>
      </c>
      <c r="J2" s="70" t="b">
        <v>0</v>
      </c>
      <c r="K2" s="70" t="b">
        <v>0</v>
      </c>
      <c r="L2" s="70" t="b">
        <v>0</v>
      </c>
    </row>
    <row r="3" spans="1:12" ht="15">
      <c r="A3" s="70" t="s">
        <v>1459</v>
      </c>
      <c r="B3" s="70" t="s">
        <v>1460</v>
      </c>
      <c r="C3" s="70">
        <v>10</v>
      </c>
      <c r="D3" s="129">
        <v>0.009007411826101895</v>
      </c>
      <c r="E3" s="129">
        <v>2.0120699197672303</v>
      </c>
      <c r="F3" s="70" t="s">
        <v>247</v>
      </c>
      <c r="G3" s="70" t="b">
        <v>0</v>
      </c>
      <c r="H3" s="70" t="b">
        <v>0</v>
      </c>
      <c r="I3" s="70" t="b">
        <v>0</v>
      </c>
      <c r="J3" s="70" t="b">
        <v>0</v>
      </c>
      <c r="K3" s="70" t="b">
        <v>0</v>
      </c>
      <c r="L3" s="70" t="b">
        <v>0</v>
      </c>
    </row>
    <row r="4" spans="1:12" ht="15">
      <c r="A4" s="70" t="s">
        <v>1424</v>
      </c>
      <c r="B4" s="70" t="s">
        <v>1483</v>
      </c>
      <c r="C4" s="70">
        <v>8</v>
      </c>
      <c r="D4" s="129">
        <v>0.005833694283362693</v>
      </c>
      <c r="E4" s="129">
        <v>2.048067573038749</v>
      </c>
      <c r="F4" s="70" t="s">
        <v>247</v>
      </c>
      <c r="G4" s="70" t="b">
        <v>0</v>
      </c>
      <c r="H4" s="70" t="b">
        <v>0</v>
      </c>
      <c r="I4" s="70" t="b">
        <v>0</v>
      </c>
      <c r="J4" s="70" t="b">
        <v>0</v>
      </c>
      <c r="K4" s="70" t="b">
        <v>0</v>
      </c>
      <c r="L4" s="70" t="b">
        <v>0</v>
      </c>
    </row>
    <row r="5" spans="1:12" ht="15">
      <c r="A5" s="70" t="s">
        <v>1463</v>
      </c>
      <c r="B5" s="70" t="s">
        <v>1464</v>
      </c>
      <c r="C5" s="70">
        <v>7</v>
      </c>
      <c r="D5" s="129">
        <v>0.005445611597811102</v>
      </c>
      <c r="E5" s="129">
        <v>2.150372617933512</v>
      </c>
      <c r="F5" s="70" t="s">
        <v>247</v>
      </c>
      <c r="G5" s="70" t="b">
        <v>0</v>
      </c>
      <c r="H5" s="70" t="b">
        <v>0</v>
      </c>
      <c r="I5" s="70" t="b">
        <v>0</v>
      </c>
      <c r="J5" s="70" t="b">
        <v>0</v>
      </c>
      <c r="K5" s="70" t="b">
        <v>0</v>
      </c>
      <c r="L5" s="70" t="b">
        <v>0</v>
      </c>
    </row>
    <row r="6" spans="1:12" ht="15">
      <c r="A6" s="70" t="s">
        <v>1462</v>
      </c>
      <c r="B6" s="70" t="s">
        <v>1455</v>
      </c>
      <c r="C6" s="70">
        <v>7</v>
      </c>
      <c r="D6" s="129">
        <v>0.005445611597811102</v>
      </c>
      <c r="E6" s="129">
        <v>1.1012931041089957</v>
      </c>
      <c r="F6" s="70" t="s">
        <v>247</v>
      </c>
      <c r="G6" s="70" t="b">
        <v>0</v>
      </c>
      <c r="H6" s="70" t="b">
        <v>0</v>
      </c>
      <c r="I6" s="70" t="b">
        <v>0</v>
      </c>
      <c r="J6" s="70" t="b">
        <v>0</v>
      </c>
      <c r="K6" s="70" t="b">
        <v>0</v>
      </c>
      <c r="L6" s="70" t="b">
        <v>0</v>
      </c>
    </row>
    <row r="7" spans="1:12" ht="15">
      <c r="A7" s="70" t="s">
        <v>1455</v>
      </c>
      <c r="B7" s="70" t="s">
        <v>380</v>
      </c>
      <c r="C7" s="70">
        <v>7</v>
      </c>
      <c r="D7" s="129">
        <v>0.005445611597811102</v>
      </c>
      <c r="E7" s="129">
        <v>0.9784373186489883</v>
      </c>
      <c r="F7" s="70" t="s">
        <v>247</v>
      </c>
      <c r="G7" s="70" t="b">
        <v>0</v>
      </c>
      <c r="H7" s="70" t="b">
        <v>0</v>
      </c>
      <c r="I7" s="70" t="b">
        <v>0</v>
      </c>
      <c r="J7" s="70" t="b">
        <v>0</v>
      </c>
      <c r="K7" s="70" t="b">
        <v>0</v>
      </c>
      <c r="L7" s="70" t="b">
        <v>0</v>
      </c>
    </row>
    <row r="8" spans="1:12" ht="15">
      <c r="A8" s="70" t="s">
        <v>1714</v>
      </c>
      <c r="B8" s="70" t="s">
        <v>1715</v>
      </c>
      <c r="C8" s="70">
        <v>6</v>
      </c>
      <c r="D8" s="129">
        <v>0.005005213922311768</v>
      </c>
      <c r="E8" s="129">
        <v>2.2753113545418118</v>
      </c>
      <c r="F8" s="70" t="s">
        <v>247</v>
      </c>
      <c r="G8" s="70" t="b">
        <v>0</v>
      </c>
      <c r="H8" s="70" t="b">
        <v>0</v>
      </c>
      <c r="I8" s="70" t="b">
        <v>0</v>
      </c>
      <c r="J8" s="70" t="b">
        <v>0</v>
      </c>
      <c r="K8" s="70" t="b">
        <v>0</v>
      </c>
      <c r="L8" s="70" t="b">
        <v>0</v>
      </c>
    </row>
    <row r="9" spans="1:12" ht="15">
      <c r="A9" s="70" t="s">
        <v>1467</v>
      </c>
      <c r="B9" s="70" t="s">
        <v>1468</v>
      </c>
      <c r="C9" s="70">
        <v>6</v>
      </c>
      <c r="D9" s="129">
        <v>0.005005213922311768</v>
      </c>
      <c r="E9" s="129">
        <v>2.2083645649111987</v>
      </c>
      <c r="F9" s="70" t="s">
        <v>247</v>
      </c>
      <c r="G9" s="70" t="b">
        <v>1</v>
      </c>
      <c r="H9" s="70" t="b">
        <v>0</v>
      </c>
      <c r="I9" s="70" t="b">
        <v>0</v>
      </c>
      <c r="J9" s="70" t="b">
        <v>0</v>
      </c>
      <c r="K9" s="70" t="b">
        <v>0</v>
      </c>
      <c r="L9" s="70" t="b">
        <v>0</v>
      </c>
    </row>
    <row r="10" spans="1:12" ht="15">
      <c r="A10" s="70" t="s">
        <v>1468</v>
      </c>
      <c r="B10" s="70" t="s">
        <v>1456</v>
      </c>
      <c r="C10" s="70">
        <v>6</v>
      </c>
      <c r="D10" s="129">
        <v>0.005005213922311768</v>
      </c>
      <c r="E10" s="129">
        <v>1.6917347689078626</v>
      </c>
      <c r="F10" s="70" t="s">
        <v>247</v>
      </c>
      <c r="G10" s="70" t="b">
        <v>0</v>
      </c>
      <c r="H10" s="70" t="b">
        <v>0</v>
      </c>
      <c r="I10" s="70" t="b">
        <v>0</v>
      </c>
      <c r="J10" s="70" t="b">
        <v>0</v>
      </c>
      <c r="K10" s="70" t="b">
        <v>0</v>
      </c>
      <c r="L10" s="70" t="b">
        <v>0</v>
      </c>
    </row>
    <row r="11" spans="1:12" ht="15">
      <c r="A11" s="70" t="s">
        <v>1456</v>
      </c>
      <c r="B11" s="70" t="s">
        <v>1708</v>
      </c>
      <c r="C11" s="70">
        <v>6</v>
      </c>
      <c r="D11" s="129">
        <v>0.005005213922311768</v>
      </c>
      <c r="E11" s="129">
        <v>1.3954512082683428</v>
      </c>
      <c r="F11" s="70" t="s">
        <v>247</v>
      </c>
      <c r="G11" s="70" t="b">
        <v>0</v>
      </c>
      <c r="H11" s="70" t="b">
        <v>0</v>
      </c>
      <c r="I11" s="70" t="b">
        <v>0</v>
      </c>
      <c r="J11" s="70" t="b">
        <v>0</v>
      </c>
      <c r="K11" s="70" t="b">
        <v>0</v>
      </c>
      <c r="L11" s="70" t="b">
        <v>0</v>
      </c>
    </row>
    <row r="12" spans="1:12" ht="15">
      <c r="A12" s="70" t="s">
        <v>1708</v>
      </c>
      <c r="B12" s="70" t="s">
        <v>1716</v>
      </c>
      <c r="C12" s="70">
        <v>6</v>
      </c>
      <c r="D12" s="129">
        <v>0.005005213922311768</v>
      </c>
      <c r="E12" s="129">
        <v>1.9395192526186185</v>
      </c>
      <c r="F12" s="70" t="s">
        <v>247</v>
      </c>
      <c r="G12" s="70" t="b">
        <v>0</v>
      </c>
      <c r="H12" s="70" t="b">
        <v>0</v>
      </c>
      <c r="I12" s="70" t="b">
        <v>0</v>
      </c>
      <c r="J12" s="70" t="b">
        <v>0</v>
      </c>
      <c r="K12" s="70" t="b">
        <v>0</v>
      </c>
      <c r="L12" s="70" t="b">
        <v>0</v>
      </c>
    </row>
    <row r="13" spans="1:12" ht="15">
      <c r="A13" s="70" t="s">
        <v>1716</v>
      </c>
      <c r="B13" s="70" t="s">
        <v>1717</v>
      </c>
      <c r="C13" s="70">
        <v>6</v>
      </c>
      <c r="D13" s="129">
        <v>0.005005213922311768</v>
      </c>
      <c r="E13" s="129">
        <v>2.2753113545418118</v>
      </c>
      <c r="F13" s="70" t="s">
        <v>247</v>
      </c>
      <c r="G13" s="70" t="b">
        <v>0</v>
      </c>
      <c r="H13" s="70" t="b">
        <v>0</v>
      </c>
      <c r="I13" s="70" t="b">
        <v>0</v>
      </c>
      <c r="J13" s="70" t="b">
        <v>0</v>
      </c>
      <c r="K13" s="70" t="b">
        <v>0</v>
      </c>
      <c r="L13" s="70" t="b">
        <v>0</v>
      </c>
    </row>
    <row r="14" spans="1:12" ht="15">
      <c r="A14" s="70" t="s">
        <v>1717</v>
      </c>
      <c r="B14" s="70" t="s">
        <v>1718</v>
      </c>
      <c r="C14" s="70">
        <v>6</v>
      </c>
      <c r="D14" s="129">
        <v>0.005005213922311768</v>
      </c>
      <c r="E14" s="129">
        <v>2.2753113545418118</v>
      </c>
      <c r="F14" s="70" t="s">
        <v>247</v>
      </c>
      <c r="G14" s="70" t="b">
        <v>0</v>
      </c>
      <c r="H14" s="70" t="b">
        <v>0</v>
      </c>
      <c r="I14" s="70" t="b">
        <v>0</v>
      </c>
      <c r="J14" s="70" t="b">
        <v>0</v>
      </c>
      <c r="K14" s="70" t="b">
        <v>0</v>
      </c>
      <c r="L14" s="70" t="b">
        <v>0</v>
      </c>
    </row>
    <row r="15" spans="1:12" ht="15">
      <c r="A15" s="70" t="s">
        <v>1718</v>
      </c>
      <c r="B15" s="70" t="s">
        <v>1719</v>
      </c>
      <c r="C15" s="70">
        <v>6</v>
      </c>
      <c r="D15" s="129">
        <v>0.005005213922311768</v>
      </c>
      <c r="E15" s="129">
        <v>2.2753113545418118</v>
      </c>
      <c r="F15" s="70" t="s">
        <v>247</v>
      </c>
      <c r="G15" s="70" t="b">
        <v>0</v>
      </c>
      <c r="H15" s="70" t="b">
        <v>0</v>
      </c>
      <c r="I15" s="70" t="b">
        <v>0</v>
      </c>
      <c r="J15" s="70" t="b">
        <v>0</v>
      </c>
      <c r="K15" s="70" t="b">
        <v>0</v>
      </c>
      <c r="L15" s="70" t="b">
        <v>0</v>
      </c>
    </row>
    <row r="16" spans="1:12" ht="15">
      <c r="A16" s="70" t="s">
        <v>1719</v>
      </c>
      <c r="B16" s="70" t="s">
        <v>1720</v>
      </c>
      <c r="C16" s="70">
        <v>6</v>
      </c>
      <c r="D16" s="129">
        <v>0.005005213922311768</v>
      </c>
      <c r="E16" s="129">
        <v>2.2753113545418118</v>
      </c>
      <c r="F16" s="70" t="s">
        <v>247</v>
      </c>
      <c r="G16" s="70" t="b">
        <v>0</v>
      </c>
      <c r="H16" s="70" t="b">
        <v>0</v>
      </c>
      <c r="I16" s="70" t="b">
        <v>0</v>
      </c>
      <c r="J16" s="70" t="b">
        <v>0</v>
      </c>
      <c r="K16" s="70" t="b">
        <v>0</v>
      </c>
      <c r="L16" s="70" t="b">
        <v>0</v>
      </c>
    </row>
    <row r="17" spans="1:12" ht="15">
      <c r="A17" s="70" t="s">
        <v>1720</v>
      </c>
      <c r="B17" s="70" t="s">
        <v>1463</v>
      </c>
      <c r="C17" s="70">
        <v>6</v>
      </c>
      <c r="D17" s="129">
        <v>0.005005213922311768</v>
      </c>
      <c r="E17" s="129">
        <v>2.2083645649111987</v>
      </c>
      <c r="F17" s="70" t="s">
        <v>247</v>
      </c>
      <c r="G17" s="70" t="b">
        <v>0</v>
      </c>
      <c r="H17" s="70" t="b">
        <v>0</v>
      </c>
      <c r="I17" s="70" t="b">
        <v>0</v>
      </c>
      <c r="J17" s="70" t="b">
        <v>0</v>
      </c>
      <c r="K17" s="70" t="b">
        <v>0</v>
      </c>
      <c r="L17" s="70" t="b">
        <v>0</v>
      </c>
    </row>
    <row r="18" spans="1:12" ht="15">
      <c r="A18" s="70" t="s">
        <v>1464</v>
      </c>
      <c r="B18" s="70" t="s">
        <v>1721</v>
      </c>
      <c r="C18" s="70">
        <v>6</v>
      </c>
      <c r="D18" s="129">
        <v>0.005005213922311768</v>
      </c>
      <c r="E18" s="129">
        <v>2.150372617933512</v>
      </c>
      <c r="F18" s="70" t="s">
        <v>247</v>
      </c>
      <c r="G18" s="70" t="b">
        <v>0</v>
      </c>
      <c r="H18" s="70" t="b">
        <v>0</v>
      </c>
      <c r="I18" s="70" t="b">
        <v>0</v>
      </c>
      <c r="J18" s="70" t="b">
        <v>0</v>
      </c>
      <c r="K18" s="70" t="b">
        <v>0</v>
      </c>
      <c r="L18" s="70" t="b">
        <v>0</v>
      </c>
    </row>
    <row r="19" spans="1:12" ht="15">
      <c r="A19" s="70" t="s">
        <v>1721</v>
      </c>
      <c r="B19" s="70" t="s">
        <v>1722</v>
      </c>
      <c r="C19" s="70">
        <v>6</v>
      </c>
      <c r="D19" s="129">
        <v>0.005005213922311768</v>
      </c>
      <c r="E19" s="129">
        <v>2.2753113545418118</v>
      </c>
      <c r="F19" s="70" t="s">
        <v>247</v>
      </c>
      <c r="G19" s="70" t="b">
        <v>0</v>
      </c>
      <c r="H19" s="70" t="b">
        <v>0</v>
      </c>
      <c r="I19" s="70" t="b">
        <v>0</v>
      </c>
      <c r="J19" s="70" t="b">
        <v>0</v>
      </c>
      <c r="K19" s="70" t="b">
        <v>0</v>
      </c>
      <c r="L19" s="70" t="b">
        <v>0</v>
      </c>
    </row>
    <row r="20" spans="1:12" ht="15">
      <c r="A20" s="70" t="s">
        <v>1722</v>
      </c>
      <c r="B20" s="70" t="s">
        <v>1723</v>
      </c>
      <c r="C20" s="70">
        <v>6</v>
      </c>
      <c r="D20" s="129">
        <v>0.005005213922311768</v>
      </c>
      <c r="E20" s="129">
        <v>2.2753113545418118</v>
      </c>
      <c r="F20" s="70" t="s">
        <v>247</v>
      </c>
      <c r="G20" s="70" t="b">
        <v>0</v>
      </c>
      <c r="H20" s="70" t="b">
        <v>0</v>
      </c>
      <c r="I20" s="70" t="b">
        <v>0</v>
      </c>
      <c r="J20" s="70" t="b">
        <v>0</v>
      </c>
      <c r="K20" s="70" t="b">
        <v>0</v>
      </c>
      <c r="L20" s="70" t="b">
        <v>0</v>
      </c>
    </row>
    <row r="21" spans="1:12" ht="15">
      <c r="A21" s="70" t="s">
        <v>1723</v>
      </c>
      <c r="B21" s="70" t="s">
        <v>1491</v>
      </c>
      <c r="C21" s="70">
        <v>6</v>
      </c>
      <c r="D21" s="129">
        <v>0.005005213922311768</v>
      </c>
      <c r="E21" s="129">
        <v>2.2083645649111987</v>
      </c>
      <c r="F21" s="70" t="s">
        <v>247</v>
      </c>
      <c r="G21" s="70" t="b">
        <v>0</v>
      </c>
      <c r="H21" s="70" t="b">
        <v>0</v>
      </c>
      <c r="I21" s="70" t="b">
        <v>0</v>
      </c>
      <c r="J21" s="70" t="b">
        <v>0</v>
      </c>
      <c r="K21" s="70" t="b">
        <v>0</v>
      </c>
      <c r="L21" s="70" t="b">
        <v>0</v>
      </c>
    </row>
    <row r="22" spans="1:12" ht="15">
      <c r="A22" s="70" t="s">
        <v>1491</v>
      </c>
      <c r="B22" s="70" t="s">
        <v>1462</v>
      </c>
      <c r="C22" s="70">
        <v>6</v>
      </c>
      <c r="D22" s="129">
        <v>0.005005213922311768</v>
      </c>
      <c r="E22" s="129">
        <v>1.835978660711549</v>
      </c>
      <c r="F22" s="70" t="s">
        <v>247</v>
      </c>
      <c r="G22" s="70" t="b">
        <v>0</v>
      </c>
      <c r="H22" s="70" t="b">
        <v>0</v>
      </c>
      <c r="I22" s="70" t="b">
        <v>0</v>
      </c>
      <c r="J22" s="70" t="b">
        <v>0</v>
      </c>
      <c r="K22" s="70" t="b">
        <v>0</v>
      </c>
      <c r="L22" s="70" t="b">
        <v>0</v>
      </c>
    </row>
    <row r="23" spans="1:12" ht="15">
      <c r="A23" s="70" t="s">
        <v>380</v>
      </c>
      <c r="B23" s="70" t="s">
        <v>411</v>
      </c>
      <c r="C23" s="70">
        <v>6</v>
      </c>
      <c r="D23" s="129">
        <v>0.005005213922311768</v>
      </c>
      <c r="E23" s="129">
        <v>1.9742813588778305</v>
      </c>
      <c r="F23" s="70" t="s">
        <v>247</v>
      </c>
      <c r="G23" s="70" t="b">
        <v>0</v>
      </c>
      <c r="H23" s="70" t="b">
        <v>0</v>
      </c>
      <c r="I23" s="70" t="b">
        <v>0</v>
      </c>
      <c r="J23" s="70" t="b">
        <v>0</v>
      </c>
      <c r="K23" s="70" t="b">
        <v>0</v>
      </c>
      <c r="L23" s="70" t="b">
        <v>0</v>
      </c>
    </row>
    <row r="24" spans="1:12" ht="15">
      <c r="A24" s="70" t="s">
        <v>411</v>
      </c>
      <c r="B24" s="70" t="s">
        <v>410</v>
      </c>
      <c r="C24" s="70">
        <v>6</v>
      </c>
      <c r="D24" s="129">
        <v>0.005005213922311768</v>
      </c>
      <c r="E24" s="129">
        <v>2.2753113545418118</v>
      </c>
      <c r="F24" s="70" t="s">
        <v>247</v>
      </c>
      <c r="G24" s="70" t="b">
        <v>0</v>
      </c>
      <c r="H24" s="70" t="b">
        <v>0</v>
      </c>
      <c r="I24" s="70" t="b">
        <v>0</v>
      </c>
      <c r="J24" s="70" t="b">
        <v>0</v>
      </c>
      <c r="K24" s="70" t="b">
        <v>0</v>
      </c>
      <c r="L24" s="70" t="b">
        <v>0</v>
      </c>
    </row>
    <row r="25" spans="1:12" ht="15">
      <c r="A25" s="70" t="s">
        <v>410</v>
      </c>
      <c r="B25" s="70" t="s">
        <v>409</v>
      </c>
      <c r="C25" s="70">
        <v>6</v>
      </c>
      <c r="D25" s="129">
        <v>0.005005213922311768</v>
      </c>
      <c r="E25" s="129">
        <v>2.2753113545418118</v>
      </c>
      <c r="F25" s="70" t="s">
        <v>247</v>
      </c>
      <c r="G25" s="70" t="b">
        <v>0</v>
      </c>
      <c r="H25" s="70" t="b">
        <v>0</v>
      </c>
      <c r="I25" s="70" t="b">
        <v>0</v>
      </c>
      <c r="J25" s="70" t="b">
        <v>0</v>
      </c>
      <c r="K25" s="70" t="b">
        <v>0</v>
      </c>
      <c r="L25" s="70" t="b">
        <v>0</v>
      </c>
    </row>
    <row r="26" spans="1:12" ht="15">
      <c r="A26" s="70" t="s">
        <v>409</v>
      </c>
      <c r="B26" s="70" t="s">
        <v>408</v>
      </c>
      <c r="C26" s="70">
        <v>6</v>
      </c>
      <c r="D26" s="129">
        <v>0.005005213922311768</v>
      </c>
      <c r="E26" s="129">
        <v>2.2753113545418118</v>
      </c>
      <c r="F26" s="70" t="s">
        <v>247</v>
      </c>
      <c r="G26" s="70" t="b">
        <v>0</v>
      </c>
      <c r="H26" s="70" t="b">
        <v>0</v>
      </c>
      <c r="I26" s="70" t="b">
        <v>0</v>
      </c>
      <c r="J26" s="70" t="b">
        <v>0</v>
      </c>
      <c r="K26" s="70" t="b">
        <v>0</v>
      </c>
      <c r="L26" s="70" t="b">
        <v>0</v>
      </c>
    </row>
    <row r="27" spans="1:12" ht="15">
      <c r="A27" s="70" t="s">
        <v>1456</v>
      </c>
      <c r="B27" s="70" t="s">
        <v>1475</v>
      </c>
      <c r="C27" s="70">
        <v>6</v>
      </c>
      <c r="D27" s="129">
        <v>0.005005213922311768</v>
      </c>
      <c r="E27" s="129">
        <v>1.6063045735832362</v>
      </c>
      <c r="F27" s="70" t="s">
        <v>247</v>
      </c>
      <c r="G27" s="70" t="b">
        <v>0</v>
      </c>
      <c r="H27" s="70" t="b">
        <v>0</v>
      </c>
      <c r="I27" s="70" t="b">
        <v>0</v>
      </c>
      <c r="J27" s="70" t="b">
        <v>0</v>
      </c>
      <c r="K27" s="70" t="b">
        <v>0</v>
      </c>
      <c r="L27" s="70" t="b">
        <v>0</v>
      </c>
    </row>
    <row r="28" spans="1:12" ht="15">
      <c r="A28" s="70" t="s">
        <v>1466</v>
      </c>
      <c r="B28" s="70" t="s">
        <v>1455</v>
      </c>
      <c r="C28" s="70">
        <v>5</v>
      </c>
      <c r="D28" s="129">
        <v>0.0045037059130509476</v>
      </c>
      <c r="E28" s="129">
        <v>1.218406503205339</v>
      </c>
      <c r="F28" s="70" t="s">
        <v>247</v>
      </c>
      <c r="G28" s="70" t="b">
        <v>0</v>
      </c>
      <c r="H28" s="70" t="b">
        <v>0</v>
      </c>
      <c r="I28" s="70" t="b">
        <v>0</v>
      </c>
      <c r="J28" s="70" t="b">
        <v>0</v>
      </c>
      <c r="K28" s="70" t="b">
        <v>0</v>
      </c>
      <c r="L28" s="70" t="b">
        <v>0</v>
      </c>
    </row>
    <row r="29" spans="1:12" ht="15">
      <c r="A29" s="70" t="s">
        <v>1479</v>
      </c>
      <c r="B29" s="70" t="s">
        <v>1477</v>
      </c>
      <c r="C29" s="70">
        <v>5</v>
      </c>
      <c r="D29" s="129">
        <v>0.0045037059130509476</v>
      </c>
      <c r="E29" s="129">
        <v>2.053462604925455</v>
      </c>
      <c r="F29" s="70" t="s">
        <v>247</v>
      </c>
      <c r="G29" s="70" t="b">
        <v>0</v>
      </c>
      <c r="H29" s="70" t="b">
        <v>0</v>
      </c>
      <c r="I29" s="70" t="b">
        <v>0</v>
      </c>
      <c r="J29" s="70" t="b">
        <v>0</v>
      </c>
      <c r="K29" s="70" t="b">
        <v>0</v>
      </c>
      <c r="L29" s="70" t="b">
        <v>0</v>
      </c>
    </row>
    <row r="30" spans="1:12" ht="15">
      <c r="A30" s="70" t="s">
        <v>1478</v>
      </c>
      <c r="B30" s="70" t="s">
        <v>1480</v>
      </c>
      <c r="C30" s="70">
        <v>5</v>
      </c>
      <c r="D30" s="129">
        <v>0.0045037059130509476</v>
      </c>
      <c r="E30" s="129">
        <v>1.9328886737196054</v>
      </c>
      <c r="F30" s="70" t="s">
        <v>247</v>
      </c>
      <c r="G30" s="70" t="b">
        <v>0</v>
      </c>
      <c r="H30" s="70" t="b">
        <v>0</v>
      </c>
      <c r="I30" s="70" t="b">
        <v>0</v>
      </c>
      <c r="J30" s="70" t="b">
        <v>0</v>
      </c>
      <c r="K30" s="70" t="b">
        <v>1</v>
      </c>
      <c r="L30" s="70" t="b">
        <v>0</v>
      </c>
    </row>
    <row r="31" spans="1:12" ht="15">
      <c r="A31" s="70" t="s">
        <v>1480</v>
      </c>
      <c r="B31" s="70" t="s">
        <v>1481</v>
      </c>
      <c r="C31" s="70">
        <v>5</v>
      </c>
      <c r="D31" s="129">
        <v>0.0045037059130509476</v>
      </c>
      <c r="E31" s="129">
        <v>2.2753113545418118</v>
      </c>
      <c r="F31" s="70" t="s">
        <v>247</v>
      </c>
      <c r="G31" s="70" t="b">
        <v>0</v>
      </c>
      <c r="H31" s="70" t="b">
        <v>1</v>
      </c>
      <c r="I31" s="70" t="b">
        <v>0</v>
      </c>
      <c r="J31" s="70" t="b">
        <v>0</v>
      </c>
      <c r="K31" s="70" t="b">
        <v>0</v>
      </c>
      <c r="L31" s="70" t="b">
        <v>0</v>
      </c>
    </row>
    <row r="32" spans="1:12" ht="15">
      <c r="A32" s="70" t="s">
        <v>1481</v>
      </c>
      <c r="B32" s="70" t="s">
        <v>1482</v>
      </c>
      <c r="C32" s="70">
        <v>5</v>
      </c>
      <c r="D32" s="129">
        <v>0.0045037059130509476</v>
      </c>
      <c r="E32" s="129">
        <v>2.2083645649111987</v>
      </c>
      <c r="F32" s="70" t="s">
        <v>247</v>
      </c>
      <c r="G32" s="70" t="b">
        <v>0</v>
      </c>
      <c r="H32" s="70" t="b">
        <v>0</v>
      </c>
      <c r="I32" s="70" t="b">
        <v>0</v>
      </c>
      <c r="J32" s="70" t="b">
        <v>0</v>
      </c>
      <c r="K32" s="70" t="b">
        <v>0</v>
      </c>
      <c r="L32" s="70" t="b">
        <v>0</v>
      </c>
    </row>
    <row r="33" spans="1:12" ht="15">
      <c r="A33" s="70" t="s">
        <v>1482</v>
      </c>
      <c r="B33" s="70" t="s">
        <v>1424</v>
      </c>
      <c r="C33" s="70">
        <v>5</v>
      </c>
      <c r="D33" s="129">
        <v>0.0045037059130509476</v>
      </c>
      <c r="E33" s="129">
        <v>1.9530920598078925</v>
      </c>
      <c r="F33" s="70" t="s">
        <v>247</v>
      </c>
      <c r="G33" s="70" t="b">
        <v>0</v>
      </c>
      <c r="H33" s="70" t="b">
        <v>0</v>
      </c>
      <c r="I33" s="70" t="b">
        <v>0</v>
      </c>
      <c r="J33" s="70" t="b">
        <v>0</v>
      </c>
      <c r="K33" s="70" t="b">
        <v>0</v>
      </c>
      <c r="L33" s="70" t="b">
        <v>0</v>
      </c>
    </row>
    <row r="34" spans="1:12" ht="15">
      <c r="A34" s="70" t="s">
        <v>1483</v>
      </c>
      <c r="B34" s="70" t="s">
        <v>406</v>
      </c>
      <c r="C34" s="70">
        <v>5</v>
      </c>
      <c r="D34" s="129">
        <v>0.0045037059130509476</v>
      </c>
      <c r="E34" s="129">
        <v>2.053462604925455</v>
      </c>
      <c r="F34" s="70" t="s">
        <v>247</v>
      </c>
      <c r="G34" s="70" t="b">
        <v>0</v>
      </c>
      <c r="H34" s="70" t="b">
        <v>0</v>
      </c>
      <c r="I34" s="70" t="b">
        <v>0</v>
      </c>
      <c r="J34" s="70" t="b">
        <v>0</v>
      </c>
      <c r="K34" s="70" t="b">
        <v>0</v>
      </c>
      <c r="L34" s="70" t="b">
        <v>0</v>
      </c>
    </row>
    <row r="35" spans="1:12" ht="15">
      <c r="A35" s="70" t="s">
        <v>406</v>
      </c>
      <c r="B35" s="70" t="s">
        <v>1484</v>
      </c>
      <c r="C35" s="70">
        <v>5</v>
      </c>
      <c r="D35" s="129">
        <v>0.0045037059130509476</v>
      </c>
      <c r="E35" s="129">
        <v>2.3544926005894364</v>
      </c>
      <c r="F35" s="70" t="s">
        <v>247</v>
      </c>
      <c r="G35" s="70" t="b">
        <v>0</v>
      </c>
      <c r="H35" s="70" t="b">
        <v>0</v>
      </c>
      <c r="I35" s="70" t="b">
        <v>0</v>
      </c>
      <c r="J35" s="70" t="b">
        <v>0</v>
      </c>
      <c r="K35" s="70" t="b">
        <v>0</v>
      </c>
      <c r="L35" s="70" t="b">
        <v>0</v>
      </c>
    </row>
    <row r="36" spans="1:12" ht="15">
      <c r="A36" s="70" t="s">
        <v>1484</v>
      </c>
      <c r="B36" s="70" t="s">
        <v>1709</v>
      </c>
      <c r="C36" s="70">
        <v>5</v>
      </c>
      <c r="D36" s="129">
        <v>0.0045037059130509476</v>
      </c>
      <c r="E36" s="129">
        <v>2.0992200954861304</v>
      </c>
      <c r="F36" s="70" t="s">
        <v>247</v>
      </c>
      <c r="G36" s="70" t="b">
        <v>0</v>
      </c>
      <c r="H36" s="70" t="b">
        <v>0</v>
      </c>
      <c r="I36" s="70" t="b">
        <v>0</v>
      </c>
      <c r="J36" s="70" t="b">
        <v>0</v>
      </c>
      <c r="K36" s="70" t="b">
        <v>0</v>
      </c>
      <c r="L36" s="70" t="b">
        <v>0</v>
      </c>
    </row>
    <row r="37" spans="1:12" ht="15">
      <c r="A37" s="70" t="s">
        <v>1709</v>
      </c>
      <c r="B37" s="70" t="s">
        <v>1444</v>
      </c>
      <c r="C37" s="70">
        <v>5</v>
      </c>
      <c r="D37" s="129">
        <v>0.0045037059130509476</v>
      </c>
      <c r="E37" s="129">
        <v>1.4759708050882299</v>
      </c>
      <c r="F37" s="70" t="s">
        <v>247</v>
      </c>
      <c r="G37" s="70" t="b">
        <v>0</v>
      </c>
      <c r="H37" s="70" t="b">
        <v>0</v>
      </c>
      <c r="I37" s="70" t="b">
        <v>0</v>
      </c>
      <c r="J37" s="70" t="b">
        <v>0</v>
      </c>
      <c r="K37" s="70" t="b">
        <v>0</v>
      </c>
      <c r="L37" s="70" t="b">
        <v>0</v>
      </c>
    </row>
    <row r="38" spans="1:12" ht="15">
      <c r="A38" s="70" t="s">
        <v>1444</v>
      </c>
      <c r="B38" s="70" t="s">
        <v>1477</v>
      </c>
      <c r="C38" s="70">
        <v>5</v>
      </c>
      <c r="D38" s="129">
        <v>0.0045037059130509476</v>
      </c>
      <c r="E38" s="129">
        <v>1.451402613597493</v>
      </c>
      <c r="F38" s="70" t="s">
        <v>247</v>
      </c>
      <c r="G38" s="70" t="b">
        <v>0</v>
      </c>
      <c r="H38" s="70" t="b">
        <v>0</v>
      </c>
      <c r="I38" s="70" t="b">
        <v>0</v>
      </c>
      <c r="J38" s="70" t="b">
        <v>0</v>
      </c>
      <c r="K38" s="70" t="b">
        <v>0</v>
      </c>
      <c r="L38" s="70" t="b">
        <v>0</v>
      </c>
    </row>
    <row r="39" spans="1:12" ht="15">
      <c r="A39" s="70" t="s">
        <v>1478</v>
      </c>
      <c r="B39" s="70" t="s">
        <v>1728</v>
      </c>
      <c r="C39" s="70">
        <v>5</v>
      </c>
      <c r="D39" s="129">
        <v>0.0045037059130509476</v>
      </c>
      <c r="E39" s="129">
        <v>2.0120699197672303</v>
      </c>
      <c r="F39" s="70" t="s">
        <v>247</v>
      </c>
      <c r="G39" s="70" t="b">
        <v>0</v>
      </c>
      <c r="H39" s="70" t="b">
        <v>0</v>
      </c>
      <c r="I39" s="70" t="b">
        <v>0</v>
      </c>
      <c r="J39" s="70" t="b">
        <v>0</v>
      </c>
      <c r="K39" s="70" t="b">
        <v>0</v>
      </c>
      <c r="L39" s="70" t="b">
        <v>0</v>
      </c>
    </row>
    <row r="40" spans="1:12" ht="15">
      <c r="A40" s="70" t="s">
        <v>1728</v>
      </c>
      <c r="B40" s="70" t="s">
        <v>1708</v>
      </c>
      <c r="C40" s="70">
        <v>5</v>
      </c>
      <c r="D40" s="129">
        <v>0.0045037059130509476</v>
      </c>
      <c r="E40" s="129">
        <v>1.9395192526186185</v>
      </c>
      <c r="F40" s="70" t="s">
        <v>247</v>
      </c>
      <c r="G40" s="70" t="b">
        <v>0</v>
      </c>
      <c r="H40" s="70" t="b">
        <v>0</v>
      </c>
      <c r="I40" s="70" t="b">
        <v>0</v>
      </c>
      <c r="J40" s="70" t="b">
        <v>0</v>
      </c>
      <c r="K40" s="70" t="b">
        <v>0</v>
      </c>
      <c r="L40" s="70" t="b">
        <v>0</v>
      </c>
    </row>
    <row r="41" spans="1:12" ht="15">
      <c r="A41" s="70" t="s">
        <v>1708</v>
      </c>
      <c r="B41" s="70" t="s">
        <v>1455</v>
      </c>
      <c r="C41" s="70">
        <v>5</v>
      </c>
      <c r="D41" s="129">
        <v>0.0045037059130509476</v>
      </c>
      <c r="E41" s="129">
        <v>0.882614401282146</v>
      </c>
      <c r="F41" s="70" t="s">
        <v>247</v>
      </c>
      <c r="G41" s="70" t="b">
        <v>0</v>
      </c>
      <c r="H41" s="70" t="b">
        <v>0</v>
      </c>
      <c r="I41" s="70" t="b">
        <v>0</v>
      </c>
      <c r="J41" s="70" t="b">
        <v>0</v>
      </c>
      <c r="K41" s="70" t="b">
        <v>0</v>
      </c>
      <c r="L41" s="70" t="b">
        <v>0</v>
      </c>
    </row>
    <row r="42" spans="1:12" ht="15">
      <c r="A42" s="70" t="s">
        <v>1455</v>
      </c>
      <c r="B42" s="70" t="s">
        <v>1729</v>
      </c>
      <c r="C42" s="70">
        <v>5</v>
      </c>
      <c r="D42" s="129">
        <v>0.0045037059130509476</v>
      </c>
      <c r="E42" s="129">
        <v>1.3374592612906562</v>
      </c>
      <c r="F42" s="70" t="s">
        <v>247</v>
      </c>
      <c r="G42" s="70" t="b">
        <v>0</v>
      </c>
      <c r="H42" s="70" t="b">
        <v>0</v>
      </c>
      <c r="I42" s="70" t="b">
        <v>0</v>
      </c>
      <c r="J42" s="70" t="b">
        <v>0</v>
      </c>
      <c r="K42" s="70" t="b">
        <v>0</v>
      </c>
      <c r="L42" s="70" t="b">
        <v>0</v>
      </c>
    </row>
    <row r="43" spans="1:12" ht="15">
      <c r="A43" s="70" t="s">
        <v>337</v>
      </c>
      <c r="B43" s="70" t="s">
        <v>404</v>
      </c>
      <c r="C43" s="70">
        <v>5</v>
      </c>
      <c r="D43" s="129">
        <v>0.0045037059130509476</v>
      </c>
      <c r="E43" s="129">
        <v>2.053462604925455</v>
      </c>
      <c r="F43" s="70" t="s">
        <v>247</v>
      </c>
      <c r="G43" s="70" t="b">
        <v>0</v>
      </c>
      <c r="H43" s="70" t="b">
        <v>0</v>
      </c>
      <c r="I43" s="70" t="b">
        <v>0</v>
      </c>
      <c r="J43" s="70" t="b">
        <v>0</v>
      </c>
      <c r="K43" s="70" t="b">
        <v>0</v>
      </c>
      <c r="L43" s="70" t="b">
        <v>0</v>
      </c>
    </row>
    <row r="44" spans="1:12" ht="15">
      <c r="A44" s="70" t="s">
        <v>404</v>
      </c>
      <c r="B44" s="70" t="s">
        <v>403</v>
      </c>
      <c r="C44" s="70">
        <v>5</v>
      </c>
      <c r="D44" s="129">
        <v>0.0045037059130509476</v>
      </c>
      <c r="E44" s="129">
        <v>2.3544926005894364</v>
      </c>
      <c r="F44" s="70" t="s">
        <v>247</v>
      </c>
      <c r="G44" s="70" t="b">
        <v>0</v>
      </c>
      <c r="H44" s="70" t="b">
        <v>0</v>
      </c>
      <c r="I44" s="70" t="b">
        <v>0</v>
      </c>
      <c r="J44" s="70" t="b">
        <v>0</v>
      </c>
      <c r="K44" s="70" t="b">
        <v>0</v>
      </c>
      <c r="L44" s="70" t="b">
        <v>0</v>
      </c>
    </row>
    <row r="45" spans="1:12" ht="15">
      <c r="A45" s="70" t="s">
        <v>403</v>
      </c>
      <c r="B45" s="70" t="s">
        <v>402</v>
      </c>
      <c r="C45" s="70">
        <v>5</v>
      </c>
      <c r="D45" s="129">
        <v>0.0045037059130509476</v>
      </c>
      <c r="E45" s="129">
        <v>2.3544926005894364</v>
      </c>
      <c r="F45" s="70" t="s">
        <v>247</v>
      </c>
      <c r="G45" s="70" t="b">
        <v>0</v>
      </c>
      <c r="H45" s="70" t="b">
        <v>0</v>
      </c>
      <c r="I45" s="70" t="b">
        <v>0</v>
      </c>
      <c r="J45" s="70" t="b">
        <v>0</v>
      </c>
      <c r="K45" s="70" t="b">
        <v>0</v>
      </c>
      <c r="L45" s="70" t="b">
        <v>0</v>
      </c>
    </row>
    <row r="46" spans="1:12" ht="15">
      <c r="A46" s="70" t="s">
        <v>402</v>
      </c>
      <c r="B46" s="70" t="s">
        <v>401</v>
      </c>
      <c r="C46" s="70">
        <v>5</v>
      </c>
      <c r="D46" s="129">
        <v>0.0045037059130509476</v>
      </c>
      <c r="E46" s="129">
        <v>2.3544926005894364</v>
      </c>
      <c r="F46" s="70" t="s">
        <v>247</v>
      </c>
      <c r="G46" s="70" t="b">
        <v>0</v>
      </c>
      <c r="H46" s="70" t="b">
        <v>0</v>
      </c>
      <c r="I46" s="70" t="b">
        <v>0</v>
      </c>
      <c r="J46" s="70" t="b">
        <v>0</v>
      </c>
      <c r="K46" s="70" t="b">
        <v>0</v>
      </c>
      <c r="L46" s="70" t="b">
        <v>0</v>
      </c>
    </row>
    <row r="47" spans="1:12" ht="15">
      <c r="A47" s="70" t="s">
        <v>401</v>
      </c>
      <c r="B47" s="70" t="s">
        <v>400</v>
      </c>
      <c r="C47" s="70">
        <v>5</v>
      </c>
      <c r="D47" s="129">
        <v>0.0045037059130509476</v>
      </c>
      <c r="E47" s="129">
        <v>2.3544926005894364</v>
      </c>
      <c r="F47" s="70" t="s">
        <v>247</v>
      </c>
      <c r="G47" s="70" t="b">
        <v>0</v>
      </c>
      <c r="H47" s="70" t="b">
        <v>0</v>
      </c>
      <c r="I47" s="70" t="b">
        <v>0</v>
      </c>
      <c r="J47" s="70" t="b">
        <v>0</v>
      </c>
      <c r="K47" s="70" t="b">
        <v>0</v>
      </c>
      <c r="L47" s="70" t="b">
        <v>0</v>
      </c>
    </row>
    <row r="48" spans="1:12" ht="15">
      <c r="A48" s="70" t="s">
        <v>400</v>
      </c>
      <c r="B48" s="70" t="s">
        <v>399</v>
      </c>
      <c r="C48" s="70">
        <v>5</v>
      </c>
      <c r="D48" s="129">
        <v>0.0045037059130509476</v>
      </c>
      <c r="E48" s="129">
        <v>2.3544926005894364</v>
      </c>
      <c r="F48" s="70" t="s">
        <v>247</v>
      </c>
      <c r="G48" s="70" t="b">
        <v>0</v>
      </c>
      <c r="H48" s="70" t="b">
        <v>0</v>
      </c>
      <c r="I48" s="70" t="b">
        <v>0</v>
      </c>
      <c r="J48" s="70" t="b">
        <v>0</v>
      </c>
      <c r="K48" s="70" t="b">
        <v>0</v>
      </c>
      <c r="L48" s="70" t="b">
        <v>0</v>
      </c>
    </row>
    <row r="49" spans="1:12" ht="15">
      <c r="A49" s="70" t="s">
        <v>399</v>
      </c>
      <c r="B49" s="70" t="s">
        <v>398</v>
      </c>
      <c r="C49" s="70">
        <v>5</v>
      </c>
      <c r="D49" s="129">
        <v>0.0045037059130509476</v>
      </c>
      <c r="E49" s="129">
        <v>2.3544926005894364</v>
      </c>
      <c r="F49" s="70" t="s">
        <v>247</v>
      </c>
      <c r="G49" s="70" t="b">
        <v>0</v>
      </c>
      <c r="H49" s="70" t="b">
        <v>0</v>
      </c>
      <c r="I49" s="70" t="b">
        <v>0</v>
      </c>
      <c r="J49" s="70" t="b">
        <v>0</v>
      </c>
      <c r="K49" s="70" t="b">
        <v>0</v>
      </c>
      <c r="L49" s="70" t="b">
        <v>0</v>
      </c>
    </row>
    <row r="50" spans="1:12" ht="15">
      <c r="A50" s="70" t="s">
        <v>398</v>
      </c>
      <c r="B50" s="70" t="s">
        <v>338</v>
      </c>
      <c r="C50" s="70">
        <v>5</v>
      </c>
      <c r="D50" s="129">
        <v>0.0045037059130509476</v>
      </c>
      <c r="E50" s="129">
        <v>2.3544926005894364</v>
      </c>
      <c r="F50" s="70" t="s">
        <v>247</v>
      </c>
      <c r="G50" s="70" t="b">
        <v>0</v>
      </c>
      <c r="H50" s="70" t="b">
        <v>0</v>
      </c>
      <c r="I50" s="70" t="b">
        <v>0</v>
      </c>
      <c r="J50" s="70" t="b">
        <v>0</v>
      </c>
      <c r="K50" s="70" t="b">
        <v>0</v>
      </c>
      <c r="L50" s="70" t="b">
        <v>0</v>
      </c>
    </row>
    <row r="51" spans="1:12" ht="15">
      <c r="A51" s="70" t="s">
        <v>338</v>
      </c>
      <c r="B51" s="70" t="s">
        <v>397</v>
      </c>
      <c r="C51" s="70">
        <v>5</v>
      </c>
      <c r="D51" s="129">
        <v>0.0045037059130509476</v>
      </c>
      <c r="E51" s="129">
        <v>2.3544926005894364</v>
      </c>
      <c r="F51" s="70" t="s">
        <v>247</v>
      </c>
      <c r="G51" s="70" t="b">
        <v>0</v>
      </c>
      <c r="H51" s="70" t="b">
        <v>0</v>
      </c>
      <c r="I51" s="70" t="b">
        <v>0</v>
      </c>
      <c r="J51" s="70" t="b">
        <v>0</v>
      </c>
      <c r="K51" s="70" t="b">
        <v>0</v>
      </c>
      <c r="L51" s="70" t="b">
        <v>0</v>
      </c>
    </row>
    <row r="52" spans="1:12" ht="15">
      <c r="A52" s="70" t="s">
        <v>397</v>
      </c>
      <c r="B52" s="70" t="s">
        <v>396</v>
      </c>
      <c r="C52" s="70">
        <v>5</v>
      </c>
      <c r="D52" s="129">
        <v>0.0045037059130509476</v>
      </c>
      <c r="E52" s="129">
        <v>2.3544926005894364</v>
      </c>
      <c r="F52" s="70" t="s">
        <v>247</v>
      </c>
      <c r="G52" s="70" t="b">
        <v>0</v>
      </c>
      <c r="H52" s="70" t="b">
        <v>0</v>
      </c>
      <c r="I52" s="70" t="b">
        <v>0</v>
      </c>
      <c r="J52" s="70" t="b">
        <v>0</v>
      </c>
      <c r="K52" s="70" t="b">
        <v>0</v>
      </c>
      <c r="L52" s="70" t="b">
        <v>0</v>
      </c>
    </row>
    <row r="53" spans="1:12" ht="15">
      <c r="A53" s="70" t="s">
        <v>396</v>
      </c>
      <c r="B53" s="70" t="s">
        <v>395</v>
      </c>
      <c r="C53" s="70">
        <v>5</v>
      </c>
      <c r="D53" s="129">
        <v>0.0045037059130509476</v>
      </c>
      <c r="E53" s="129">
        <v>2.3544926005894364</v>
      </c>
      <c r="F53" s="70" t="s">
        <v>247</v>
      </c>
      <c r="G53" s="70" t="b">
        <v>0</v>
      </c>
      <c r="H53" s="70" t="b">
        <v>0</v>
      </c>
      <c r="I53" s="70" t="b">
        <v>0</v>
      </c>
      <c r="J53" s="70" t="b">
        <v>0</v>
      </c>
      <c r="K53" s="70" t="b">
        <v>0</v>
      </c>
      <c r="L53" s="70" t="b">
        <v>0</v>
      </c>
    </row>
    <row r="54" spans="1:12" ht="15">
      <c r="A54" s="70" t="s">
        <v>395</v>
      </c>
      <c r="B54" s="70" t="s">
        <v>394</v>
      </c>
      <c r="C54" s="70">
        <v>5</v>
      </c>
      <c r="D54" s="129">
        <v>0.0045037059130509476</v>
      </c>
      <c r="E54" s="129">
        <v>2.3544926005894364</v>
      </c>
      <c r="F54" s="70" t="s">
        <v>247</v>
      </c>
      <c r="G54" s="70" t="b">
        <v>0</v>
      </c>
      <c r="H54" s="70" t="b">
        <v>0</v>
      </c>
      <c r="I54" s="70" t="b">
        <v>0</v>
      </c>
      <c r="J54" s="70" t="b">
        <v>0</v>
      </c>
      <c r="K54" s="70" t="b">
        <v>0</v>
      </c>
      <c r="L54" s="70" t="b">
        <v>0</v>
      </c>
    </row>
    <row r="55" spans="1:12" ht="15">
      <c r="A55" s="70" t="s">
        <v>394</v>
      </c>
      <c r="B55" s="70" t="s">
        <v>393</v>
      </c>
      <c r="C55" s="70">
        <v>5</v>
      </c>
      <c r="D55" s="129">
        <v>0.0045037059130509476</v>
      </c>
      <c r="E55" s="129">
        <v>2.3544926005894364</v>
      </c>
      <c r="F55" s="70" t="s">
        <v>247</v>
      </c>
      <c r="G55" s="70" t="b">
        <v>0</v>
      </c>
      <c r="H55" s="70" t="b">
        <v>0</v>
      </c>
      <c r="I55" s="70" t="b">
        <v>0</v>
      </c>
      <c r="J55" s="70" t="b">
        <v>0</v>
      </c>
      <c r="K55" s="70" t="b">
        <v>0</v>
      </c>
      <c r="L55" s="70" t="b">
        <v>0</v>
      </c>
    </row>
    <row r="56" spans="1:12" ht="15">
      <c r="A56" s="70" t="s">
        <v>393</v>
      </c>
      <c r="B56" s="70" t="s">
        <v>392</v>
      </c>
      <c r="C56" s="70">
        <v>5</v>
      </c>
      <c r="D56" s="129">
        <v>0.0045037059130509476</v>
      </c>
      <c r="E56" s="129">
        <v>2.3544926005894364</v>
      </c>
      <c r="F56" s="70" t="s">
        <v>247</v>
      </c>
      <c r="G56" s="70" t="b">
        <v>0</v>
      </c>
      <c r="H56" s="70" t="b">
        <v>0</v>
      </c>
      <c r="I56" s="70" t="b">
        <v>0</v>
      </c>
      <c r="J56" s="70" t="b">
        <v>0</v>
      </c>
      <c r="K56" s="70" t="b">
        <v>0</v>
      </c>
      <c r="L56" s="70" t="b">
        <v>0</v>
      </c>
    </row>
    <row r="57" spans="1:12" ht="15">
      <c r="A57" s="70" t="s">
        <v>392</v>
      </c>
      <c r="B57" s="70" t="s">
        <v>391</v>
      </c>
      <c r="C57" s="70">
        <v>5</v>
      </c>
      <c r="D57" s="129">
        <v>0.0045037059130509476</v>
      </c>
      <c r="E57" s="129">
        <v>2.3544926005894364</v>
      </c>
      <c r="F57" s="70" t="s">
        <v>247</v>
      </c>
      <c r="G57" s="70" t="b">
        <v>0</v>
      </c>
      <c r="H57" s="70" t="b">
        <v>0</v>
      </c>
      <c r="I57" s="70" t="b">
        <v>0</v>
      </c>
      <c r="J57" s="70" t="b">
        <v>0</v>
      </c>
      <c r="K57" s="70" t="b">
        <v>0</v>
      </c>
      <c r="L57" s="70" t="b">
        <v>0</v>
      </c>
    </row>
    <row r="58" spans="1:12" ht="15">
      <c r="A58" s="70" t="s">
        <v>391</v>
      </c>
      <c r="B58" s="70" t="s">
        <v>390</v>
      </c>
      <c r="C58" s="70">
        <v>5</v>
      </c>
      <c r="D58" s="129">
        <v>0.0045037059130509476</v>
      </c>
      <c r="E58" s="129">
        <v>2.3544926005894364</v>
      </c>
      <c r="F58" s="70" t="s">
        <v>247</v>
      </c>
      <c r="G58" s="70" t="b">
        <v>0</v>
      </c>
      <c r="H58" s="70" t="b">
        <v>0</v>
      </c>
      <c r="I58" s="70" t="b">
        <v>0</v>
      </c>
      <c r="J58" s="70" t="b">
        <v>0</v>
      </c>
      <c r="K58" s="70" t="b">
        <v>0</v>
      </c>
      <c r="L58" s="70" t="b">
        <v>0</v>
      </c>
    </row>
    <row r="59" spans="1:12" ht="15">
      <c r="A59" s="70" t="s">
        <v>390</v>
      </c>
      <c r="B59" s="70" t="s">
        <v>389</v>
      </c>
      <c r="C59" s="70">
        <v>5</v>
      </c>
      <c r="D59" s="129">
        <v>0.0045037059130509476</v>
      </c>
      <c r="E59" s="129">
        <v>2.3544926005894364</v>
      </c>
      <c r="F59" s="70" t="s">
        <v>247</v>
      </c>
      <c r="G59" s="70" t="b">
        <v>0</v>
      </c>
      <c r="H59" s="70" t="b">
        <v>0</v>
      </c>
      <c r="I59" s="70" t="b">
        <v>0</v>
      </c>
      <c r="J59" s="70" t="b">
        <v>0</v>
      </c>
      <c r="K59" s="70" t="b">
        <v>0</v>
      </c>
      <c r="L59" s="70" t="b">
        <v>0</v>
      </c>
    </row>
    <row r="60" spans="1:12" ht="15">
      <c r="A60" s="70" t="s">
        <v>389</v>
      </c>
      <c r="B60" s="70" t="s">
        <v>388</v>
      </c>
      <c r="C60" s="70">
        <v>5</v>
      </c>
      <c r="D60" s="129">
        <v>0.0045037059130509476</v>
      </c>
      <c r="E60" s="129">
        <v>2.3544926005894364</v>
      </c>
      <c r="F60" s="70" t="s">
        <v>247</v>
      </c>
      <c r="G60" s="70" t="b">
        <v>0</v>
      </c>
      <c r="H60" s="70" t="b">
        <v>0</v>
      </c>
      <c r="I60" s="70" t="b">
        <v>0</v>
      </c>
      <c r="J60" s="70" t="b">
        <v>0</v>
      </c>
      <c r="K60" s="70" t="b">
        <v>0</v>
      </c>
      <c r="L60" s="70" t="b">
        <v>0</v>
      </c>
    </row>
    <row r="61" spans="1:12" ht="15">
      <c r="A61" s="70" t="s">
        <v>388</v>
      </c>
      <c r="B61" s="70" t="s">
        <v>336</v>
      </c>
      <c r="C61" s="70">
        <v>5</v>
      </c>
      <c r="D61" s="129">
        <v>0.0045037059130509476</v>
      </c>
      <c r="E61" s="129">
        <v>2.3544926005894364</v>
      </c>
      <c r="F61" s="70" t="s">
        <v>247</v>
      </c>
      <c r="G61" s="70" t="b">
        <v>0</v>
      </c>
      <c r="H61" s="70" t="b">
        <v>0</v>
      </c>
      <c r="I61" s="70" t="b">
        <v>0</v>
      </c>
      <c r="J61" s="70" t="b">
        <v>0</v>
      </c>
      <c r="K61" s="70" t="b">
        <v>0</v>
      </c>
      <c r="L61" s="70" t="b">
        <v>0</v>
      </c>
    </row>
    <row r="62" spans="1:12" ht="15">
      <c r="A62" s="70" t="s">
        <v>336</v>
      </c>
      <c r="B62" s="70" t="s">
        <v>387</v>
      </c>
      <c r="C62" s="70">
        <v>5</v>
      </c>
      <c r="D62" s="129">
        <v>0.0045037059130509476</v>
      </c>
      <c r="E62" s="129">
        <v>2.3544926005894364</v>
      </c>
      <c r="F62" s="70" t="s">
        <v>247</v>
      </c>
      <c r="G62" s="70" t="b">
        <v>0</v>
      </c>
      <c r="H62" s="70" t="b">
        <v>0</v>
      </c>
      <c r="I62" s="70" t="b">
        <v>0</v>
      </c>
      <c r="J62" s="70" t="b">
        <v>0</v>
      </c>
      <c r="K62" s="70" t="b">
        <v>0</v>
      </c>
      <c r="L62" s="70" t="b">
        <v>0</v>
      </c>
    </row>
    <row r="63" spans="1:12" ht="15">
      <c r="A63" s="70" t="s">
        <v>387</v>
      </c>
      <c r="B63" s="70" t="s">
        <v>386</v>
      </c>
      <c r="C63" s="70">
        <v>5</v>
      </c>
      <c r="D63" s="129">
        <v>0.0045037059130509476</v>
      </c>
      <c r="E63" s="129">
        <v>2.3544926005894364</v>
      </c>
      <c r="F63" s="70" t="s">
        <v>247</v>
      </c>
      <c r="G63" s="70" t="b">
        <v>0</v>
      </c>
      <c r="H63" s="70" t="b">
        <v>0</v>
      </c>
      <c r="I63" s="70" t="b">
        <v>0</v>
      </c>
      <c r="J63" s="70" t="b">
        <v>0</v>
      </c>
      <c r="K63" s="70" t="b">
        <v>0</v>
      </c>
      <c r="L63" s="70" t="b">
        <v>0</v>
      </c>
    </row>
    <row r="64" spans="1:12" ht="15">
      <c r="A64" s="70" t="s">
        <v>386</v>
      </c>
      <c r="B64" s="70" t="s">
        <v>385</v>
      </c>
      <c r="C64" s="70">
        <v>5</v>
      </c>
      <c r="D64" s="129">
        <v>0.0045037059130509476</v>
      </c>
      <c r="E64" s="129">
        <v>2.3544926005894364</v>
      </c>
      <c r="F64" s="70" t="s">
        <v>247</v>
      </c>
      <c r="G64" s="70" t="b">
        <v>0</v>
      </c>
      <c r="H64" s="70" t="b">
        <v>0</v>
      </c>
      <c r="I64" s="70" t="b">
        <v>0</v>
      </c>
      <c r="J64" s="70" t="b">
        <v>0</v>
      </c>
      <c r="K64" s="70" t="b">
        <v>0</v>
      </c>
      <c r="L64" s="70" t="b">
        <v>0</v>
      </c>
    </row>
    <row r="65" spans="1:12" ht="15">
      <c r="A65" s="70" t="s">
        <v>385</v>
      </c>
      <c r="B65" s="70" t="s">
        <v>384</v>
      </c>
      <c r="C65" s="70">
        <v>5</v>
      </c>
      <c r="D65" s="129">
        <v>0.0045037059130509476</v>
      </c>
      <c r="E65" s="129">
        <v>2.3544926005894364</v>
      </c>
      <c r="F65" s="70" t="s">
        <v>247</v>
      </c>
      <c r="G65" s="70" t="b">
        <v>0</v>
      </c>
      <c r="H65" s="70" t="b">
        <v>0</v>
      </c>
      <c r="I65" s="70" t="b">
        <v>0</v>
      </c>
      <c r="J65" s="70" t="b">
        <v>0</v>
      </c>
      <c r="K65" s="70" t="b">
        <v>0</v>
      </c>
      <c r="L65" s="70" t="b">
        <v>0</v>
      </c>
    </row>
    <row r="66" spans="1:12" ht="15">
      <c r="A66" s="70" t="s">
        <v>384</v>
      </c>
      <c r="B66" s="70" t="s">
        <v>1713</v>
      </c>
      <c r="C66" s="70">
        <v>5</v>
      </c>
      <c r="D66" s="129">
        <v>0.0045037059130509476</v>
      </c>
      <c r="E66" s="129">
        <v>2.2083645649111987</v>
      </c>
      <c r="F66" s="70" t="s">
        <v>247</v>
      </c>
      <c r="G66" s="70" t="b">
        <v>0</v>
      </c>
      <c r="H66" s="70" t="b">
        <v>0</v>
      </c>
      <c r="I66" s="70" t="b">
        <v>0</v>
      </c>
      <c r="J66" s="70" t="b">
        <v>1</v>
      </c>
      <c r="K66" s="70" t="b">
        <v>0</v>
      </c>
      <c r="L66" s="70" t="b">
        <v>0</v>
      </c>
    </row>
    <row r="67" spans="1:12" ht="15">
      <c r="A67" s="70" t="s">
        <v>1713</v>
      </c>
      <c r="B67" s="70" t="s">
        <v>1734</v>
      </c>
      <c r="C67" s="70">
        <v>5</v>
      </c>
      <c r="D67" s="129">
        <v>0.0045037059130509476</v>
      </c>
      <c r="E67" s="129">
        <v>2.2083645649111987</v>
      </c>
      <c r="F67" s="70" t="s">
        <v>247</v>
      </c>
      <c r="G67" s="70" t="b">
        <v>1</v>
      </c>
      <c r="H67" s="70" t="b">
        <v>0</v>
      </c>
      <c r="I67" s="70" t="b">
        <v>0</v>
      </c>
      <c r="J67" s="70" t="b">
        <v>0</v>
      </c>
      <c r="K67" s="70" t="b">
        <v>0</v>
      </c>
      <c r="L67" s="70" t="b">
        <v>0</v>
      </c>
    </row>
    <row r="68" spans="1:12" ht="15">
      <c r="A68" s="70" t="s">
        <v>1734</v>
      </c>
      <c r="B68" s="70" t="s">
        <v>337</v>
      </c>
      <c r="C68" s="70">
        <v>5</v>
      </c>
      <c r="D68" s="129">
        <v>0.0045037059130509476</v>
      </c>
      <c r="E68" s="129">
        <v>2.3544926005894364</v>
      </c>
      <c r="F68" s="70" t="s">
        <v>247</v>
      </c>
      <c r="G68" s="70" t="b">
        <v>0</v>
      </c>
      <c r="H68" s="70" t="b">
        <v>0</v>
      </c>
      <c r="I68" s="70" t="b">
        <v>0</v>
      </c>
      <c r="J68" s="70" t="b">
        <v>0</v>
      </c>
      <c r="K68" s="70" t="b">
        <v>0</v>
      </c>
      <c r="L68" s="70" t="b">
        <v>0</v>
      </c>
    </row>
    <row r="69" spans="1:12" ht="15">
      <c r="A69" s="70" t="s">
        <v>337</v>
      </c>
      <c r="B69" s="70" t="s">
        <v>1710</v>
      </c>
      <c r="C69" s="70">
        <v>5</v>
      </c>
      <c r="D69" s="129">
        <v>0.0045037059130509476</v>
      </c>
      <c r="E69" s="129">
        <v>1.7981900998221492</v>
      </c>
      <c r="F69" s="70" t="s">
        <v>247</v>
      </c>
      <c r="G69" s="70" t="b">
        <v>0</v>
      </c>
      <c r="H69" s="70" t="b">
        <v>0</v>
      </c>
      <c r="I69" s="70" t="b">
        <v>0</v>
      </c>
      <c r="J69" s="70" t="b">
        <v>0</v>
      </c>
      <c r="K69" s="70" t="b">
        <v>0</v>
      </c>
      <c r="L69" s="70" t="b">
        <v>0</v>
      </c>
    </row>
    <row r="70" spans="1:12" ht="15">
      <c r="A70" s="70" t="s">
        <v>1710</v>
      </c>
      <c r="B70" s="70" t="s">
        <v>1505</v>
      </c>
      <c r="C70" s="70">
        <v>5</v>
      </c>
      <c r="D70" s="129">
        <v>0.0045037059130509476</v>
      </c>
      <c r="E70" s="129">
        <v>1.8951001128302059</v>
      </c>
      <c r="F70" s="70" t="s">
        <v>247</v>
      </c>
      <c r="G70" s="70" t="b">
        <v>0</v>
      </c>
      <c r="H70" s="70" t="b">
        <v>0</v>
      </c>
      <c r="I70" s="70" t="b">
        <v>0</v>
      </c>
      <c r="J70" s="70" t="b">
        <v>0</v>
      </c>
      <c r="K70" s="70" t="b">
        <v>0</v>
      </c>
      <c r="L70" s="70" t="b">
        <v>0</v>
      </c>
    </row>
    <row r="71" spans="1:12" ht="15">
      <c r="A71" s="70" t="s">
        <v>1505</v>
      </c>
      <c r="B71" s="70" t="s">
        <v>1735</v>
      </c>
      <c r="C71" s="70">
        <v>5</v>
      </c>
      <c r="D71" s="129">
        <v>0.0045037059130509476</v>
      </c>
      <c r="E71" s="129">
        <v>2.150372617933512</v>
      </c>
      <c r="F71" s="70" t="s">
        <v>247</v>
      </c>
      <c r="G71" s="70" t="b">
        <v>0</v>
      </c>
      <c r="H71" s="70" t="b">
        <v>0</v>
      </c>
      <c r="I71" s="70" t="b">
        <v>0</v>
      </c>
      <c r="J71" s="70" t="b">
        <v>0</v>
      </c>
      <c r="K71" s="70" t="b">
        <v>0</v>
      </c>
      <c r="L71" s="70" t="b">
        <v>0</v>
      </c>
    </row>
    <row r="72" spans="1:12" ht="15">
      <c r="A72" s="70" t="s">
        <v>1735</v>
      </c>
      <c r="B72" s="70" t="s">
        <v>1736</v>
      </c>
      <c r="C72" s="70">
        <v>5</v>
      </c>
      <c r="D72" s="129">
        <v>0.0045037059130509476</v>
      </c>
      <c r="E72" s="129">
        <v>2.3544926005894364</v>
      </c>
      <c r="F72" s="70" t="s">
        <v>247</v>
      </c>
      <c r="G72" s="70" t="b">
        <v>0</v>
      </c>
      <c r="H72" s="70" t="b">
        <v>0</v>
      </c>
      <c r="I72" s="70" t="b">
        <v>0</v>
      </c>
      <c r="J72" s="70" t="b">
        <v>0</v>
      </c>
      <c r="K72" s="70" t="b">
        <v>0</v>
      </c>
      <c r="L72" s="70" t="b">
        <v>0</v>
      </c>
    </row>
    <row r="73" spans="1:12" ht="15">
      <c r="A73" s="70" t="s">
        <v>1736</v>
      </c>
      <c r="B73" s="70" t="s">
        <v>1459</v>
      </c>
      <c r="C73" s="70">
        <v>5</v>
      </c>
      <c r="D73" s="129">
        <v>0.0045037059130509476</v>
      </c>
      <c r="E73" s="129">
        <v>2.0120699197672303</v>
      </c>
      <c r="F73" s="70" t="s">
        <v>247</v>
      </c>
      <c r="G73" s="70" t="b">
        <v>0</v>
      </c>
      <c r="H73" s="70" t="b">
        <v>0</v>
      </c>
      <c r="I73" s="70" t="b">
        <v>0</v>
      </c>
      <c r="J73" s="70" t="b">
        <v>0</v>
      </c>
      <c r="K73" s="70" t="b">
        <v>0</v>
      </c>
      <c r="L73" s="70" t="b">
        <v>0</v>
      </c>
    </row>
    <row r="74" spans="1:12" ht="15">
      <c r="A74" s="70" t="s">
        <v>1460</v>
      </c>
      <c r="B74" s="70" t="s">
        <v>1737</v>
      </c>
      <c r="C74" s="70">
        <v>5</v>
      </c>
      <c r="D74" s="129">
        <v>0.0045037059130509476</v>
      </c>
      <c r="E74" s="129">
        <v>2.053462604925455</v>
      </c>
      <c r="F74" s="70" t="s">
        <v>247</v>
      </c>
      <c r="G74" s="70" t="b">
        <v>0</v>
      </c>
      <c r="H74" s="70" t="b">
        <v>0</v>
      </c>
      <c r="I74" s="70" t="b">
        <v>0</v>
      </c>
      <c r="J74" s="70" t="b">
        <v>0</v>
      </c>
      <c r="K74" s="70" t="b">
        <v>0</v>
      </c>
      <c r="L74" s="70" t="b">
        <v>0</v>
      </c>
    </row>
    <row r="75" spans="1:12" ht="15">
      <c r="A75" s="70" t="s">
        <v>1737</v>
      </c>
      <c r="B75" s="70" t="s">
        <v>1459</v>
      </c>
      <c r="C75" s="70">
        <v>5</v>
      </c>
      <c r="D75" s="129">
        <v>0.0045037059130509476</v>
      </c>
      <c r="E75" s="129">
        <v>2.0120699197672303</v>
      </c>
      <c r="F75" s="70" t="s">
        <v>247</v>
      </c>
      <c r="G75" s="70" t="b">
        <v>0</v>
      </c>
      <c r="H75" s="70" t="b">
        <v>0</v>
      </c>
      <c r="I75" s="70" t="b">
        <v>0</v>
      </c>
      <c r="J75" s="70" t="b">
        <v>0</v>
      </c>
      <c r="K75" s="70" t="b">
        <v>0</v>
      </c>
      <c r="L75" s="70" t="b">
        <v>0</v>
      </c>
    </row>
    <row r="76" spans="1:12" ht="15">
      <c r="A76" s="70" t="s">
        <v>1460</v>
      </c>
      <c r="B76" s="70" t="s">
        <v>1738</v>
      </c>
      <c r="C76" s="70">
        <v>5</v>
      </c>
      <c r="D76" s="129">
        <v>0.0045037059130509476</v>
      </c>
      <c r="E76" s="129">
        <v>2.053462604925455</v>
      </c>
      <c r="F76" s="70" t="s">
        <v>247</v>
      </c>
      <c r="G76" s="70" t="b">
        <v>0</v>
      </c>
      <c r="H76" s="70" t="b">
        <v>0</v>
      </c>
      <c r="I76" s="70" t="b">
        <v>0</v>
      </c>
      <c r="J76" s="70" t="b">
        <v>0</v>
      </c>
      <c r="K76" s="70" t="b">
        <v>0</v>
      </c>
      <c r="L76" s="70" t="b">
        <v>0</v>
      </c>
    </row>
    <row r="77" spans="1:12" ht="15">
      <c r="A77" s="70" t="s">
        <v>1738</v>
      </c>
      <c r="B77" s="70" t="s">
        <v>1739</v>
      </c>
      <c r="C77" s="70">
        <v>5</v>
      </c>
      <c r="D77" s="129">
        <v>0.0045037059130509476</v>
      </c>
      <c r="E77" s="129">
        <v>2.3544926005894364</v>
      </c>
      <c r="F77" s="70" t="s">
        <v>247</v>
      </c>
      <c r="G77" s="70" t="b">
        <v>0</v>
      </c>
      <c r="H77" s="70" t="b">
        <v>0</v>
      </c>
      <c r="I77" s="70" t="b">
        <v>0</v>
      </c>
      <c r="J77" s="70" t="b">
        <v>0</v>
      </c>
      <c r="K77" s="70" t="b">
        <v>0</v>
      </c>
      <c r="L77" s="70" t="b">
        <v>0</v>
      </c>
    </row>
    <row r="78" spans="1:12" ht="15">
      <c r="A78" s="70" t="s">
        <v>1739</v>
      </c>
      <c r="B78" s="70" t="s">
        <v>1725</v>
      </c>
      <c r="C78" s="70">
        <v>5</v>
      </c>
      <c r="D78" s="129">
        <v>0.0045037059130509476</v>
      </c>
      <c r="E78" s="129">
        <v>2.2753113545418118</v>
      </c>
      <c r="F78" s="70" t="s">
        <v>247</v>
      </c>
      <c r="G78" s="70" t="b">
        <v>0</v>
      </c>
      <c r="H78" s="70" t="b">
        <v>0</v>
      </c>
      <c r="I78" s="70" t="b">
        <v>0</v>
      </c>
      <c r="J78" s="70" t="b">
        <v>1</v>
      </c>
      <c r="K78" s="70" t="b">
        <v>0</v>
      </c>
      <c r="L78" s="70" t="b">
        <v>0</v>
      </c>
    </row>
    <row r="79" spans="1:12" ht="15">
      <c r="A79" s="70" t="s">
        <v>1725</v>
      </c>
      <c r="B79" s="70" t="s">
        <v>1740</v>
      </c>
      <c r="C79" s="70">
        <v>5</v>
      </c>
      <c r="D79" s="129">
        <v>0.0045037059130509476</v>
      </c>
      <c r="E79" s="129">
        <v>2.2753113545418118</v>
      </c>
      <c r="F79" s="70" t="s">
        <v>247</v>
      </c>
      <c r="G79" s="70" t="b">
        <v>1</v>
      </c>
      <c r="H79" s="70" t="b">
        <v>0</v>
      </c>
      <c r="I79" s="70" t="b">
        <v>0</v>
      </c>
      <c r="J79" s="70" t="b">
        <v>0</v>
      </c>
      <c r="K79" s="70" t="b">
        <v>0</v>
      </c>
      <c r="L79" s="70" t="b">
        <v>0</v>
      </c>
    </row>
    <row r="80" spans="1:12" ht="15">
      <c r="A80" s="70" t="s">
        <v>1740</v>
      </c>
      <c r="B80" s="70" t="s">
        <v>1741</v>
      </c>
      <c r="C80" s="70">
        <v>5</v>
      </c>
      <c r="D80" s="129">
        <v>0.0045037059130509476</v>
      </c>
      <c r="E80" s="129">
        <v>2.3544926005894364</v>
      </c>
      <c r="F80" s="70" t="s">
        <v>247</v>
      </c>
      <c r="G80" s="70" t="b">
        <v>0</v>
      </c>
      <c r="H80" s="70" t="b">
        <v>0</v>
      </c>
      <c r="I80" s="70" t="b">
        <v>0</v>
      </c>
      <c r="J80" s="70" t="b">
        <v>0</v>
      </c>
      <c r="K80" s="70" t="b">
        <v>0</v>
      </c>
      <c r="L80" s="70" t="b">
        <v>0</v>
      </c>
    </row>
    <row r="81" spans="1:12" ht="15">
      <c r="A81" s="70" t="s">
        <v>1741</v>
      </c>
      <c r="B81" s="70" t="s">
        <v>1742</v>
      </c>
      <c r="C81" s="70">
        <v>5</v>
      </c>
      <c r="D81" s="129">
        <v>0.0045037059130509476</v>
      </c>
      <c r="E81" s="129">
        <v>2.3544926005894364</v>
      </c>
      <c r="F81" s="70" t="s">
        <v>247</v>
      </c>
      <c r="G81" s="70" t="b">
        <v>0</v>
      </c>
      <c r="H81" s="70" t="b">
        <v>0</v>
      </c>
      <c r="I81" s="70" t="b">
        <v>0</v>
      </c>
      <c r="J81" s="70" t="b">
        <v>0</v>
      </c>
      <c r="K81" s="70" t="b">
        <v>0</v>
      </c>
      <c r="L81" s="70" t="b">
        <v>0</v>
      </c>
    </row>
    <row r="82" spans="1:12" ht="15">
      <c r="A82" s="70" t="s">
        <v>1742</v>
      </c>
      <c r="B82" s="70" t="s">
        <v>1743</v>
      </c>
      <c r="C82" s="70">
        <v>5</v>
      </c>
      <c r="D82" s="129">
        <v>0.0045037059130509476</v>
      </c>
      <c r="E82" s="129">
        <v>2.3544926005894364</v>
      </c>
      <c r="F82" s="70" t="s">
        <v>247</v>
      </c>
      <c r="G82" s="70" t="b">
        <v>0</v>
      </c>
      <c r="H82" s="70" t="b">
        <v>0</v>
      </c>
      <c r="I82" s="70" t="b">
        <v>0</v>
      </c>
      <c r="J82" s="70" t="b">
        <v>0</v>
      </c>
      <c r="K82" s="70" t="b">
        <v>0</v>
      </c>
      <c r="L82" s="70" t="b">
        <v>0</v>
      </c>
    </row>
    <row r="83" spans="1:12" ht="15">
      <c r="A83" s="70" t="s">
        <v>1743</v>
      </c>
      <c r="B83" s="70" t="s">
        <v>1744</v>
      </c>
      <c r="C83" s="70">
        <v>5</v>
      </c>
      <c r="D83" s="129">
        <v>0.0045037059130509476</v>
      </c>
      <c r="E83" s="129">
        <v>2.3544926005894364</v>
      </c>
      <c r="F83" s="70" t="s">
        <v>247</v>
      </c>
      <c r="G83" s="70" t="b">
        <v>0</v>
      </c>
      <c r="H83" s="70" t="b">
        <v>0</v>
      </c>
      <c r="I83" s="70" t="b">
        <v>0</v>
      </c>
      <c r="J83" s="70" t="b">
        <v>0</v>
      </c>
      <c r="K83" s="70" t="b">
        <v>0</v>
      </c>
      <c r="L83" s="70" t="b">
        <v>0</v>
      </c>
    </row>
    <row r="84" spans="1:12" ht="15">
      <c r="A84" s="70" t="s">
        <v>1744</v>
      </c>
      <c r="B84" s="70" t="s">
        <v>1745</v>
      </c>
      <c r="C84" s="70">
        <v>5</v>
      </c>
      <c r="D84" s="129">
        <v>0.0045037059130509476</v>
      </c>
      <c r="E84" s="129">
        <v>2.3544926005894364</v>
      </c>
      <c r="F84" s="70" t="s">
        <v>247</v>
      </c>
      <c r="G84" s="70" t="b">
        <v>0</v>
      </c>
      <c r="H84" s="70" t="b">
        <v>0</v>
      </c>
      <c r="I84" s="70" t="b">
        <v>0</v>
      </c>
      <c r="J84" s="70" t="b">
        <v>0</v>
      </c>
      <c r="K84" s="70" t="b">
        <v>0</v>
      </c>
      <c r="L84" s="70" t="b">
        <v>0</v>
      </c>
    </row>
    <row r="85" spans="1:12" ht="15">
      <c r="A85" s="70" t="s">
        <v>1745</v>
      </c>
      <c r="B85" s="70" t="s">
        <v>1714</v>
      </c>
      <c r="C85" s="70">
        <v>5</v>
      </c>
      <c r="D85" s="129">
        <v>0.0045037059130509476</v>
      </c>
      <c r="E85" s="129">
        <v>2.2753113545418118</v>
      </c>
      <c r="F85" s="70" t="s">
        <v>247</v>
      </c>
      <c r="G85" s="70" t="b">
        <v>0</v>
      </c>
      <c r="H85" s="70" t="b">
        <v>0</v>
      </c>
      <c r="I85" s="70" t="b">
        <v>0</v>
      </c>
      <c r="J85" s="70" t="b">
        <v>0</v>
      </c>
      <c r="K85" s="70" t="b">
        <v>0</v>
      </c>
      <c r="L85" s="70" t="b">
        <v>0</v>
      </c>
    </row>
    <row r="86" spans="1:12" ht="15">
      <c r="A86" s="70" t="s">
        <v>1715</v>
      </c>
      <c r="B86" s="70" t="s">
        <v>1711</v>
      </c>
      <c r="C86" s="70">
        <v>5</v>
      </c>
      <c r="D86" s="129">
        <v>0.0045037059130509476</v>
      </c>
      <c r="E86" s="129">
        <v>2.0200388494385058</v>
      </c>
      <c r="F86" s="70" t="s">
        <v>247</v>
      </c>
      <c r="G86" s="70" t="b">
        <v>0</v>
      </c>
      <c r="H86" s="70" t="b">
        <v>0</v>
      </c>
      <c r="I86" s="70" t="b">
        <v>0</v>
      </c>
      <c r="J86" s="70" t="b">
        <v>0</v>
      </c>
      <c r="K86" s="70" t="b">
        <v>0</v>
      </c>
      <c r="L86" s="70" t="b">
        <v>0</v>
      </c>
    </row>
    <row r="87" spans="1:12" ht="15">
      <c r="A87" s="70" t="s">
        <v>1711</v>
      </c>
      <c r="B87" s="70" t="s">
        <v>1746</v>
      </c>
      <c r="C87" s="70">
        <v>5</v>
      </c>
      <c r="D87" s="129">
        <v>0.0045037059130509476</v>
      </c>
      <c r="E87" s="129">
        <v>2.0992200954861304</v>
      </c>
      <c r="F87" s="70" t="s">
        <v>247</v>
      </c>
      <c r="G87" s="70" t="b">
        <v>0</v>
      </c>
      <c r="H87" s="70" t="b">
        <v>0</v>
      </c>
      <c r="I87" s="70" t="b">
        <v>0</v>
      </c>
      <c r="J87" s="70" t="b">
        <v>1</v>
      </c>
      <c r="K87" s="70" t="b">
        <v>0</v>
      </c>
      <c r="L87" s="70" t="b">
        <v>0</v>
      </c>
    </row>
    <row r="88" spans="1:12" ht="15">
      <c r="A88" s="70" t="s">
        <v>1746</v>
      </c>
      <c r="B88" s="70" t="s">
        <v>1747</v>
      </c>
      <c r="C88" s="70">
        <v>5</v>
      </c>
      <c r="D88" s="129">
        <v>0.0045037059130509476</v>
      </c>
      <c r="E88" s="129">
        <v>2.3544926005894364</v>
      </c>
      <c r="F88" s="70" t="s">
        <v>247</v>
      </c>
      <c r="G88" s="70" t="b">
        <v>1</v>
      </c>
      <c r="H88" s="70" t="b">
        <v>0</v>
      </c>
      <c r="I88" s="70" t="b">
        <v>0</v>
      </c>
      <c r="J88" s="70" t="b">
        <v>0</v>
      </c>
      <c r="K88" s="70" t="b">
        <v>0</v>
      </c>
      <c r="L88" s="70" t="b">
        <v>0</v>
      </c>
    </row>
    <row r="89" spans="1:12" ht="15">
      <c r="A89" s="70" t="s">
        <v>1747</v>
      </c>
      <c r="B89" s="70" t="s">
        <v>1748</v>
      </c>
      <c r="C89" s="70">
        <v>5</v>
      </c>
      <c r="D89" s="129">
        <v>0.0045037059130509476</v>
      </c>
      <c r="E89" s="129">
        <v>2.3544926005894364</v>
      </c>
      <c r="F89" s="70" t="s">
        <v>247</v>
      </c>
      <c r="G89" s="70" t="b">
        <v>0</v>
      </c>
      <c r="H89" s="70" t="b">
        <v>0</v>
      </c>
      <c r="I89" s="70" t="b">
        <v>0</v>
      </c>
      <c r="J89" s="70" t="b">
        <v>0</v>
      </c>
      <c r="K89" s="70" t="b">
        <v>0</v>
      </c>
      <c r="L89" s="70" t="b">
        <v>0</v>
      </c>
    </row>
    <row r="90" spans="1:12" ht="15">
      <c r="A90" s="70" t="s">
        <v>1748</v>
      </c>
      <c r="B90" s="70" t="s">
        <v>1749</v>
      </c>
      <c r="C90" s="70">
        <v>5</v>
      </c>
      <c r="D90" s="129">
        <v>0.0045037059130509476</v>
      </c>
      <c r="E90" s="129">
        <v>2.3544926005894364</v>
      </c>
      <c r="F90" s="70" t="s">
        <v>247</v>
      </c>
      <c r="G90" s="70" t="b">
        <v>0</v>
      </c>
      <c r="H90" s="70" t="b">
        <v>0</v>
      </c>
      <c r="I90" s="70" t="b">
        <v>0</v>
      </c>
      <c r="J90" s="70" t="b">
        <v>0</v>
      </c>
      <c r="K90" s="70" t="b">
        <v>0</v>
      </c>
      <c r="L90" s="70" t="b">
        <v>0</v>
      </c>
    </row>
    <row r="91" spans="1:12" ht="15">
      <c r="A91" s="70" t="s">
        <v>1749</v>
      </c>
      <c r="B91" s="70" t="s">
        <v>1726</v>
      </c>
      <c r="C91" s="70">
        <v>5</v>
      </c>
      <c r="D91" s="129">
        <v>0.0045037059130509476</v>
      </c>
      <c r="E91" s="129">
        <v>2.2753113545418118</v>
      </c>
      <c r="F91" s="70" t="s">
        <v>247</v>
      </c>
      <c r="G91" s="70" t="b">
        <v>0</v>
      </c>
      <c r="H91" s="70" t="b">
        <v>0</v>
      </c>
      <c r="I91" s="70" t="b">
        <v>0</v>
      </c>
      <c r="J91" s="70" t="b">
        <v>0</v>
      </c>
      <c r="K91" s="70" t="b">
        <v>0</v>
      </c>
      <c r="L91" s="70" t="b">
        <v>0</v>
      </c>
    </row>
    <row r="92" spans="1:12" ht="15">
      <c r="A92" s="70" t="s">
        <v>1726</v>
      </c>
      <c r="B92" s="70" t="s">
        <v>1455</v>
      </c>
      <c r="C92" s="70">
        <v>5</v>
      </c>
      <c r="D92" s="129">
        <v>0.0045037059130509476</v>
      </c>
      <c r="E92" s="129">
        <v>1.218406503205339</v>
      </c>
      <c r="F92" s="70" t="s">
        <v>247</v>
      </c>
      <c r="G92" s="70" t="b">
        <v>0</v>
      </c>
      <c r="H92" s="70" t="b">
        <v>0</v>
      </c>
      <c r="I92" s="70" t="b">
        <v>0</v>
      </c>
      <c r="J92" s="70" t="b">
        <v>0</v>
      </c>
      <c r="K92" s="70" t="b">
        <v>0</v>
      </c>
      <c r="L92" s="70" t="b">
        <v>0</v>
      </c>
    </row>
    <row r="93" spans="1:12" ht="15">
      <c r="A93" s="70" t="s">
        <v>1455</v>
      </c>
      <c r="B93" s="70" t="s">
        <v>383</v>
      </c>
      <c r="C93" s="70">
        <v>5</v>
      </c>
      <c r="D93" s="129">
        <v>0.0045037059130509476</v>
      </c>
      <c r="E93" s="129">
        <v>1.3374592612906562</v>
      </c>
      <c r="F93" s="70" t="s">
        <v>247</v>
      </c>
      <c r="G93" s="70" t="b">
        <v>0</v>
      </c>
      <c r="H93" s="70" t="b">
        <v>0</v>
      </c>
      <c r="I93" s="70" t="b">
        <v>0</v>
      </c>
      <c r="J93" s="70" t="b">
        <v>0</v>
      </c>
      <c r="K93" s="70" t="b">
        <v>0</v>
      </c>
      <c r="L93" s="70" t="b">
        <v>0</v>
      </c>
    </row>
    <row r="94" spans="1:12" ht="15">
      <c r="A94" s="70" t="s">
        <v>1750</v>
      </c>
      <c r="B94" s="70" t="s">
        <v>1709</v>
      </c>
      <c r="C94" s="70">
        <v>4</v>
      </c>
      <c r="D94" s="129">
        <v>0.003928712673324981</v>
      </c>
      <c r="E94" s="129">
        <v>2.0992200954861304</v>
      </c>
      <c r="F94" s="70" t="s">
        <v>247</v>
      </c>
      <c r="G94" s="70" t="b">
        <v>0</v>
      </c>
      <c r="H94" s="70" t="b">
        <v>0</v>
      </c>
      <c r="I94" s="70" t="b">
        <v>0</v>
      </c>
      <c r="J94" s="70" t="b">
        <v>0</v>
      </c>
      <c r="K94" s="70" t="b">
        <v>0</v>
      </c>
      <c r="L94" s="70" t="b">
        <v>0</v>
      </c>
    </row>
    <row r="95" spans="1:12" ht="15">
      <c r="A95" s="70" t="s">
        <v>1455</v>
      </c>
      <c r="B95" s="70" t="s">
        <v>1727</v>
      </c>
      <c r="C95" s="70">
        <v>4</v>
      </c>
      <c r="D95" s="129">
        <v>0.003928712673324981</v>
      </c>
      <c r="E95" s="129">
        <v>1.2405492482825997</v>
      </c>
      <c r="F95" s="70" t="s">
        <v>247</v>
      </c>
      <c r="G95" s="70" t="b">
        <v>0</v>
      </c>
      <c r="H95" s="70" t="b">
        <v>0</v>
      </c>
      <c r="I95" s="70" t="b">
        <v>0</v>
      </c>
      <c r="J95" s="70" t="b">
        <v>0</v>
      </c>
      <c r="K95" s="70" t="b">
        <v>0</v>
      </c>
      <c r="L95" s="70" t="b">
        <v>0</v>
      </c>
    </row>
    <row r="96" spans="1:12" ht="15">
      <c r="A96" s="70" t="s">
        <v>1727</v>
      </c>
      <c r="B96" s="70" t="s">
        <v>1712</v>
      </c>
      <c r="C96" s="70">
        <v>4</v>
      </c>
      <c r="D96" s="129">
        <v>0.003928712673324981</v>
      </c>
      <c r="E96" s="129">
        <v>2.111454551903142</v>
      </c>
      <c r="F96" s="70" t="s">
        <v>247</v>
      </c>
      <c r="G96" s="70" t="b">
        <v>0</v>
      </c>
      <c r="H96" s="70" t="b">
        <v>0</v>
      </c>
      <c r="I96" s="70" t="b">
        <v>0</v>
      </c>
      <c r="J96" s="70" t="b">
        <v>0</v>
      </c>
      <c r="K96" s="70" t="b">
        <v>0</v>
      </c>
      <c r="L96" s="70" t="b">
        <v>0</v>
      </c>
    </row>
    <row r="97" spans="1:12" ht="15">
      <c r="A97" s="70" t="s">
        <v>1730</v>
      </c>
      <c r="B97" s="70" t="s">
        <v>1457</v>
      </c>
      <c r="C97" s="70">
        <v>4</v>
      </c>
      <c r="D97" s="129">
        <v>0.003928712673324981</v>
      </c>
      <c r="E97" s="129">
        <v>1.726103670539125</v>
      </c>
      <c r="F97" s="70" t="s">
        <v>247</v>
      </c>
      <c r="G97" s="70" t="b">
        <v>0</v>
      </c>
      <c r="H97" s="70" t="b">
        <v>0</v>
      </c>
      <c r="I97" s="70" t="b">
        <v>0</v>
      </c>
      <c r="J97" s="70" t="b">
        <v>0</v>
      </c>
      <c r="K97" s="70" t="b">
        <v>0</v>
      </c>
      <c r="L97" s="70" t="b">
        <v>0</v>
      </c>
    </row>
    <row r="98" spans="1:12" ht="15">
      <c r="A98" s="70" t="s">
        <v>1457</v>
      </c>
      <c r="B98" s="70" t="s">
        <v>1755</v>
      </c>
      <c r="C98" s="70">
        <v>4</v>
      </c>
      <c r="D98" s="129">
        <v>0.003928712673324981</v>
      </c>
      <c r="E98" s="129">
        <v>1.8230136835471813</v>
      </c>
      <c r="F98" s="70" t="s">
        <v>247</v>
      </c>
      <c r="G98" s="70" t="b">
        <v>0</v>
      </c>
      <c r="H98" s="70" t="b">
        <v>0</v>
      </c>
      <c r="I98" s="70" t="b">
        <v>0</v>
      </c>
      <c r="J98" s="70" t="b">
        <v>0</v>
      </c>
      <c r="K98" s="70" t="b">
        <v>0</v>
      </c>
      <c r="L98" s="70" t="b">
        <v>0</v>
      </c>
    </row>
    <row r="99" spans="1:12" ht="15">
      <c r="A99" s="70" t="s">
        <v>1465</v>
      </c>
      <c r="B99" s="70" t="s">
        <v>1756</v>
      </c>
      <c r="C99" s="70">
        <v>4</v>
      </c>
      <c r="D99" s="129">
        <v>0.003928712673324981</v>
      </c>
      <c r="E99" s="129">
        <v>2.2083645649111983</v>
      </c>
      <c r="F99" s="70" t="s">
        <v>247</v>
      </c>
      <c r="G99" s="70" t="b">
        <v>0</v>
      </c>
      <c r="H99" s="70" t="b">
        <v>0</v>
      </c>
      <c r="I99" s="70" t="b">
        <v>0</v>
      </c>
      <c r="J99" s="70" t="b">
        <v>0</v>
      </c>
      <c r="K99" s="70" t="b">
        <v>0</v>
      </c>
      <c r="L99" s="70" t="b">
        <v>0</v>
      </c>
    </row>
    <row r="100" spans="1:12" ht="15">
      <c r="A100" s="70" t="s">
        <v>1462</v>
      </c>
      <c r="B100" s="70" t="s">
        <v>359</v>
      </c>
      <c r="C100" s="70">
        <v>4</v>
      </c>
      <c r="D100" s="129">
        <v>0.003928712673324981</v>
      </c>
      <c r="E100" s="129">
        <v>2.0120699197672303</v>
      </c>
      <c r="F100" s="70" t="s">
        <v>247</v>
      </c>
      <c r="G100" s="70" t="b">
        <v>0</v>
      </c>
      <c r="H100" s="70" t="b">
        <v>0</v>
      </c>
      <c r="I100" s="70" t="b">
        <v>0</v>
      </c>
      <c r="J100" s="70" t="b">
        <v>0</v>
      </c>
      <c r="K100" s="70" t="b">
        <v>0</v>
      </c>
      <c r="L100" s="70" t="b">
        <v>0</v>
      </c>
    </row>
    <row r="101" spans="1:12" ht="15">
      <c r="A101" s="70" t="s">
        <v>359</v>
      </c>
      <c r="B101" s="70" t="s">
        <v>1426</v>
      </c>
      <c r="C101" s="70">
        <v>4</v>
      </c>
      <c r="D101" s="129">
        <v>0.003928712673324981</v>
      </c>
      <c r="E101" s="129">
        <v>2.451402613597493</v>
      </c>
      <c r="F101" s="70" t="s">
        <v>247</v>
      </c>
      <c r="G101" s="70" t="b">
        <v>0</v>
      </c>
      <c r="H101" s="70" t="b">
        <v>0</v>
      </c>
      <c r="I101" s="70" t="b">
        <v>0</v>
      </c>
      <c r="J101" s="70" t="b">
        <v>0</v>
      </c>
      <c r="K101" s="70" t="b">
        <v>0</v>
      </c>
      <c r="L101" s="70" t="b">
        <v>0</v>
      </c>
    </row>
    <row r="102" spans="1:12" ht="15">
      <c r="A102" s="70" t="s">
        <v>1455</v>
      </c>
      <c r="B102" s="70" t="s">
        <v>1757</v>
      </c>
      <c r="C102" s="70">
        <v>4</v>
      </c>
      <c r="D102" s="129">
        <v>0.003928712673324981</v>
      </c>
      <c r="E102" s="129">
        <v>1.3374592612906562</v>
      </c>
      <c r="F102" s="70" t="s">
        <v>247</v>
      </c>
      <c r="G102" s="70" t="b">
        <v>0</v>
      </c>
      <c r="H102" s="70" t="b">
        <v>0</v>
      </c>
      <c r="I102" s="70" t="b">
        <v>0</v>
      </c>
      <c r="J102" s="70" t="b">
        <v>0</v>
      </c>
      <c r="K102" s="70" t="b">
        <v>0</v>
      </c>
      <c r="L102" s="70" t="b">
        <v>0</v>
      </c>
    </row>
    <row r="103" spans="1:12" ht="15">
      <c r="A103" s="70" t="s">
        <v>1757</v>
      </c>
      <c r="B103" s="70" t="s">
        <v>1758</v>
      </c>
      <c r="C103" s="70">
        <v>4</v>
      </c>
      <c r="D103" s="129">
        <v>0.003928712673324981</v>
      </c>
      <c r="E103" s="129">
        <v>2.451402613597493</v>
      </c>
      <c r="F103" s="70" t="s">
        <v>247</v>
      </c>
      <c r="G103" s="70" t="b">
        <v>0</v>
      </c>
      <c r="H103" s="70" t="b">
        <v>0</v>
      </c>
      <c r="I103" s="70" t="b">
        <v>0</v>
      </c>
      <c r="J103" s="70" t="b">
        <v>0</v>
      </c>
      <c r="K103" s="70" t="b">
        <v>0</v>
      </c>
      <c r="L103" s="70" t="b">
        <v>0</v>
      </c>
    </row>
    <row r="104" spans="1:12" ht="15">
      <c r="A104" s="70" t="s">
        <v>1758</v>
      </c>
      <c r="B104" s="70" t="s">
        <v>1759</v>
      </c>
      <c r="C104" s="70">
        <v>4</v>
      </c>
      <c r="D104" s="129">
        <v>0.003928712673324981</v>
      </c>
      <c r="E104" s="129">
        <v>2.451402613597493</v>
      </c>
      <c r="F104" s="70" t="s">
        <v>247</v>
      </c>
      <c r="G104" s="70" t="b">
        <v>0</v>
      </c>
      <c r="H104" s="70" t="b">
        <v>0</v>
      </c>
      <c r="I104" s="70" t="b">
        <v>0</v>
      </c>
      <c r="J104" s="70" t="b">
        <v>0</v>
      </c>
      <c r="K104" s="70" t="b">
        <v>0</v>
      </c>
      <c r="L104" s="70" t="b">
        <v>0</v>
      </c>
    </row>
    <row r="105" spans="1:12" ht="15">
      <c r="A105" s="70" t="s">
        <v>1759</v>
      </c>
      <c r="B105" s="70" t="s">
        <v>1456</v>
      </c>
      <c r="C105" s="70">
        <v>4</v>
      </c>
      <c r="D105" s="129">
        <v>0.003928712673324981</v>
      </c>
      <c r="E105" s="129">
        <v>1.6917347689078626</v>
      </c>
      <c r="F105" s="70" t="s">
        <v>247</v>
      </c>
      <c r="G105" s="70" t="b">
        <v>0</v>
      </c>
      <c r="H105" s="70" t="b">
        <v>0</v>
      </c>
      <c r="I105" s="70" t="b">
        <v>0</v>
      </c>
      <c r="J105" s="70" t="b">
        <v>0</v>
      </c>
      <c r="K105" s="70" t="b">
        <v>0</v>
      </c>
      <c r="L105" s="70" t="b">
        <v>0</v>
      </c>
    </row>
    <row r="106" spans="1:12" ht="15">
      <c r="A106" s="70" t="s">
        <v>1710</v>
      </c>
      <c r="B106" s="70" t="s">
        <v>1455</v>
      </c>
      <c r="C106" s="70">
        <v>4</v>
      </c>
      <c r="D106" s="129">
        <v>0.003928712673324981</v>
      </c>
      <c r="E106" s="129">
        <v>0.9454052311416014</v>
      </c>
      <c r="F106" s="70" t="s">
        <v>247</v>
      </c>
      <c r="G106" s="70" t="b">
        <v>0</v>
      </c>
      <c r="H106" s="70" t="b">
        <v>0</v>
      </c>
      <c r="I106" s="70" t="b">
        <v>0</v>
      </c>
      <c r="J106" s="70" t="b">
        <v>0</v>
      </c>
      <c r="K106" s="70" t="b">
        <v>0</v>
      </c>
      <c r="L106" s="70" t="b">
        <v>0</v>
      </c>
    </row>
    <row r="107" spans="1:12" ht="15">
      <c r="A107" s="70" t="s">
        <v>1444</v>
      </c>
      <c r="B107" s="70" t="s">
        <v>1455</v>
      </c>
      <c r="C107" s="70">
        <v>3</v>
      </c>
      <c r="D107" s="129">
        <v>0.00326150610988861</v>
      </c>
      <c r="E107" s="129">
        <v>0.47367900830864507</v>
      </c>
      <c r="F107" s="70" t="s">
        <v>247</v>
      </c>
      <c r="G107" s="70" t="b">
        <v>0</v>
      </c>
      <c r="H107" s="70" t="b">
        <v>0</v>
      </c>
      <c r="I107" s="70" t="b">
        <v>0</v>
      </c>
      <c r="J107" s="70" t="b">
        <v>0</v>
      </c>
      <c r="K107" s="70" t="b">
        <v>0</v>
      </c>
      <c r="L107" s="70" t="b">
        <v>0</v>
      </c>
    </row>
    <row r="108" spans="1:12" ht="15">
      <c r="A108" s="70" t="s">
        <v>1709</v>
      </c>
      <c r="B108" s="70" t="s">
        <v>1456</v>
      </c>
      <c r="C108" s="70">
        <v>3</v>
      </c>
      <c r="D108" s="129">
        <v>0.00326150610988861</v>
      </c>
      <c r="E108" s="129">
        <v>1.2146135141882</v>
      </c>
      <c r="F108" s="70" t="s">
        <v>247</v>
      </c>
      <c r="G108" s="70" t="b">
        <v>0</v>
      </c>
      <c r="H108" s="70" t="b">
        <v>0</v>
      </c>
      <c r="I108" s="70" t="b">
        <v>0</v>
      </c>
      <c r="J108" s="70" t="b">
        <v>0</v>
      </c>
      <c r="K108" s="70" t="b">
        <v>0</v>
      </c>
      <c r="L108" s="70" t="b">
        <v>0</v>
      </c>
    </row>
    <row r="109" spans="1:12" ht="15">
      <c r="A109" s="70" t="s">
        <v>1456</v>
      </c>
      <c r="B109" s="70" t="s">
        <v>1760</v>
      </c>
      <c r="C109" s="70">
        <v>3</v>
      </c>
      <c r="D109" s="129">
        <v>0.00326150610988861</v>
      </c>
      <c r="E109" s="129">
        <v>1.731243310191536</v>
      </c>
      <c r="F109" s="70" t="s">
        <v>247</v>
      </c>
      <c r="G109" s="70" t="b">
        <v>0</v>
      </c>
      <c r="H109" s="70" t="b">
        <v>0</v>
      </c>
      <c r="I109" s="70" t="b">
        <v>0</v>
      </c>
      <c r="J109" s="70" t="b">
        <v>0</v>
      </c>
      <c r="K109" s="70" t="b">
        <v>0</v>
      </c>
      <c r="L109" s="70" t="b">
        <v>0</v>
      </c>
    </row>
    <row r="110" spans="1:12" ht="15">
      <c r="A110" s="70" t="s">
        <v>1760</v>
      </c>
      <c r="B110" s="70" t="s">
        <v>1466</v>
      </c>
      <c r="C110" s="70">
        <v>3</v>
      </c>
      <c r="D110" s="129">
        <v>0.00326150610988861</v>
      </c>
      <c r="E110" s="129">
        <v>2.2753113545418118</v>
      </c>
      <c r="F110" s="70" t="s">
        <v>247</v>
      </c>
      <c r="G110" s="70" t="b">
        <v>0</v>
      </c>
      <c r="H110" s="70" t="b">
        <v>0</v>
      </c>
      <c r="I110" s="70" t="b">
        <v>0</v>
      </c>
      <c r="J110" s="70" t="b">
        <v>0</v>
      </c>
      <c r="K110" s="70" t="b">
        <v>0</v>
      </c>
      <c r="L110" s="70" t="b">
        <v>0</v>
      </c>
    </row>
    <row r="111" spans="1:12" ht="15">
      <c r="A111" s="70" t="s">
        <v>1712</v>
      </c>
      <c r="B111" s="70" t="s">
        <v>377</v>
      </c>
      <c r="C111" s="70">
        <v>3</v>
      </c>
      <c r="D111" s="129">
        <v>0.00326150610988861</v>
      </c>
      <c r="E111" s="129">
        <v>2.2753113545418118</v>
      </c>
      <c r="F111" s="70" t="s">
        <v>247</v>
      </c>
      <c r="G111" s="70" t="b">
        <v>0</v>
      </c>
      <c r="H111" s="70" t="b">
        <v>0</v>
      </c>
      <c r="I111" s="70" t="b">
        <v>0</v>
      </c>
      <c r="J111" s="70" t="b">
        <v>0</v>
      </c>
      <c r="K111" s="70" t="b">
        <v>0</v>
      </c>
      <c r="L111" s="70" t="b">
        <v>0</v>
      </c>
    </row>
    <row r="112" spans="1:12" ht="15">
      <c r="A112" s="70" t="s">
        <v>377</v>
      </c>
      <c r="B112" s="70" t="s">
        <v>380</v>
      </c>
      <c r="C112" s="70">
        <v>3</v>
      </c>
      <c r="D112" s="129">
        <v>0.00326150610988861</v>
      </c>
      <c r="E112" s="129">
        <v>1.8493426222695306</v>
      </c>
      <c r="F112" s="70" t="s">
        <v>247</v>
      </c>
      <c r="G112" s="70" t="b">
        <v>0</v>
      </c>
      <c r="H112" s="70" t="b">
        <v>0</v>
      </c>
      <c r="I112" s="70" t="b">
        <v>0</v>
      </c>
      <c r="J112" s="70" t="b">
        <v>0</v>
      </c>
      <c r="K112" s="70" t="b">
        <v>0</v>
      </c>
      <c r="L112" s="70" t="b">
        <v>0</v>
      </c>
    </row>
    <row r="113" spans="1:12" ht="15">
      <c r="A113" s="70" t="s">
        <v>1751</v>
      </c>
      <c r="B113" s="70" t="s">
        <v>1731</v>
      </c>
      <c r="C113" s="70">
        <v>3</v>
      </c>
      <c r="D113" s="129">
        <v>0.00326150610988861</v>
      </c>
      <c r="E113" s="129">
        <v>2.2295538639811365</v>
      </c>
      <c r="F113" s="70" t="s">
        <v>247</v>
      </c>
      <c r="G113" s="70" t="b">
        <v>0</v>
      </c>
      <c r="H113" s="70" t="b">
        <v>0</v>
      </c>
      <c r="I113" s="70" t="b">
        <v>0</v>
      </c>
      <c r="J113" s="70" t="b">
        <v>0</v>
      </c>
      <c r="K113" s="70" t="b">
        <v>0</v>
      </c>
      <c r="L113" s="70" t="b">
        <v>0</v>
      </c>
    </row>
    <row r="114" spans="1:12" ht="15">
      <c r="A114" s="70" t="s">
        <v>1752</v>
      </c>
      <c r="B114" s="70" t="s">
        <v>1764</v>
      </c>
      <c r="C114" s="70">
        <v>3</v>
      </c>
      <c r="D114" s="129">
        <v>0.00326150610988861</v>
      </c>
      <c r="E114" s="129">
        <v>2.451402613597493</v>
      </c>
      <c r="F114" s="70" t="s">
        <v>247</v>
      </c>
      <c r="G114" s="70" t="b">
        <v>0</v>
      </c>
      <c r="H114" s="70" t="b">
        <v>0</v>
      </c>
      <c r="I114" s="70" t="b">
        <v>0</v>
      </c>
      <c r="J114" s="70" t="b">
        <v>1</v>
      </c>
      <c r="K114" s="70" t="b">
        <v>0</v>
      </c>
      <c r="L114" s="70" t="b">
        <v>0</v>
      </c>
    </row>
    <row r="115" spans="1:12" ht="15">
      <c r="A115" s="70" t="s">
        <v>1455</v>
      </c>
      <c r="B115" s="70" t="s">
        <v>1765</v>
      </c>
      <c r="C115" s="70">
        <v>3</v>
      </c>
      <c r="D115" s="129">
        <v>0.00326150610988861</v>
      </c>
      <c r="E115" s="129">
        <v>1.3374592612906562</v>
      </c>
      <c r="F115" s="70" t="s">
        <v>247</v>
      </c>
      <c r="G115" s="70" t="b">
        <v>0</v>
      </c>
      <c r="H115" s="70" t="b">
        <v>0</v>
      </c>
      <c r="I115" s="70" t="b">
        <v>0</v>
      </c>
      <c r="J115" s="70" t="b">
        <v>0</v>
      </c>
      <c r="K115" s="70" t="b">
        <v>0</v>
      </c>
      <c r="L115" s="70" t="b">
        <v>0</v>
      </c>
    </row>
    <row r="116" spans="1:12" ht="15">
      <c r="A116" s="70" t="s">
        <v>1765</v>
      </c>
      <c r="B116" s="70" t="s">
        <v>1444</v>
      </c>
      <c r="C116" s="70">
        <v>3</v>
      </c>
      <c r="D116" s="129">
        <v>0.00326150610988861</v>
      </c>
      <c r="E116" s="129">
        <v>1.731243310191536</v>
      </c>
      <c r="F116" s="70" t="s">
        <v>247</v>
      </c>
      <c r="G116" s="70" t="b">
        <v>0</v>
      </c>
      <c r="H116" s="70" t="b">
        <v>0</v>
      </c>
      <c r="I116" s="70" t="b">
        <v>0</v>
      </c>
      <c r="J116" s="70" t="b">
        <v>0</v>
      </c>
      <c r="K116" s="70" t="b">
        <v>0</v>
      </c>
      <c r="L116" s="70" t="b">
        <v>0</v>
      </c>
    </row>
    <row r="117" spans="1:12" ht="15">
      <c r="A117" s="70" t="s">
        <v>1766</v>
      </c>
      <c r="B117" s="70" t="s">
        <v>1767</v>
      </c>
      <c r="C117" s="70">
        <v>3</v>
      </c>
      <c r="D117" s="129">
        <v>0.00326150610988861</v>
      </c>
      <c r="E117" s="129">
        <v>2.576341350205793</v>
      </c>
      <c r="F117" s="70" t="s">
        <v>247</v>
      </c>
      <c r="G117" s="70" t="b">
        <v>0</v>
      </c>
      <c r="H117" s="70" t="b">
        <v>0</v>
      </c>
      <c r="I117" s="70" t="b">
        <v>0</v>
      </c>
      <c r="J117" s="70" t="b">
        <v>1</v>
      </c>
      <c r="K117" s="70" t="b">
        <v>0</v>
      </c>
      <c r="L117" s="70" t="b">
        <v>0</v>
      </c>
    </row>
    <row r="118" spans="1:12" ht="15">
      <c r="A118" s="70" t="s">
        <v>1767</v>
      </c>
      <c r="B118" s="70" t="s">
        <v>1732</v>
      </c>
      <c r="C118" s="70">
        <v>3</v>
      </c>
      <c r="D118" s="129">
        <v>0.00326150610988861</v>
      </c>
      <c r="E118" s="129">
        <v>2.3544926005894364</v>
      </c>
      <c r="F118" s="70" t="s">
        <v>247</v>
      </c>
      <c r="G118" s="70" t="b">
        <v>1</v>
      </c>
      <c r="H118" s="70" t="b">
        <v>0</v>
      </c>
      <c r="I118" s="70" t="b">
        <v>0</v>
      </c>
      <c r="J118" s="70" t="b">
        <v>0</v>
      </c>
      <c r="K118" s="70" t="b">
        <v>0</v>
      </c>
      <c r="L118" s="70" t="b">
        <v>0</v>
      </c>
    </row>
    <row r="119" spans="1:12" ht="15">
      <c r="A119" s="70" t="s">
        <v>1756</v>
      </c>
      <c r="B119" s="70" t="s">
        <v>1465</v>
      </c>
      <c r="C119" s="70">
        <v>3</v>
      </c>
      <c r="D119" s="129">
        <v>0.00326150610988861</v>
      </c>
      <c r="E119" s="129">
        <v>2.0834258283028984</v>
      </c>
      <c r="F119" s="70" t="s">
        <v>247</v>
      </c>
      <c r="G119" s="70" t="b">
        <v>0</v>
      </c>
      <c r="H119" s="70" t="b">
        <v>0</v>
      </c>
      <c r="I119" s="70" t="b">
        <v>0</v>
      </c>
      <c r="J119" s="70" t="b">
        <v>0</v>
      </c>
      <c r="K119" s="70" t="b">
        <v>0</v>
      </c>
      <c r="L119" s="70" t="b">
        <v>0</v>
      </c>
    </row>
    <row r="120" spans="1:12" ht="15">
      <c r="A120" s="70" t="s">
        <v>1465</v>
      </c>
      <c r="B120" s="70" t="s">
        <v>1768</v>
      </c>
      <c r="C120" s="70">
        <v>3</v>
      </c>
      <c r="D120" s="129">
        <v>0.00326150610988861</v>
      </c>
      <c r="E120" s="129">
        <v>2.2083645649111987</v>
      </c>
      <c r="F120" s="70" t="s">
        <v>247</v>
      </c>
      <c r="G120" s="70" t="b">
        <v>0</v>
      </c>
      <c r="H120" s="70" t="b">
        <v>0</v>
      </c>
      <c r="I120" s="70" t="b">
        <v>0</v>
      </c>
      <c r="J120" s="70" t="b">
        <v>0</v>
      </c>
      <c r="K120" s="70" t="b">
        <v>0</v>
      </c>
      <c r="L120" s="70" t="b">
        <v>0</v>
      </c>
    </row>
    <row r="121" spans="1:12" ht="15">
      <c r="A121" s="70" t="s">
        <v>1768</v>
      </c>
      <c r="B121" s="70" t="s">
        <v>1462</v>
      </c>
      <c r="C121" s="70">
        <v>3</v>
      </c>
      <c r="D121" s="129">
        <v>0.00326150610988861</v>
      </c>
      <c r="E121" s="129">
        <v>2.0120699197672303</v>
      </c>
      <c r="F121" s="70" t="s">
        <v>247</v>
      </c>
      <c r="G121" s="70" t="b">
        <v>0</v>
      </c>
      <c r="H121" s="70" t="b">
        <v>0</v>
      </c>
      <c r="I121" s="70" t="b">
        <v>0</v>
      </c>
      <c r="J121" s="70" t="b">
        <v>0</v>
      </c>
      <c r="K121" s="70" t="b">
        <v>0</v>
      </c>
      <c r="L121" s="70" t="b">
        <v>0</v>
      </c>
    </row>
    <row r="122" spans="1:12" ht="15">
      <c r="A122" s="70" t="s">
        <v>1426</v>
      </c>
      <c r="B122" s="70" t="s">
        <v>1769</v>
      </c>
      <c r="C122" s="70">
        <v>3</v>
      </c>
      <c r="D122" s="129">
        <v>0.00326150610988861</v>
      </c>
      <c r="E122" s="129">
        <v>2.451402613597493</v>
      </c>
      <c r="F122" s="70" t="s">
        <v>247</v>
      </c>
      <c r="G122" s="70" t="b">
        <v>0</v>
      </c>
      <c r="H122" s="70" t="b">
        <v>0</v>
      </c>
      <c r="I122" s="70" t="b">
        <v>0</v>
      </c>
      <c r="J122" s="70" t="b">
        <v>1</v>
      </c>
      <c r="K122" s="70" t="b">
        <v>0</v>
      </c>
      <c r="L122" s="70" t="b">
        <v>0</v>
      </c>
    </row>
    <row r="123" spans="1:12" ht="15">
      <c r="A123" s="70" t="s">
        <v>1769</v>
      </c>
      <c r="B123" s="70" t="s">
        <v>1770</v>
      </c>
      <c r="C123" s="70">
        <v>3</v>
      </c>
      <c r="D123" s="129">
        <v>0.00326150610988861</v>
      </c>
      <c r="E123" s="129">
        <v>2.576341350205793</v>
      </c>
      <c r="F123" s="70" t="s">
        <v>247</v>
      </c>
      <c r="G123" s="70" t="b">
        <v>1</v>
      </c>
      <c r="H123" s="70" t="b">
        <v>0</v>
      </c>
      <c r="I123" s="70" t="b">
        <v>0</v>
      </c>
      <c r="J123" s="70" t="b">
        <v>0</v>
      </c>
      <c r="K123" s="70" t="b">
        <v>0</v>
      </c>
      <c r="L123" s="70" t="b">
        <v>0</v>
      </c>
    </row>
    <row r="124" spans="1:12" ht="15">
      <c r="A124" s="70" t="s">
        <v>1731</v>
      </c>
      <c r="B124" s="70" t="s">
        <v>1444</v>
      </c>
      <c r="C124" s="70">
        <v>3</v>
      </c>
      <c r="D124" s="129">
        <v>0.00326150610988861</v>
      </c>
      <c r="E124" s="129">
        <v>1.5093945605751795</v>
      </c>
      <c r="F124" s="70" t="s">
        <v>247</v>
      </c>
      <c r="G124" s="70" t="b">
        <v>0</v>
      </c>
      <c r="H124" s="70" t="b">
        <v>0</v>
      </c>
      <c r="I124" s="70" t="b">
        <v>0</v>
      </c>
      <c r="J124" s="70" t="b">
        <v>0</v>
      </c>
      <c r="K124" s="70" t="b">
        <v>0</v>
      </c>
      <c r="L124" s="70" t="b">
        <v>0</v>
      </c>
    </row>
    <row r="125" spans="1:12" ht="15">
      <c r="A125" s="70" t="s">
        <v>1493</v>
      </c>
      <c r="B125" s="70" t="s">
        <v>1494</v>
      </c>
      <c r="C125" s="70">
        <v>3</v>
      </c>
      <c r="D125" s="129">
        <v>0.00326150610988861</v>
      </c>
      <c r="E125" s="129">
        <v>2.3544926005894364</v>
      </c>
      <c r="F125" s="70" t="s">
        <v>247</v>
      </c>
      <c r="G125" s="70" t="b">
        <v>0</v>
      </c>
      <c r="H125" s="70" t="b">
        <v>0</v>
      </c>
      <c r="I125" s="70" t="b">
        <v>0</v>
      </c>
      <c r="J125" s="70" t="b">
        <v>0</v>
      </c>
      <c r="K125" s="70" t="b">
        <v>0</v>
      </c>
      <c r="L125" s="70" t="b">
        <v>0</v>
      </c>
    </row>
    <row r="126" spans="1:12" ht="15">
      <c r="A126" s="70" t="s">
        <v>1472</v>
      </c>
      <c r="B126" s="70" t="s">
        <v>1473</v>
      </c>
      <c r="C126" s="70">
        <v>2</v>
      </c>
      <c r="D126" s="129">
        <v>0.0024702891024843076</v>
      </c>
      <c r="E126" s="129">
        <v>1.9742813588778305</v>
      </c>
      <c r="F126" s="70" t="s">
        <v>247</v>
      </c>
      <c r="G126" s="70" t="b">
        <v>0</v>
      </c>
      <c r="H126" s="70" t="b">
        <v>0</v>
      </c>
      <c r="I126" s="70" t="b">
        <v>0</v>
      </c>
      <c r="J126" s="70" t="b">
        <v>0</v>
      </c>
      <c r="K126" s="70" t="b">
        <v>0</v>
      </c>
      <c r="L126" s="70" t="b">
        <v>0</v>
      </c>
    </row>
    <row r="127" spans="1:12" ht="15">
      <c r="A127" s="70" t="s">
        <v>1455</v>
      </c>
      <c r="B127" s="70" t="s">
        <v>1456</v>
      </c>
      <c r="C127" s="70">
        <v>2</v>
      </c>
      <c r="D127" s="129">
        <v>0.0024702891024843076</v>
      </c>
      <c r="E127" s="129">
        <v>0.27676142093704437</v>
      </c>
      <c r="F127" s="70" t="s">
        <v>247</v>
      </c>
      <c r="G127" s="70" t="b">
        <v>0</v>
      </c>
      <c r="H127" s="70" t="b">
        <v>0</v>
      </c>
      <c r="I127" s="70" t="b">
        <v>0</v>
      </c>
      <c r="J127" s="70" t="b">
        <v>0</v>
      </c>
      <c r="K127" s="70" t="b">
        <v>0</v>
      </c>
      <c r="L127" s="70" t="b">
        <v>0</v>
      </c>
    </row>
    <row r="128" spans="1:12" ht="15">
      <c r="A128" s="70" t="s">
        <v>1762</v>
      </c>
      <c r="B128" s="70" t="s">
        <v>1780</v>
      </c>
      <c r="C128" s="70">
        <v>2</v>
      </c>
      <c r="D128" s="129">
        <v>0.0029762218683061247</v>
      </c>
      <c r="E128" s="129">
        <v>2.576341350205793</v>
      </c>
      <c r="F128" s="70" t="s">
        <v>247</v>
      </c>
      <c r="G128" s="70" t="b">
        <v>0</v>
      </c>
      <c r="H128" s="70" t="b">
        <v>0</v>
      </c>
      <c r="I128" s="70" t="b">
        <v>0</v>
      </c>
      <c r="J128" s="70" t="b">
        <v>0</v>
      </c>
      <c r="K128" s="70" t="b">
        <v>0</v>
      </c>
      <c r="L128" s="70" t="b">
        <v>0</v>
      </c>
    </row>
    <row r="129" spans="1:12" ht="15">
      <c r="A129" s="70" t="s">
        <v>1780</v>
      </c>
      <c r="B129" s="70" t="s">
        <v>1493</v>
      </c>
      <c r="C129" s="70">
        <v>2</v>
      </c>
      <c r="D129" s="129">
        <v>0.0029762218683061247</v>
      </c>
      <c r="E129" s="129">
        <v>2.3544926005894364</v>
      </c>
      <c r="F129" s="70" t="s">
        <v>247</v>
      </c>
      <c r="G129" s="70" t="b">
        <v>0</v>
      </c>
      <c r="H129" s="70" t="b">
        <v>0</v>
      </c>
      <c r="I129" s="70" t="b">
        <v>0</v>
      </c>
      <c r="J129" s="70" t="b">
        <v>0</v>
      </c>
      <c r="K129" s="70" t="b">
        <v>0</v>
      </c>
      <c r="L129" s="70" t="b">
        <v>0</v>
      </c>
    </row>
    <row r="130" spans="1:12" ht="15">
      <c r="A130" s="70" t="s">
        <v>1493</v>
      </c>
      <c r="B130" s="70" t="s">
        <v>1781</v>
      </c>
      <c r="C130" s="70">
        <v>2</v>
      </c>
      <c r="D130" s="129">
        <v>0.0029762218683061247</v>
      </c>
      <c r="E130" s="129">
        <v>2.3544926005894364</v>
      </c>
      <c r="F130" s="70" t="s">
        <v>247</v>
      </c>
      <c r="G130" s="70" t="b">
        <v>0</v>
      </c>
      <c r="H130" s="70" t="b">
        <v>0</v>
      </c>
      <c r="I130" s="70" t="b">
        <v>0</v>
      </c>
      <c r="J130" s="70" t="b">
        <v>0</v>
      </c>
      <c r="K130" s="70" t="b">
        <v>0</v>
      </c>
      <c r="L130" s="70" t="b">
        <v>0</v>
      </c>
    </row>
    <row r="131" spans="1:12" ht="15">
      <c r="A131" s="70" t="s">
        <v>1753</v>
      </c>
      <c r="B131" s="70" t="s">
        <v>1753</v>
      </c>
      <c r="C131" s="70">
        <v>2</v>
      </c>
      <c r="D131" s="129">
        <v>0.0029762218683061247</v>
      </c>
      <c r="E131" s="129">
        <v>2.150372617933512</v>
      </c>
      <c r="F131" s="70" t="s">
        <v>247</v>
      </c>
      <c r="G131" s="70" t="b">
        <v>0</v>
      </c>
      <c r="H131" s="70" t="b">
        <v>0</v>
      </c>
      <c r="I131" s="70" t="b">
        <v>0</v>
      </c>
      <c r="J131" s="70" t="b">
        <v>0</v>
      </c>
      <c r="K131" s="70" t="b">
        <v>0</v>
      </c>
      <c r="L131" s="70" t="b">
        <v>0</v>
      </c>
    </row>
    <row r="132" spans="1:12" ht="15">
      <c r="A132" s="70" t="s">
        <v>1755</v>
      </c>
      <c r="B132" s="70" t="s">
        <v>1473</v>
      </c>
      <c r="C132" s="70">
        <v>2</v>
      </c>
      <c r="D132" s="129">
        <v>0.0024702891024843076</v>
      </c>
      <c r="E132" s="129">
        <v>1.9742813588778305</v>
      </c>
      <c r="F132" s="70" t="s">
        <v>247</v>
      </c>
      <c r="G132" s="70" t="b">
        <v>0</v>
      </c>
      <c r="H132" s="70" t="b">
        <v>0</v>
      </c>
      <c r="I132" s="70" t="b">
        <v>0</v>
      </c>
      <c r="J132" s="70" t="b">
        <v>0</v>
      </c>
      <c r="K132" s="70" t="b">
        <v>0</v>
      </c>
      <c r="L132" s="70" t="b">
        <v>0</v>
      </c>
    </row>
    <row r="133" spans="1:12" ht="15">
      <c r="A133" s="70" t="s">
        <v>1473</v>
      </c>
      <c r="B133" s="70" t="s">
        <v>1465</v>
      </c>
      <c r="C133" s="70">
        <v>2</v>
      </c>
      <c r="D133" s="129">
        <v>0.0024702891024843076</v>
      </c>
      <c r="E133" s="129">
        <v>1.731243310191536</v>
      </c>
      <c r="F133" s="70" t="s">
        <v>247</v>
      </c>
      <c r="G133" s="70" t="b">
        <v>0</v>
      </c>
      <c r="H133" s="70" t="b">
        <v>0</v>
      </c>
      <c r="I133" s="70" t="b">
        <v>0</v>
      </c>
      <c r="J133" s="70" t="b">
        <v>0</v>
      </c>
      <c r="K133" s="70" t="b">
        <v>0</v>
      </c>
      <c r="L133" s="70" t="b">
        <v>0</v>
      </c>
    </row>
    <row r="134" spans="1:12" ht="15">
      <c r="A134" s="70" t="s">
        <v>1475</v>
      </c>
      <c r="B134" s="70" t="s">
        <v>1791</v>
      </c>
      <c r="C134" s="70">
        <v>2</v>
      </c>
      <c r="D134" s="129">
        <v>0.0024702891024843076</v>
      </c>
      <c r="E134" s="129">
        <v>2.2753113545418118</v>
      </c>
      <c r="F134" s="70" t="s">
        <v>247</v>
      </c>
      <c r="G134" s="70" t="b">
        <v>0</v>
      </c>
      <c r="H134" s="70" t="b">
        <v>0</v>
      </c>
      <c r="I134" s="70" t="b">
        <v>0</v>
      </c>
      <c r="J134" s="70" t="b">
        <v>0</v>
      </c>
      <c r="K134" s="70" t="b">
        <v>0</v>
      </c>
      <c r="L134" s="70" t="b">
        <v>0</v>
      </c>
    </row>
    <row r="135" spans="1:12" ht="15">
      <c r="A135" s="70" t="s">
        <v>1444</v>
      </c>
      <c r="B135" s="70" t="s">
        <v>1730</v>
      </c>
      <c r="C135" s="70">
        <v>2</v>
      </c>
      <c r="D135" s="129">
        <v>0.0024702891024843076</v>
      </c>
      <c r="E135" s="129">
        <v>1.3544926005894364</v>
      </c>
      <c r="F135" s="70" t="s">
        <v>247</v>
      </c>
      <c r="G135" s="70" t="b">
        <v>0</v>
      </c>
      <c r="H135" s="70" t="b">
        <v>0</v>
      </c>
      <c r="I135" s="70" t="b">
        <v>0</v>
      </c>
      <c r="J135" s="70" t="b">
        <v>0</v>
      </c>
      <c r="K135" s="70" t="b">
        <v>0</v>
      </c>
      <c r="L135" s="70" t="b">
        <v>0</v>
      </c>
    </row>
    <row r="136" spans="1:12" ht="15">
      <c r="A136" s="70" t="s">
        <v>1755</v>
      </c>
      <c r="B136" s="70" t="s">
        <v>1793</v>
      </c>
      <c r="C136" s="70">
        <v>2</v>
      </c>
      <c r="D136" s="129">
        <v>0.0024702891024843076</v>
      </c>
      <c r="E136" s="129">
        <v>2.451402613597493</v>
      </c>
      <c r="F136" s="70" t="s">
        <v>247</v>
      </c>
      <c r="G136" s="70" t="b">
        <v>0</v>
      </c>
      <c r="H136" s="70" t="b">
        <v>0</v>
      </c>
      <c r="I136" s="70" t="b">
        <v>0</v>
      </c>
      <c r="J136" s="70" t="b">
        <v>0</v>
      </c>
      <c r="K136" s="70" t="b">
        <v>0</v>
      </c>
      <c r="L136" s="70" t="b">
        <v>0</v>
      </c>
    </row>
    <row r="137" spans="1:12" ht="15">
      <c r="A137" s="70" t="s">
        <v>1793</v>
      </c>
      <c r="B137" s="70" t="s">
        <v>1465</v>
      </c>
      <c r="C137" s="70">
        <v>2</v>
      </c>
      <c r="D137" s="129">
        <v>0.0024702891024843076</v>
      </c>
      <c r="E137" s="129">
        <v>2.2083645649111983</v>
      </c>
      <c r="F137" s="70" t="s">
        <v>247</v>
      </c>
      <c r="G137" s="70" t="b">
        <v>0</v>
      </c>
      <c r="H137" s="70" t="b">
        <v>0</v>
      </c>
      <c r="I137" s="70" t="b">
        <v>0</v>
      </c>
      <c r="J137" s="70" t="b">
        <v>0</v>
      </c>
      <c r="K137" s="70" t="b">
        <v>0</v>
      </c>
      <c r="L137" s="70" t="b">
        <v>0</v>
      </c>
    </row>
    <row r="138" spans="1:12" ht="15">
      <c r="A138" s="70" t="s">
        <v>1770</v>
      </c>
      <c r="B138" s="70" t="s">
        <v>1766</v>
      </c>
      <c r="C138" s="70">
        <v>2</v>
      </c>
      <c r="D138" s="129">
        <v>0.0024702891024843076</v>
      </c>
      <c r="E138" s="129">
        <v>2.576341350205793</v>
      </c>
      <c r="F138" s="70" t="s">
        <v>247</v>
      </c>
      <c r="G138" s="70" t="b">
        <v>0</v>
      </c>
      <c r="H138" s="70" t="b">
        <v>0</v>
      </c>
      <c r="I138" s="70" t="b">
        <v>0</v>
      </c>
      <c r="J138" s="70" t="b">
        <v>0</v>
      </c>
      <c r="K138" s="70" t="b">
        <v>0</v>
      </c>
      <c r="L138" s="70" t="b">
        <v>0</v>
      </c>
    </row>
    <row r="139" spans="1:12" ht="15">
      <c r="A139" s="70" t="s">
        <v>1732</v>
      </c>
      <c r="B139" s="70" t="s">
        <v>1710</v>
      </c>
      <c r="C139" s="70">
        <v>2</v>
      </c>
      <c r="D139" s="129">
        <v>0.0024702891024843076</v>
      </c>
      <c r="E139" s="129">
        <v>1.7012800868140927</v>
      </c>
      <c r="F139" s="70" t="s">
        <v>247</v>
      </c>
      <c r="G139" s="70" t="b">
        <v>0</v>
      </c>
      <c r="H139" s="70" t="b">
        <v>0</v>
      </c>
      <c r="I139" s="70" t="b">
        <v>0</v>
      </c>
      <c r="J139" s="70" t="b">
        <v>0</v>
      </c>
      <c r="K139" s="70" t="b">
        <v>0</v>
      </c>
      <c r="L139" s="70" t="b">
        <v>0</v>
      </c>
    </row>
    <row r="140" spans="1:12" ht="15">
      <c r="A140" s="70" t="s">
        <v>1483</v>
      </c>
      <c r="B140" s="70" t="s">
        <v>1444</v>
      </c>
      <c r="C140" s="70">
        <v>2</v>
      </c>
      <c r="D140" s="129">
        <v>0.0024702891024843076</v>
      </c>
      <c r="E140" s="129">
        <v>1.0322733058555171</v>
      </c>
      <c r="F140" s="70" t="s">
        <v>247</v>
      </c>
      <c r="G140" s="70" t="b">
        <v>0</v>
      </c>
      <c r="H140" s="70" t="b">
        <v>0</v>
      </c>
      <c r="I140" s="70" t="b">
        <v>0</v>
      </c>
      <c r="J140" s="70" t="b">
        <v>0</v>
      </c>
      <c r="K140" s="70" t="b">
        <v>0</v>
      </c>
      <c r="L140" s="70" t="b">
        <v>0</v>
      </c>
    </row>
    <row r="141" spans="1:12" ht="15">
      <c r="A141" s="70" t="s">
        <v>1764</v>
      </c>
      <c r="B141" s="70" t="s">
        <v>1466</v>
      </c>
      <c r="C141" s="70">
        <v>2</v>
      </c>
      <c r="D141" s="129">
        <v>0.0024702891024843076</v>
      </c>
      <c r="E141" s="129">
        <v>2.0992200954861304</v>
      </c>
      <c r="F141" s="70" t="s">
        <v>247</v>
      </c>
      <c r="G141" s="70" t="b">
        <v>1</v>
      </c>
      <c r="H141" s="70" t="b">
        <v>0</v>
      </c>
      <c r="I141" s="70" t="b">
        <v>0</v>
      </c>
      <c r="J141" s="70" t="b">
        <v>0</v>
      </c>
      <c r="K141" s="70" t="b">
        <v>0</v>
      </c>
      <c r="L141" s="70" t="b">
        <v>0</v>
      </c>
    </row>
    <row r="142" spans="1:12" ht="15">
      <c r="A142" s="70" t="s">
        <v>1444</v>
      </c>
      <c r="B142" s="70" t="s">
        <v>1456</v>
      </c>
      <c r="C142" s="70">
        <v>2</v>
      </c>
      <c r="D142" s="129">
        <v>0.0024702891024843076</v>
      </c>
      <c r="E142" s="129">
        <v>0.6917347689078625</v>
      </c>
      <c r="F142" s="70" t="s">
        <v>247</v>
      </c>
      <c r="G142" s="70" t="b">
        <v>0</v>
      </c>
      <c r="H142" s="70" t="b">
        <v>0</v>
      </c>
      <c r="I142" s="70" t="b">
        <v>0</v>
      </c>
      <c r="J142" s="70" t="b">
        <v>0</v>
      </c>
      <c r="K142" s="70" t="b">
        <v>0</v>
      </c>
      <c r="L142" s="70" t="b">
        <v>0</v>
      </c>
    </row>
    <row r="143" spans="1:12" ht="15">
      <c r="A143" s="70" t="s">
        <v>1456</v>
      </c>
      <c r="B143" s="70" t="s">
        <v>1733</v>
      </c>
      <c r="C143" s="70">
        <v>2</v>
      </c>
      <c r="D143" s="129">
        <v>0.0024702891024843076</v>
      </c>
      <c r="E143" s="129">
        <v>1.3333033015194984</v>
      </c>
      <c r="F143" s="70" t="s">
        <v>247</v>
      </c>
      <c r="G143" s="70" t="b">
        <v>0</v>
      </c>
      <c r="H143" s="70" t="b">
        <v>0</v>
      </c>
      <c r="I143" s="70" t="b">
        <v>0</v>
      </c>
      <c r="J143" s="70" t="b">
        <v>0</v>
      </c>
      <c r="K143" s="70" t="b">
        <v>0</v>
      </c>
      <c r="L143" s="70" t="b">
        <v>0</v>
      </c>
    </row>
    <row r="144" spans="1:12" ht="15">
      <c r="A144" s="70" t="s">
        <v>1733</v>
      </c>
      <c r="B144" s="70" t="s">
        <v>380</v>
      </c>
      <c r="C144" s="70">
        <v>2</v>
      </c>
      <c r="D144" s="129">
        <v>0.0024702891024843076</v>
      </c>
      <c r="E144" s="129">
        <v>1.451402613597493</v>
      </c>
      <c r="F144" s="70" t="s">
        <v>247</v>
      </c>
      <c r="G144" s="70" t="b">
        <v>0</v>
      </c>
      <c r="H144" s="70" t="b">
        <v>0</v>
      </c>
      <c r="I144" s="70" t="b">
        <v>0</v>
      </c>
      <c r="J144" s="70" t="b">
        <v>0</v>
      </c>
      <c r="K144" s="70" t="b">
        <v>0</v>
      </c>
      <c r="L144" s="70" t="b">
        <v>0</v>
      </c>
    </row>
    <row r="145" spans="1:12" ht="15">
      <c r="A145" s="70" t="s">
        <v>380</v>
      </c>
      <c r="B145" s="70" t="s">
        <v>1474</v>
      </c>
      <c r="C145" s="70">
        <v>2</v>
      </c>
      <c r="D145" s="129">
        <v>0.0024702891024843076</v>
      </c>
      <c r="E145" s="129">
        <v>1.4302133145275548</v>
      </c>
      <c r="F145" s="70" t="s">
        <v>247</v>
      </c>
      <c r="G145" s="70" t="b">
        <v>0</v>
      </c>
      <c r="H145" s="70" t="b">
        <v>0</v>
      </c>
      <c r="I145" s="70" t="b">
        <v>0</v>
      </c>
      <c r="J145" s="70" t="b">
        <v>0</v>
      </c>
      <c r="K145" s="70" t="b">
        <v>0</v>
      </c>
      <c r="L145" s="70" t="b">
        <v>0</v>
      </c>
    </row>
    <row r="146" spans="1:12" ht="15">
      <c r="A146" s="70" t="s">
        <v>1474</v>
      </c>
      <c r="B146" s="70" t="s">
        <v>1795</v>
      </c>
      <c r="C146" s="70">
        <v>2</v>
      </c>
      <c r="D146" s="129">
        <v>0.0024702891024843076</v>
      </c>
      <c r="E146" s="129">
        <v>2.2083645649111983</v>
      </c>
      <c r="F146" s="70" t="s">
        <v>247</v>
      </c>
      <c r="G146" s="70" t="b">
        <v>0</v>
      </c>
      <c r="H146" s="70" t="b">
        <v>0</v>
      </c>
      <c r="I146" s="70" t="b">
        <v>0</v>
      </c>
      <c r="J146" s="70" t="b">
        <v>0</v>
      </c>
      <c r="K146" s="70" t="b">
        <v>0</v>
      </c>
      <c r="L146" s="70" t="b">
        <v>0</v>
      </c>
    </row>
    <row r="147" spans="1:12" ht="15">
      <c r="A147" s="70" t="s">
        <v>1795</v>
      </c>
      <c r="B147" s="70" t="s">
        <v>1761</v>
      </c>
      <c r="C147" s="70">
        <v>2</v>
      </c>
      <c r="D147" s="129">
        <v>0.0024702891024843076</v>
      </c>
      <c r="E147" s="129">
        <v>2.576341350205793</v>
      </c>
      <c r="F147" s="70" t="s">
        <v>247</v>
      </c>
      <c r="G147" s="70" t="b">
        <v>0</v>
      </c>
      <c r="H147" s="70" t="b">
        <v>0</v>
      </c>
      <c r="I147" s="70" t="b">
        <v>0</v>
      </c>
      <c r="J147" s="70" t="b">
        <v>0</v>
      </c>
      <c r="K147" s="70" t="b">
        <v>0</v>
      </c>
      <c r="L147" s="70" t="b">
        <v>0</v>
      </c>
    </row>
    <row r="148" spans="1:12" ht="15">
      <c r="A148" s="70" t="s">
        <v>1771</v>
      </c>
      <c r="B148" s="70" t="s">
        <v>1470</v>
      </c>
      <c r="C148" s="70">
        <v>2</v>
      </c>
      <c r="D148" s="129">
        <v>0.0024702891024843076</v>
      </c>
      <c r="E148" s="129">
        <v>2.178401341533755</v>
      </c>
      <c r="F148" s="70" t="s">
        <v>247</v>
      </c>
      <c r="G148" s="70" t="b">
        <v>0</v>
      </c>
      <c r="H148" s="70" t="b">
        <v>0</v>
      </c>
      <c r="I148" s="70" t="b">
        <v>0</v>
      </c>
      <c r="J148" s="70" t="b">
        <v>0</v>
      </c>
      <c r="K148" s="70" t="b">
        <v>0</v>
      </c>
      <c r="L148" s="70" t="b">
        <v>0</v>
      </c>
    </row>
    <row r="149" spans="1:12" ht="15">
      <c r="A149" s="70" t="s">
        <v>1470</v>
      </c>
      <c r="B149" s="70" t="s">
        <v>1796</v>
      </c>
      <c r="C149" s="70">
        <v>2</v>
      </c>
      <c r="D149" s="129">
        <v>0.0024702891024843076</v>
      </c>
      <c r="E149" s="129">
        <v>2.2753113545418118</v>
      </c>
      <c r="F149" s="70" t="s">
        <v>247</v>
      </c>
      <c r="G149" s="70" t="b">
        <v>0</v>
      </c>
      <c r="H149" s="70" t="b">
        <v>0</v>
      </c>
      <c r="I149" s="70" t="b">
        <v>0</v>
      </c>
      <c r="J149" s="70" t="b">
        <v>0</v>
      </c>
      <c r="K149" s="70" t="b">
        <v>0</v>
      </c>
      <c r="L149" s="70" t="b">
        <v>0</v>
      </c>
    </row>
    <row r="150" spans="1:12" ht="15">
      <c r="A150" s="70" t="s">
        <v>1796</v>
      </c>
      <c r="B150" s="70" t="s">
        <v>1797</v>
      </c>
      <c r="C150" s="70">
        <v>2</v>
      </c>
      <c r="D150" s="129">
        <v>0.0024702891024843076</v>
      </c>
      <c r="E150" s="129">
        <v>2.752432609261474</v>
      </c>
      <c r="F150" s="70" t="s">
        <v>247</v>
      </c>
      <c r="G150" s="70" t="b">
        <v>0</v>
      </c>
      <c r="H150" s="70" t="b">
        <v>0</v>
      </c>
      <c r="I150" s="70" t="b">
        <v>0</v>
      </c>
      <c r="J150" s="70" t="b">
        <v>0</v>
      </c>
      <c r="K150" s="70" t="b">
        <v>0</v>
      </c>
      <c r="L150" s="70" t="b">
        <v>0</v>
      </c>
    </row>
    <row r="151" spans="1:12" ht="15">
      <c r="A151" s="70" t="s">
        <v>1797</v>
      </c>
      <c r="B151" s="70" t="s">
        <v>1471</v>
      </c>
      <c r="C151" s="70">
        <v>2</v>
      </c>
      <c r="D151" s="129">
        <v>0.0024702891024843076</v>
      </c>
      <c r="E151" s="129">
        <v>2.3544926005894364</v>
      </c>
      <c r="F151" s="70" t="s">
        <v>247</v>
      </c>
      <c r="G151" s="70" t="b">
        <v>0</v>
      </c>
      <c r="H151" s="70" t="b">
        <v>0</v>
      </c>
      <c r="I151" s="70" t="b">
        <v>0</v>
      </c>
      <c r="J151" s="70" t="b">
        <v>0</v>
      </c>
      <c r="K151" s="70" t="b">
        <v>0</v>
      </c>
      <c r="L151" s="70" t="b">
        <v>0</v>
      </c>
    </row>
    <row r="152" spans="1:12" ht="15">
      <c r="A152" s="70" t="s">
        <v>1471</v>
      </c>
      <c r="B152" s="70" t="s">
        <v>1474</v>
      </c>
      <c r="C152" s="70">
        <v>2</v>
      </c>
      <c r="D152" s="129">
        <v>0.0024702891024843076</v>
      </c>
      <c r="E152" s="129">
        <v>1.8104245562391608</v>
      </c>
      <c r="F152" s="70" t="s">
        <v>247</v>
      </c>
      <c r="G152" s="70" t="b">
        <v>0</v>
      </c>
      <c r="H152" s="70" t="b">
        <v>0</v>
      </c>
      <c r="I152" s="70" t="b">
        <v>0</v>
      </c>
      <c r="J152" s="70" t="b">
        <v>0</v>
      </c>
      <c r="K152" s="70" t="b">
        <v>0</v>
      </c>
      <c r="L152" s="70" t="b">
        <v>0</v>
      </c>
    </row>
    <row r="153" spans="1:12" ht="15">
      <c r="A153" s="70" t="s">
        <v>1474</v>
      </c>
      <c r="B153" s="70" t="s">
        <v>1444</v>
      </c>
      <c r="C153" s="70">
        <v>2</v>
      </c>
      <c r="D153" s="129">
        <v>0.0024702891024843076</v>
      </c>
      <c r="E153" s="129">
        <v>1.1871752658412604</v>
      </c>
      <c r="F153" s="70" t="s">
        <v>247</v>
      </c>
      <c r="G153" s="70" t="b">
        <v>0</v>
      </c>
      <c r="H153" s="70" t="b">
        <v>0</v>
      </c>
      <c r="I153" s="70" t="b">
        <v>0</v>
      </c>
      <c r="J153" s="70" t="b">
        <v>0</v>
      </c>
      <c r="K153" s="70" t="b">
        <v>0</v>
      </c>
      <c r="L153" s="70" t="b">
        <v>0</v>
      </c>
    </row>
    <row r="154" spans="1:12" ht="15">
      <c r="A154" s="70" t="s">
        <v>1444</v>
      </c>
      <c r="B154" s="70" t="s">
        <v>1457</v>
      </c>
      <c r="C154" s="70">
        <v>2</v>
      </c>
      <c r="D154" s="129">
        <v>0.0024702891024843076</v>
      </c>
      <c r="E154" s="129">
        <v>0.8230136835471814</v>
      </c>
      <c r="F154" s="70" t="s">
        <v>247</v>
      </c>
      <c r="G154" s="70" t="b">
        <v>0</v>
      </c>
      <c r="H154" s="70" t="b">
        <v>0</v>
      </c>
      <c r="I154" s="70" t="b">
        <v>0</v>
      </c>
      <c r="J154" s="70" t="b">
        <v>0</v>
      </c>
      <c r="K154" s="70" t="b">
        <v>0</v>
      </c>
      <c r="L154" s="70" t="b">
        <v>0</v>
      </c>
    </row>
    <row r="155" spans="1:12" ht="15">
      <c r="A155" s="70" t="s">
        <v>1457</v>
      </c>
      <c r="B155" s="70" t="s">
        <v>1798</v>
      </c>
      <c r="C155" s="70">
        <v>2</v>
      </c>
      <c r="D155" s="129">
        <v>0.0024702891024843076</v>
      </c>
      <c r="E155" s="129">
        <v>1.8230136835471813</v>
      </c>
      <c r="F155" s="70" t="s">
        <v>247</v>
      </c>
      <c r="G155" s="70" t="b">
        <v>0</v>
      </c>
      <c r="H155" s="70" t="b">
        <v>0</v>
      </c>
      <c r="I155" s="70" t="b">
        <v>0</v>
      </c>
      <c r="J155" s="70" t="b">
        <v>0</v>
      </c>
      <c r="K155" s="70" t="b">
        <v>0</v>
      </c>
      <c r="L155" s="70" t="b">
        <v>0</v>
      </c>
    </row>
    <row r="156" spans="1:12" ht="15">
      <c r="A156" s="70" t="s">
        <v>1798</v>
      </c>
      <c r="B156" s="70" t="s">
        <v>1799</v>
      </c>
      <c r="C156" s="70">
        <v>2</v>
      </c>
      <c r="D156" s="129">
        <v>0.0024702891024843076</v>
      </c>
      <c r="E156" s="129">
        <v>2.752432609261474</v>
      </c>
      <c r="F156" s="70" t="s">
        <v>247</v>
      </c>
      <c r="G156" s="70" t="b">
        <v>0</v>
      </c>
      <c r="H156" s="70" t="b">
        <v>0</v>
      </c>
      <c r="I156" s="70" t="b">
        <v>0</v>
      </c>
      <c r="J156" s="70" t="b">
        <v>0</v>
      </c>
      <c r="K156" s="70" t="b">
        <v>0</v>
      </c>
      <c r="L156" s="70" t="b">
        <v>0</v>
      </c>
    </row>
    <row r="157" spans="1:12" ht="15">
      <c r="A157" s="70" t="s">
        <v>1799</v>
      </c>
      <c r="B157" s="70" t="s">
        <v>1772</v>
      </c>
      <c r="C157" s="70">
        <v>2</v>
      </c>
      <c r="D157" s="129">
        <v>0.0024702891024843076</v>
      </c>
      <c r="E157" s="129">
        <v>2.576341350205793</v>
      </c>
      <c r="F157" s="70" t="s">
        <v>247</v>
      </c>
      <c r="G157" s="70" t="b">
        <v>0</v>
      </c>
      <c r="H157" s="70" t="b">
        <v>0</v>
      </c>
      <c r="I157" s="70" t="b">
        <v>0</v>
      </c>
      <c r="J157" s="70" t="b">
        <v>0</v>
      </c>
      <c r="K157" s="70" t="b">
        <v>0</v>
      </c>
      <c r="L157" s="70" t="b">
        <v>0</v>
      </c>
    </row>
    <row r="158" spans="1:12" ht="15">
      <c r="A158" s="70" t="s">
        <v>1772</v>
      </c>
      <c r="B158" s="70" t="s">
        <v>1800</v>
      </c>
      <c r="C158" s="70">
        <v>2</v>
      </c>
      <c r="D158" s="129">
        <v>0.0024702891024843076</v>
      </c>
      <c r="E158" s="129">
        <v>2.576341350205793</v>
      </c>
      <c r="F158" s="70" t="s">
        <v>247</v>
      </c>
      <c r="G158" s="70" t="b">
        <v>0</v>
      </c>
      <c r="H158" s="70" t="b">
        <v>0</v>
      </c>
      <c r="I158" s="70" t="b">
        <v>0</v>
      </c>
      <c r="J158" s="70" t="b">
        <v>0</v>
      </c>
      <c r="K158" s="70" t="b">
        <v>0</v>
      </c>
      <c r="L158" s="70" t="b">
        <v>0</v>
      </c>
    </row>
    <row r="159" spans="1:12" ht="15">
      <c r="A159" s="70" t="s">
        <v>1800</v>
      </c>
      <c r="B159" s="70" t="s">
        <v>1724</v>
      </c>
      <c r="C159" s="70">
        <v>2</v>
      </c>
      <c r="D159" s="129">
        <v>0.0024702891024843076</v>
      </c>
      <c r="E159" s="129">
        <v>2.2753113545418118</v>
      </c>
      <c r="F159" s="70" t="s">
        <v>247</v>
      </c>
      <c r="G159" s="70" t="b">
        <v>0</v>
      </c>
      <c r="H159" s="70" t="b">
        <v>0</v>
      </c>
      <c r="I159" s="70" t="b">
        <v>0</v>
      </c>
      <c r="J159" s="70" t="b">
        <v>0</v>
      </c>
      <c r="K159" s="70" t="b">
        <v>0</v>
      </c>
      <c r="L159" s="70" t="b">
        <v>0</v>
      </c>
    </row>
    <row r="160" spans="1:12" ht="15">
      <c r="A160" s="70" t="s">
        <v>1724</v>
      </c>
      <c r="B160" s="70" t="s">
        <v>1801</v>
      </c>
      <c r="C160" s="70">
        <v>2</v>
      </c>
      <c r="D160" s="129">
        <v>0.0024702891024843076</v>
      </c>
      <c r="E160" s="129">
        <v>2.2753113545418118</v>
      </c>
      <c r="F160" s="70" t="s">
        <v>247</v>
      </c>
      <c r="G160" s="70" t="b">
        <v>0</v>
      </c>
      <c r="H160" s="70" t="b">
        <v>0</v>
      </c>
      <c r="I160" s="70" t="b">
        <v>0</v>
      </c>
      <c r="J160" s="70" t="b">
        <v>0</v>
      </c>
      <c r="K160" s="70" t="b">
        <v>0</v>
      </c>
      <c r="L160" s="70" t="b">
        <v>0</v>
      </c>
    </row>
    <row r="161" spans="1:12" ht="15">
      <c r="A161" s="70" t="s">
        <v>1801</v>
      </c>
      <c r="B161" s="70" t="s">
        <v>1456</v>
      </c>
      <c r="C161" s="70">
        <v>2</v>
      </c>
      <c r="D161" s="129">
        <v>0.0024702891024843076</v>
      </c>
      <c r="E161" s="129">
        <v>1.6917347689078626</v>
      </c>
      <c r="F161" s="70" t="s">
        <v>247</v>
      </c>
      <c r="G161" s="70" t="b">
        <v>0</v>
      </c>
      <c r="H161" s="70" t="b">
        <v>0</v>
      </c>
      <c r="I161" s="70" t="b">
        <v>0</v>
      </c>
      <c r="J161" s="70" t="b">
        <v>0</v>
      </c>
      <c r="K161" s="70" t="b">
        <v>0</v>
      </c>
      <c r="L161" s="70" t="b">
        <v>0</v>
      </c>
    </row>
    <row r="162" spans="1:12" ht="15">
      <c r="A162" s="70" t="s">
        <v>1456</v>
      </c>
      <c r="B162" s="70" t="s">
        <v>1455</v>
      </c>
      <c r="C162" s="70">
        <v>2</v>
      </c>
      <c r="D162" s="129">
        <v>0.0024702891024843076</v>
      </c>
      <c r="E162" s="129">
        <v>0.2763984501830258</v>
      </c>
      <c r="F162" s="70" t="s">
        <v>247</v>
      </c>
      <c r="G162" s="70" t="b">
        <v>0</v>
      </c>
      <c r="H162" s="70" t="b">
        <v>0</v>
      </c>
      <c r="I162" s="70" t="b">
        <v>0</v>
      </c>
      <c r="J162" s="70" t="b">
        <v>0</v>
      </c>
      <c r="K162" s="70" t="b">
        <v>0</v>
      </c>
      <c r="L162" s="70" t="b">
        <v>0</v>
      </c>
    </row>
    <row r="163" spans="1:12" ht="15">
      <c r="A163" s="70" t="s">
        <v>1483</v>
      </c>
      <c r="B163" s="70" t="s">
        <v>1470</v>
      </c>
      <c r="C163" s="70">
        <v>2</v>
      </c>
      <c r="D163" s="129">
        <v>0.0024702891024843076</v>
      </c>
      <c r="E163" s="129">
        <v>1.6555225962534177</v>
      </c>
      <c r="F163" s="70" t="s">
        <v>247</v>
      </c>
      <c r="G163" s="70" t="b">
        <v>0</v>
      </c>
      <c r="H163" s="70" t="b">
        <v>0</v>
      </c>
      <c r="I163" s="70" t="b">
        <v>0</v>
      </c>
      <c r="J163" s="70" t="b">
        <v>0</v>
      </c>
      <c r="K163" s="70" t="b">
        <v>0</v>
      </c>
      <c r="L163" s="70" t="b">
        <v>0</v>
      </c>
    </row>
    <row r="164" spans="1:12" ht="15">
      <c r="A164" s="70" t="s">
        <v>1773</v>
      </c>
      <c r="B164" s="70" t="s">
        <v>1754</v>
      </c>
      <c r="C164" s="70">
        <v>2</v>
      </c>
      <c r="D164" s="129">
        <v>0.0024702891024843076</v>
      </c>
      <c r="E164" s="129">
        <v>2.2753113545418118</v>
      </c>
      <c r="F164" s="70" t="s">
        <v>247</v>
      </c>
      <c r="G164" s="70" t="b">
        <v>0</v>
      </c>
      <c r="H164" s="70" t="b">
        <v>0</v>
      </c>
      <c r="I164" s="70" t="b">
        <v>0</v>
      </c>
      <c r="J164" s="70" t="b">
        <v>0</v>
      </c>
      <c r="K164" s="70" t="b">
        <v>0</v>
      </c>
      <c r="L164" s="70" t="b">
        <v>0</v>
      </c>
    </row>
    <row r="165" spans="1:12" ht="15">
      <c r="A165" s="70" t="s">
        <v>1774</v>
      </c>
      <c r="B165" s="70" t="s">
        <v>1711</v>
      </c>
      <c r="C165" s="70">
        <v>2</v>
      </c>
      <c r="D165" s="129">
        <v>0.0024702891024843076</v>
      </c>
      <c r="E165" s="129">
        <v>1.923128836430449</v>
      </c>
      <c r="F165" s="70" t="s">
        <v>247</v>
      </c>
      <c r="G165" s="70" t="b">
        <v>0</v>
      </c>
      <c r="H165" s="70" t="b">
        <v>0</v>
      </c>
      <c r="I165" s="70" t="b">
        <v>0</v>
      </c>
      <c r="J165" s="70" t="b">
        <v>0</v>
      </c>
      <c r="K165" s="70" t="b">
        <v>0</v>
      </c>
      <c r="L165" s="70" t="b">
        <v>0</v>
      </c>
    </row>
    <row r="166" spans="1:12" ht="15">
      <c r="A166" s="70" t="s">
        <v>1711</v>
      </c>
      <c r="B166" s="70" t="s">
        <v>1455</v>
      </c>
      <c r="C166" s="70">
        <v>2</v>
      </c>
      <c r="D166" s="129">
        <v>0.0024702891024843076</v>
      </c>
      <c r="E166" s="129">
        <v>0.6443752354776201</v>
      </c>
      <c r="F166" s="70" t="s">
        <v>247</v>
      </c>
      <c r="G166" s="70" t="b">
        <v>0</v>
      </c>
      <c r="H166" s="70" t="b">
        <v>0</v>
      </c>
      <c r="I166" s="70" t="b">
        <v>0</v>
      </c>
      <c r="J166" s="70" t="b">
        <v>0</v>
      </c>
      <c r="K166" s="70" t="b">
        <v>0</v>
      </c>
      <c r="L166" s="70" t="b">
        <v>0</v>
      </c>
    </row>
    <row r="167" spans="1:12" ht="15">
      <c r="A167" s="70" t="s">
        <v>1474</v>
      </c>
      <c r="B167" s="70" t="s">
        <v>1751</v>
      </c>
      <c r="C167" s="70">
        <v>2</v>
      </c>
      <c r="D167" s="129">
        <v>0.0024702891024843076</v>
      </c>
      <c r="E167" s="129">
        <v>1.9073345692472172</v>
      </c>
      <c r="F167" s="70" t="s">
        <v>247</v>
      </c>
      <c r="G167" s="70" t="b">
        <v>0</v>
      </c>
      <c r="H167" s="70" t="b">
        <v>0</v>
      </c>
      <c r="I167" s="70" t="b">
        <v>0</v>
      </c>
      <c r="J167" s="70" t="b">
        <v>0</v>
      </c>
      <c r="K167" s="70" t="b">
        <v>0</v>
      </c>
      <c r="L167" s="70" t="b">
        <v>0</v>
      </c>
    </row>
    <row r="168" spans="1:12" ht="15">
      <c r="A168" s="70" t="s">
        <v>1491</v>
      </c>
      <c r="B168" s="70" t="s">
        <v>1457</v>
      </c>
      <c r="C168" s="70">
        <v>2</v>
      </c>
      <c r="D168" s="129">
        <v>0.0024702891024843076</v>
      </c>
      <c r="E168" s="129">
        <v>1.1698011697718376</v>
      </c>
      <c r="F168" s="70" t="s">
        <v>247</v>
      </c>
      <c r="G168" s="70" t="b">
        <v>0</v>
      </c>
      <c r="H168" s="70" t="b">
        <v>0</v>
      </c>
      <c r="I168" s="70" t="b">
        <v>0</v>
      </c>
      <c r="J168" s="70" t="b">
        <v>0</v>
      </c>
      <c r="K168" s="70" t="b">
        <v>0</v>
      </c>
      <c r="L168" s="70" t="b">
        <v>0</v>
      </c>
    </row>
    <row r="169" spans="1:12" ht="15">
      <c r="A169" s="70" t="s">
        <v>1457</v>
      </c>
      <c r="B169" s="70" t="s">
        <v>1482</v>
      </c>
      <c r="C169" s="70">
        <v>2</v>
      </c>
      <c r="D169" s="129">
        <v>0.0024702891024843076</v>
      </c>
      <c r="E169" s="129">
        <v>1.2789456391969056</v>
      </c>
      <c r="F169" s="70" t="s">
        <v>247</v>
      </c>
      <c r="G169" s="70" t="b">
        <v>0</v>
      </c>
      <c r="H169" s="70" t="b">
        <v>0</v>
      </c>
      <c r="I169" s="70" t="b">
        <v>0</v>
      </c>
      <c r="J169" s="70" t="b">
        <v>0</v>
      </c>
      <c r="K169" s="70" t="b">
        <v>0</v>
      </c>
      <c r="L169" s="70" t="b">
        <v>0</v>
      </c>
    </row>
    <row r="170" spans="1:12" ht="15">
      <c r="A170" s="70" t="s">
        <v>1482</v>
      </c>
      <c r="B170" s="70" t="s">
        <v>1492</v>
      </c>
      <c r="C170" s="70">
        <v>2</v>
      </c>
      <c r="D170" s="129">
        <v>0.0024702891024843076</v>
      </c>
      <c r="E170" s="129">
        <v>2.2083645649111983</v>
      </c>
      <c r="F170" s="70" t="s">
        <v>247</v>
      </c>
      <c r="G170" s="70" t="b">
        <v>0</v>
      </c>
      <c r="H170" s="70" t="b">
        <v>0</v>
      </c>
      <c r="I170" s="70" t="b">
        <v>0</v>
      </c>
      <c r="J170" s="70" t="b">
        <v>0</v>
      </c>
      <c r="K170" s="70" t="b">
        <v>0</v>
      </c>
      <c r="L170" s="70" t="b">
        <v>0</v>
      </c>
    </row>
    <row r="171" spans="1:12" ht="15">
      <c r="A171" s="70" t="s">
        <v>1492</v>
      </c>
      <c r="B171" s="70" t="s">
        <v>1493</v>
      </c>
      <c r="C171" s="70">
        <v>2</v>
      </c>
      <c r="D171" s="129">
        <v>0.0024702891024843076</v>
      </c>
      <c r="E171" s="129">
        <v>2.3544926005894364</v>
      </c>
      <c r="F171" s="70" t="s">
        <v>247</v>
      </c>
      <c r="G171" s="70" t="b">
        <v>0</v>
      </c>
      <c r="H171" s="70" t="b">
        <v>0</v>
      </c>
      <c r="I171" s="70" t="b">
        <v>0</v>
      </c>
      <c r="J171" s="70" t="b">
        <v>0</v>
      </c>
      <c r="K171" s="70" t="b">
        <v>0</v>
      </c>
      <c r="L171" s="70" t="b">
        <v>0</v>
      </c>
    </row>
    <row r="172" spans="1:12" ht="15">
      <c r="A172" s="70" t="s">
        <v>1494</v>
      </c>
      <c r="B172" s="70" t="s">
        <v>1495</v>
      </c>
      <c r="C172" s="70">
        <v>2</v>
      </c>
      <c r="D172" s="129">
        <v>0.0024702891024843076</v>
      </c>
      <c r="E172" s="129">
        <v>2.576341350205793</v>
      </c>
      <c r="F172" s="70" t="s">
        <v>247</v>
      </c>
      <c r="G172" s="70" t="b">
        <v>0</v>
      </c>
      <c r="H172" s="70" t="b">
        <v>0</v>
      </c>
      <c r="I172" s="70" t="b">
        <v>0</v>
      </c>
      <c r="J172" s="70" t="b">
        <v>0</v>
      </c>
      <c r="K172" s="70" t="b">
        <v>0</v>
      </c>
      <c r="L172" s="70" t="b">
        <v>0</v>
      </c>
    </row>
    <row r="173" spans="1:12" ht="15">
      <c r="A173" s="70" t="s">
        <v>1495</v>
      </c>
      <c r="B173" s="70" t="s">
        <v>1457</v>
      </c>
      <c r="C173" s="70">
        <v>2</v>
      </c>
      <c r="D173" s="129">
        <v>0.0024702891024843076</v>
      </c>
      <c r="E173" s="129">
        <v>1.8230136835471813</v>
      </c>
      <c r="F173" s="70" t="s">
        <v>247</v>
      </c>
      <c r="G173" s="70" t="b">
        <v>0</v>
      </c>
      <c r="H173" s="70" t="b">
        <v>0</v>
      </c>
      <c r="I173" s="70" t="b">
        <v>0</v>
      </c>
      <c r="J173" s="70" t="b">
        <v>0</v>
      </c>
      <c r="K173" s="70" t="b">
        <v>0</v>
      </c>
      <c r="L173" s="70" t="b">
        <v>0</v>
      </c>
    </row>
    <row r="174" spans="1:12" ht="15">
      <c r="A174" s="70" t="s">
        <v>1457</v>
      </c>
      <c r="B174" s="70" t="s">
        <v>1496</v>
      </c>
      <c r="C174" s="70">
        <v>2</v>
      </c>
      <c r="D174" s="129">
        <v>0.0024702891024843076</v>
      </c>
      <c r="E174" s="129">
        <v>1.8230136835471813</v>
      </c>
      <c r="F174" s="70" t="s">
        <v>247</v>
      </c>
      <c r="G174" s="70" t="b">
        <v>0</v>
      </c>
      <c r="H174" s="70" t="b">
        <v>0</v>
      </c>
      <c r="I174" s="70" t="b">
        <v>0</v>
      </c>
      <c r="J174" s="70" t="b">
        <v>0</v>
      </c>
      <c r="K174" s="70" t="b">
        <v>0</v>
      </c>
      <c r="L174" s="70" t="b">
        <v>0</v>
      </c>
    </row>
    <row r="175" spans="1:12" ht="15">
      <c r="A175" s="70" t="s">
        <v>1496</v>
      </c>
      <c r="B175" s="70" t="s">
        <v>1455</v>
      </c>
      <c r="C175" s="70">
        <v>2</v>
      </c>
      <c r="D175" s="129">
        <v>0.0024702891024843076</v>
      </c>
      <c r="E175" s="129">
        <v>1.297587749252964</v>
      </c>
      <c r="F175" s="70" t="s">
        <v>247</v>
      </c>
      <c r="G175" s="70" t="b">
        <v>0</v>
      </c>
      <c r="H175" s="70" t="b">
        <v>0</v>
      </c>
      <c r="I175" s="70" t="b">
        <v>0</v>
      </c>
      <c r="J175" s="70" t="b">
        <v>0</v>
      </c>
      <c r="K175" s="70" t="b">
        <v>0</v>
      </c>
      <c r="L175" s="70" t="b">
        <v>0</v>
      </c>
    </row>
    <row r="176" spans="1:12" ht="15">
      <c r="A176" s="70" t="s">
        <v>1455</v>
      </c>
      <c r="B176" s="70" t="s">
        <v>1497</v>
      </c>
      <c r="C176" s="70">
        <v>2</v>
      </c>
      <c r="D176" s="129">
        <v>0.0024702891024843076</v>
      </c>
      <c r="E176" s="129">
        <v>1.3374592612906562</v>
      </c>
      <c r="F176" s="70" t="s">
        <v>247</v>
      </c>
      <c r="G176" s="70" t="b">
        <v>0</v>
      </c>
      <c r="H176" s="70" t="b">
        <v>0</v>
      </c>
      <c r="I176" s="70" t="b">
        <v>0</v>
      </c>
      <c r="J176" s="70" t="b">
        <v>0</v>
      </c>
      <c r="K176" s="70" t="b">
        <v>0</v>
      </c>
      <c r="L176" s="70" t="b">
        <v>0</v>
      </c>
    </row>
    <row r="177" spans="1:12" ht="15">
      <c r="A177" s="70" t="s">
        <v>1497</v>
      </c>
      <c r="B177" s="70" t="s">
        <v>1808</v>
      </c>
      <c r="C177" s="70">
        <v>2</v>
      </c>
      <c r="D177" s="129">
        <v>0.0024702891024843076</v>
      </c>
      <c r="E177" s="129">
        <v>2.752432609261474</v>
      </c>
      <c r="F177" s="70" t="s">
        <v>247</v>
      </c>
      <c r="G177" s="70" t="b">
        <v>0</v>
      </c>
      <c r="H177" s="70" t="b">
        <v>0</v>
      </c>
      <c r="I177" s="70" t="b">
        <v>0</v>
      </c>
      <c r="J177" s="70" t="b">
        <v>0</v>
      </c>
      <c r="K177" s="70" t="b">
        <v>0</v>
      </c>
      <c r="L177" s="70" t="b">
        <v>0</v>
      </c>
    </row>
    <row r="178" spans="1:12" ht="15">
      <c r="A178" s="70" t="s">
        <v>1499</v>
      </c>
      <c r="B178" s="70" t="s">
        <v>1500</v>
      </c>
      <c r="C178" s="70">
        <v>2</v>
      </c>
      <c r="D178" s="129">
        <v>0.0024702891024843076</v>
      </c>
      <c r="E178" s="129">
        <v>2.451402613597493</v>
      </c>
      <c r="F178" s="70" t="s">
        <v>247</v>
      </c>
      <c r="G178" s="70" t="b">
        <v>0</v>
      </c>
      <c r="H178" s="70" t="b">
        <v>0</v>
      </c>
      <c r="I178" s="70" t="b">
        <v>0</v>
      </c>
      <c r="J178" s="70" t="b">
        <v>0</v>
      </c>
      <c r="K178" s="70" t="b">
        <v>0</v>
      </c>
      <c r="L178" s="70" t="b">
        <v>0</v>
      </c>
    </row>
    <row r="179" spans="1:12" ht="15">
      <c r="A179" s="70" t="s">
        <v>1500</v>
      </c>
      <c r="B179" s="70" t="s">
        <v>1501</v>
      </c>
      <c r="C179" s="70">
        <v>2</v>
      </c>
      <c r="D179" s="129">
        <v>0.0024702891024843076</v>
      </c>
      <c r="E179" s="129">
        <v>2.451402613597493</v>
      </c>
      <c r="F179" s="70" t="s">
        <v>247</v>
      </c>
      <c r="G179" s="70" t="b">
        <v>0</v>
      </c>
      <c r="H179" s="70" t="b">
        <v>0</v>
      </c>
      <c r="I179" s="70" t="b">
        <v>0</v>
      </c>
      <c r="J179" s="70" t="b">
        <v>0</v>
      </c>
      <c r="K179" s="70" t="b">
        <v>0</v>
      </c>
      <c r="L179" s="70" t="b">
        <v>0</v>
      </c>
    </row>
    <row r="180" spans="1:12" ht="15">
      <c r="A180" s="70" t="s">
        <v>1501</v>
      </c>
      <c r="B180" s="70" t="s">
        <v>1502</v>
      </c>
      <c r="C180" s="70">
        <v>2</v>
      </c>
      <c r="D180" s="129">
        <v>0.0024702891024843076</v>
      </c>
      <c r="E180" s="129">
        <v>2.576341350205793</v>
      </c>
      <c r="F180" s="70" t="s">
        <v>247</v>
      </c>
      <c r="G180" s="70" t="b">
        <v>0</v>
      </c>
      <c r="H180" s="70" t="b">
        <v>0</v>
      </c>
      <c r="I180" s="70" t="b">
        <v>0</v>
      </c>
      <c r="J180" s="70" t="b">
        <v>1</v>
      </c>
      <c r="K180" s="70" t="b">
        <v>0</v>
      </c>
      <c r="L180" s="70" t="b">
        <v>0</v>
      </c>
    </row>
    <row r="181" spans="1:12" ht="15">
      <c r="A181" s="70" t="s">
        <v>1502</v>
      </c>
      <c r="B181" s="70" t="s">
        <v>1503</v>
      </c>
      <c r="C181" s="70">
        <v>2</v>
      </c>
      <c r="D181" s="129">
        <v>0.0024702891024843076</v>
      </c>
      <c r="E181" s="129">
        <v>2.576341350205793</v>
      </c>
      <c r="F181" s="70" t="s">
        <v>247</v>
      </c>
      <c r="G181" s="70" t="b">
        <v>1</v>
      </c>
      <c r="H181" s="70" t="b">
        <v>0</v>
      </c>
      <c r="I181" s="70" t="b">
        <v>0</v>
      </c>
      <c r="J181" s="70" t="b">
        <v>0</v>
      </c>
      <c r="K181" s="70" t="b">
        <v>0</v>
      </c>
      <c r="L181" s="70" t="b">
        <v>0</v>
      </c>
    </row>
    <row r="182" spans="1:12" ht="15">
      <c r="A182" s="70" t="s">
        <v>1503</v>
      </c>
      <c r="B182" s="70" t="s">
        <v>1504</v>
      </c>
      <c r="C182" s="70">
        <v>2</v>
      </c>
      <c r="D182" s="129">
        <v>0.0024702891024843076</v>
      </c>
      <c r="E182" s="129">
        <v>2.752432609261474</v>
      </c>
      <c r="F182" s="70" t="s">
        <v>247</v>
      </c>
      <c r="G182" s="70" t="b">
        <v>0</v>
      </c>
      <c r="H182" s="70" t="b">
        <v>0</v>
      </c>
      <c r="I182" s="70" t="b">
        <v>0</v>
      </c>
      <c r="J182" s="70" t="b">
        <v>0</v>
      </c>
      <c r="K182" s="70" t="b">
        <v>0</v>
      </c>
      <c r="L182" s="70" t="b">
        <v>0</v>
      </c>
    </row>
    <row r="183" spans="1:12" ht="15">
      <c r="A183" s="70" t="s">
        <v>1504</v>
      </c>
      <c r="B183" s="70" t="s">
        <v>1427</v>
      </c>
      <c r="C183" s="70">
        <v>2</v>
      </c>
      <c r="D183" s="129">
        <v>0.0024702891024843076</v>
      </c>
      <c r="E183" s="129">
        <v>2.752432609261474</v>
      </c>
      <c r="F183" s="70" t="s">
        <v>247</v>
      </c>
      <c r="G183" s="70" t="b">
        <v>0</v>
      </c>
      <c r="H183" s="70" t="b">
        <v>0</v>
      </c>
      <c r="I183" s="70" t="b">
        <v>0</v>
      </c>
      <c r="J183" s="70" t="b">
        <v>0</v>
      </c>
      <c r="K183" s="70" t="b">
        <v>0</v>
      </c>
      <c r="L183" s="70" t="b">
        <v>0</v>
      </c>
    </row>
    <row r="184" spans="1:12" ht="15">
      <c r="A184" s="70" t="s">
        <v>1427</v>
      </c>
      <c r="B184" s="70" t="s">
        <v>1505</v>
      </c>
      <c r="C184" s="70">
        <v>2</v>
      </c>
      <c r="D184" s="129">
        <v>0.0024702891024843076</v>
      </c>
      <c r="E184" s="129">
        <v>2.150372617933512</v>
      </c>
      <c r="F184" s="70" t="s">
        <v>247</v>
      </c>
      <c r="G184" s="70" t="b">
        <v>0</v>
      </c>
      <c r="H184" s="70" t="b">
        <v>0</v>
      </c>
      <c r="I184" s="70" t="b">
        <v>0</v>
      </c>
      <c r="J184" s="70" t="b">
        <v>0</v>
      </c>
      <c r="K184" s="70" t="b">
        <v>0</v>
      </c>
      <c r="L184" s="70" t="b">
        <v>0</v>
      </c>
    </row>
    <row r="185" spans="1:12" ht="15">
      <c r="A185" s="70" t="s">
        <v>1505</v>
      </c>
      <c r="B185" s="70" t="s">
        <v>1506</v>
      </c>
      <c r="C185" s="70">
        <v>2</v>
      </c>
      <c r="D185" s="129">
        <v>0.0024702891024843076</v>
      </c>
      <c r="E185" s="129">
        <v>2.150372617933512</v>
      </c>
      <c r="F185" s="70" t="s">
        <v>247</v>
      </c>
      <c r="G185" s="70" t="b">
        <v>0</v>
      </c>
      <c r="H185" s="70" t="b">
        <v>0</v>
      </c>
      <c r="I185" s="70" t="b">
        <v>0</v>
      </c>
      <c r="J185" s="70" t="b">
        <v>0</v>
      </c>
      <c r="K185" s="70" t="b">
        <v>0</v>
      </c>
      <c r="L185" s="70" t="b">
        <v>0</v>
      </c>
    </row>
    <row r="186" spans="1:12" ht="15">
      <c r="A186" s="70" t="s">
        <v>1506</v>
      </c>
      <c r="B186" s="70" t="s">
        <v>1444</v>
      </c>
      <c r="C186" s="70">
        <v>2</v>
      </c>
      <c r="D186" s="129">
        <v>0.0024702891024843076</v>
      </c>
      <c r="E186" s="129">
        <v>1.731243310191536</v>
      </c>
      <c r="F186" s="70" t="s">
        <v>247</v>
      </c>
      <c r="G186" s="70" t="b">
        <v>0</v>
      </c>
      <c r="H186" s="70" t="b">
        <v>0</v>
      </c>
      <c r="I186" s="70" t="b">
        <v>0</v>
      </c>
      <c r="J186" s="70" t="b">
        <v>0</v>
      </c>
      <c r="K186" s="70" t="b">
        <v>0</v>
      </c>
      <c r="L186" s="70" t="b">
        <v>0</v>
      </c>
    </row>
    <row r="187" spans="1:12" ht="15">
      <c r="A187" s="70" t="s">
        <v>1455</v>
      </c>
      <c r="B187" s="70" t="s">
        <v>1724</v>
      </c>
      <c r="C187" s="70">
        <v>2</v>
      </c>
      <c r="D187" s="129">
        <v>0.0024702891024843076</v>
      </c>
      <c r="E187" s="129">
        <v>0.8603380065709937</v>
      </c>
      <c r="F187" s="70" t="s">
        <v>247</v>
      </c>
      <c r="G187" s="70" t="b">
        <v>0</v>
      </c>
      <c r="H187" s="70" t="b">
        <v>0</v>
      </c>
      <c r="I187" s="70" t="b">
        <v>0</v>
      </c>
      <c r="J187" s="70" t="b">
        <v>0</v>
      </c>
      <c r="K187" s="70" t="b">
        <v>0</v>
      </c>
      <c r="L187" s="70" t="b">
        <v>0</v>
      </c>
    </row>
    <row r="188" spans="1:12" ht="15">
      <c r="A188" s="70" t="s">
        <v>1724</v>
      </c>
      <c r="B188" s="70" t="s">
        <v>1813</v>
      </c>
      <c r="C188" s="70">
        <v>2</v>
      </c>
      <c r="D188" s="129">
        <v>0.0024702891024843076</v>
      </c>
      <c r="E188" s="129">
        <v>2.2753113545418118</v>
      </c>
      <c r="F188" s="70" t="s">
        <v>247</v>
      </c>
      <c r="G188" s="70" t="b">
        <v>0</v>
      </c>
      <c r="H188" s="70" t="b">
        <v>0</v>
      </c>
      <c r="I188" s="70" t="b">
        <v>0</v>
      </c>
      <c r="J188" s="70" t="b">
        <v>0</v>
      </c>
      <c r="K188" s="70" t="b">
        <v>0</v>
      </c>
      <c r="L188" s="70" t="b">
        <v>0</v>
      </c>
    </row>
    <row r="189" spans="1:12" ht="15">
      <c r="A189" s="70" t="s">
        <v>1813</v>
      </c>
      <c r="B189" s="70" t="s">
        <v>1814</v>
      </c>
      <c r="C189" s="70">
        <v>2</v>
      </c>
      <c r="D189" s="129">
        <v>0.0024702891024843076</v>
      </c>
      <c r="E189" s="129">
        <v>2.752432609261474</v>
      </c>
      <c r="F189" s="70" t="s">
        <v>247</v>
      </c>
      <c r="G189" s="70" t="b">
        <v>0</v>
      </c>
      <c r="H189" s="70" t="b">
        <v>0</v>
      </c>
      <c r="I189" s="70" t="b">
        <v>0</v>
      </c>
      <c r="J189" s="70" t="b">
        <v>0</v>
      </c>
      <c r="K189" s="70" t="b">
        <v>0</v>
      </c>
      <c r="L189" s="70" t="b">
        <v>0</v>
      </c>
    </row>
    <row r="190" spans="1:12" ht="15">
      <c r="A190" s="70" t="s">
        <v>1459</v>
      </c>
      <c r="B190" s="70" t="s">
        <v>1460</v>
      </c>
      <c r="C190" s="70">
        <v>10</v>
      </c>
      <c r="D190" s="129">
        <v>0.0027685750366302385</v>
      </c>
      <c r="E190" s="129">
        <v>1.4471580313422192</v>
      </c>
      <c r="F190" s="70" t="s">
        <v>1371</v>
      </c>
      <c r="G190" s="70" t="b">
        <v>0</v>
      </c>
      <c r="H190" s="70" t="b">
        <v>0</v>
      </c>
      <c r="I190" s="70" t="b">
        <v>0</v>
      </c>
      <c r="J190" s="70" t="b">
        <v>0</v>
      </c>
      <c r="K190" s="70" t="b">
        <v>0</v>
      </c>
      <c r="L190" s="70" t="b">
        <v>0</v>
      </c>
    </row>
    <row r="191" spans="1:12" ht="15">
      <c r="A191" s="70" t="s">
        <v>337</v>
      </c>
      <c r="B191" s="70" t="s">
        <v>404</v>
      </c>
      <c r="C191" s="70">
        <v>5</v>
      </c>
      <c r="D191" s="129">
        <v>0.0013842875183151192</v>
      </c>
      <c r="E191" s="129">
        <v>1.4471580313422192</v>
      </c>
      <c r="F191" s="70" t="s">
        <v>1371</v>
      </c>
      <c r="G191" s="70" t="b">
        <v>0</v>
      </c>
      <c r="H191" s="70" t="b">
        <v>0</v>
      </c>
      <c r="I191" s="70" t="b">
        <v>0</v>
      </c>
      <c r="J191" s="70" t="b">
        <v>0</v>
      </c>
      <c r="K191" s="70" t="b">
        <v>0</v>
      </c>
      <c r="L191" s="70" t="b">
        <v>0</v>
      </c>
    </row>
    <row r="192" spans="1:12" ht="15">
      <c r="A192" s="70" t="s">
        <v>404</v>
      </c>
      <c r="B192" s="70" t="s">
        <v>403</v>
      </c>
      <c r="C192" s="70">
        <v>5</v>
      </c>
      <c r="D192" s="129">
        <v>0.0013842875183151192</v>
      </c>
      <c r="E192" s="129">
        <v>1.7481880270062005</v>
      </c>
      <c r="F192" s="70" t="s">
        <v>1371</v>
      </c>
      <c r="G192" s="70" t="b">
        <v>0</v>
      </c>
      <c r="H192" s="70" t="b">
        <v>0</v>
      </c>
      <c r="I192" s="70" t="b">
        <v>0</v>
      </c>
      <c r="J192" s="70" t="b">
        <v>0</v>
      </c>
      <c r="K192" s="70" t="b">
        <v>0</v>
      </c>
      <c r="L192" s="70" t="b">
        <v>0</v>
      </c>
    </row>
    <row r="193" spans="1:12" ht="15">
      <c r="A193" s="70" t="s">
        <v>403</v>
      </c>
      <c r="B193" s="70" t="s">
        <v>402</v>
      </c>
      <c r="C193" s="70">
        <v>5</v>
      </c>
      <c r="D193" s="129">
        <v>0.0013842875183151192</v>
      </c>
      <c r="E193" s="129">
        <v>1.7481880270062005</v>
      </c>
      <c r="F193" s="70" t="s">
        <v>1371</v>
      </c>
      <c r="G193" s="70" t="b">
        <v>0</v>
      </c>
      <c r="H193" s="70" t="b">
        <v>0</v>
      </c>
      <c r="I193" s="70" t="b">
        <v>0</v>
      </c>
      <c r="J193" s="70" t="b">
        <v>0</v>
      </c>
      <c r="K193" s="70" t="b">
        <v>0</v>
      </c>
      <c r="L193" s="70" t="b">
        <v>0</v>
      </c>
    </row>
    <row r="194" spans="1:12" ht="15">
      <c r="A194" s="70" t="s">
        <v>402</v>
      </c>
      <c r="B194" s="70" t="s">
        <v>401</v>
      </c>
      <c r="C194" s="70">
        <v>5</v>
      </c>
      <c r="D194" s="129">
        <v>0.0013842875183151192</v>
      </c>
      <c r="E194" s="129">
        <v>1.7481880270062005</v>
      </c>
      <c r="F194" s="70" t="s">
        <v>1371</v>
      </c>
      <c r="G194" s="70" t="b">
        <v>0</v>
      </c>
      <c r="H194" s="70" t="b">
        <v>0</v>
      </c>
      <c r="I194" s="70" t="b">
        <v>0</v>
      </c>
      <c r="J194" s="70" t="b">
        <v>0</v>
      </c>
      <c r="K194" s="70" t="b">
        <v>0</v>
      </c>
      <c r="L194" s="70" t="b">
        <v>0</v>
      </c>
    </row>
    <row r="195" spans="1:12" ht="15">
      <c r="A195" s="70" t="s">
        <v>401</v>
      </c>
      <c r="B195" s="70" t="s">
        <v>400</v>
      </c>
      <c r="C195" s="70">
        <v>5</v>
      </c>
      <c r="D195" s="129">
        <v>0.0013842875183151192</v>
      </c>
      <c r="E195" s="129">
        <v>1.7481880270062005</v>
      </c>
      <c r="F195" s="70" t="s">
        <v>1371</v>
      </c>
      <c r="G195" s="70" t="b">
        <v>0</v>
      </c>
      <c r="H195" s="70" t="b">
        <v>0</v>
      </c>
      <c r="I195" s="70" t="b">
        <v>0</v>
      </c>
      <c r="J195" s="70" t="b">
        <v>0</v>
      </c>
      <c r="K195" s="70" t="b">
        <v>0</v>
      </c>
      <c r="L195" s="70" t="b">
        <v>0</v>
      </c>
    </row>
    <row r="196" spans="1:12" ht="15">
      <c r="A196" s="70" t="s">
        <v>400</v>
      </c>
      <c r="B196" s="70" t="s">
        <v>399</v>
      </c>
      <c r="C196" s="70">
        <v>5</v>
      </c>
      <c r="D196" s="129">
        <v>0.0013842875183151192</v>
      </c>
      <c r="E196" s="129">
        <v>1.7481880270062005</v>
      </c>
      <c r="F196" s="70" t="s">
        <v>1371</v>
      </c>
      <c r="G196" s="70" t="b">
        <v>0</v>
      </c>
      <c r="H196" s="70" t="b">
        <v>0</v>
      </c>
      <c r="I196" s="70" t="b">
        <v>0</v>
      </c>
      <c r="J196" s="70" t="b">
        <v>0</v>
      </c>
      <c r="K196" s="70" t="b">
        <v>0</v>
      </c>
      <c r="L196" s="70" t="b">
        <v>0</v>
      </c>
    </row>
    <row r="197" spans="1:12" ht="15">
      <c r="A197" s="70" t="s">
        <v>399</v>
      </c>
      <c r="B197" s="70" t="s">
        <v>398</v>
      </c>
      <c r="C197" s="70">
        <v>5</v>
      </c>
      <c r="D197" s="129">
        <v>0.0013842875183151192</v>
      </c>
      <c r="E197" s="129">
        <v>1.7481880270062005</v>
      </c>
      <c r="F197" s="70" t="s">
        <v>1371</v>
      </c>
      <c r="G197" s="70" t="b">
        <v>0</v>
      </c>
      <c r="H197" s="70" t="b">
        <v>0</v>
      </c>
      <c r="I197" s="70" t="b">
        <v>0</v>
      </c>
      <c r="J197" s="70" t="b">
        <v>0</v>
      </c>
      <c r="K197" s="70" t="b">
        <v>0</v>
      </c>
      <c r="L197" s="70" t="b">
        <v>0</v>
      </c>
    </row>
    <row r="198" spans="1:12" ht="15">
      <c r="A198" s="70" t="s">
        <v>398</v>
      </c>
      <c r="B198" s="70" t="s">
        <v>338</v>
      </c>
      <c r="C198" s="70">
        <v>5</v>
      </c>
      <c r="D198" s="129">
        <v>0.0013842875183151192</v>
      </c>
      <c r="E198" s="129">
        <v>1.7481880270062005</v>
      </c>
      <c r="F198" s="70" t="s">
        <v>1371</v>
      </c>
      <c r="G198" s="70" t="b">
        <v>0</v>
      </c>
      <c r="H198" s="70" t="b">
        <v>0</v>
      </c>
      <c r="I198" s="70" t="b">
        <v>0</v>
      </c>
      <c r="J198" s="70" t="b">
        <v>0</v>
      </c>
      <c r="K198" s="70" t="b">
        <v>0</v>
      </c>
      <c r="L198" s="70" t="b">
        <v>0</v>
      </c>
    </row>
    <row r="199" spans="1:12" ht="15">
      <c r="A199" s="70" t="s">
        <v>338</v>
      </c>
      <c r="B199" s="70" t="s">
        <v>397</v>
      </c>
      <c r="C199" s="70">
        <v>5</v>
      </c>
      <c r="D199" s="129">
        <v>0.0013842875183151192</v>
      </c>
      <c r="E199" s="129">
        <v>1.7481880270062005</v>
      </c>
      <c r="F199" s="70" t="s">
        <v>1371</v>
      </c>
      <c r="G199" s="70" t="b">
        <v>0</v>
      </c>
      <c r="H199" s="70" t="b">
        <v>0</v>
      </c>
      <c r="I199" s="70" t="b">
        <v>0</v>
      </c>
      <c r="J199" s="70" t="b">
        <v>0</v>
      </c>
      <c r="K199" s="70" t="b">
        <v>0</v>
      </c>
      <c r="L199" s="70" t="b">
        <v>0</v>
      </c>
    </row>
    <row r="200" spans="1:12" ht="15">
      <c r="A200" s="70" t="s">
        <v>397</v>
      </c>
      <c r="B200" s="70" t="s">
        <v>396</v>
      </c>
      <c r="C200" s="70">
        <v>5</v>
      </c>
      <c r="D200" s="129">
        <v>0.0013842875183151192</v>
      </c>
      <c r="E200" s="129">
        <v>1.7481880270062005</v>
      </c>
      <c r="F200" s="70" t="s">
        <v>1371</v>
      </c>
      <c r="G200" s="70" t="b">
        <v>0</v>
      </c>
      <c r="H200" s="70" t="b">
        <v>0</v>
      </c>
      <c r="I200" s="70" t="b">
        <v>0</v>
      </c>
      <c r="J200" s="70" t="b">
        <v>0</v>
      </c>
      <c r="K200" s="70" t="b">
        <v>0</v>
      </c>
      <c r="L200" s="70" t="b">
        <v>0</v>
      </c>
    </row>
    <row r="201" spans="1:12" ht="15">
      <c r="A201" s="70" t="s">
        <v>396</v>
      </c>
      <c r="B201" s="70" t="s">
        <v>395</v>
      </c>
      <c r="C201" s="70">
        <v>5</v>
      </c>
      <c r="D201" s="129">
        <v>0.0013842875183151192</v>
      </c>
      <c r="E201" s="129">
        <v>1.7481880270062005</v>
      </c>
      <c r="F201" s="70" t="s">
        <v>1371</v>
      </c>
      <c r="G201" s="70" t="b">
        <v>0</v>
      </c>
      <c r="H201" s="70" t="b">
        <v>0</v>
      </c>
      <c r="I201" s="70" t="b">
        <v>0</v>
      </c>
      <c r="J201" s="70" t="b">
        <v>0</v>
      </c>
      <c r="K201" s="70" t="b">
        <v>0</v>
      </c>
      <c r="L201" s="70" t="b">
        <v>0</v>
      </c>
    </row>
    <row r="202" spans="1:12" ht="15">
      <c r="A202" s="70" t="s">
        <v>395</v>
      </c>
      <c r="B202" s="70" t="s">
        <v>394</v>
      </c>
      <c r="C202" s="70">
        <v>5</v>
      </c>
      <c r="D202" s="129">
        <v>0.0013842875183151192</v>
      </c>
      <c r="E202" s="129">
        <v>1.7481880270062005</v>
      </c>
      <c r="F202" s="70" t="s">
        <v>1371</v>
      </c>
      <c r="G202" s="70" t="b">
        <v>0</v>
      </c>
      <c r="H202" s="70" t="b">
        <v>0</v>
      </c>
      <c r="I202" s="70" t="b">
        <v>0</v>
      </c>
      <c r="J202" s="70" t="b">
        <v>0</v>
      </c>
      <c r="K202" s="70" t="b">
        <v>0</v>
      </c>
      <c r="L202" s="70" t="b">
        <v>0</v>
      </c>
    </row>
    <row r="203" spans="1:12" ht="15">
      <c r="A203" s="70" t="s">
        <v>394</v>
      </c>
      <c r="B203" s="70" t="s">
        <v>393</v>
      </c>
      <c r="C203" s="70">
        <v>5</v>
      </c>
      <c r="D203" s="129">
        <v>0.0013842875183151192</v>
      </c>
      <c r="E203" s="129">
        <v>1.7481880270062005</v>
      </c>
      <c r="F203" s="70" t="s">
        <v>1371</v>
      </c>
      <c r="G203" s="70" t="b">
        <v>0</v>
      </c>
      <c r="H203" s="70" t="b">
        <v>0</v>
      </c>
      <c r="I203" s="70" t="b">
        <v>0</v>
      </c>
      <c r="J203" s="70" t="b">
        <v>0</v>
      </c>
      <c r="K203" s="70" t="b">
        <v>0</v>
      </c>
      <c r="L203" s="70" t="b">
        <v>0</v>
      </c>
    </row>
    <row r="204" spans="1:12" ht="15">
      <c r="A204" s="70" t="s">
        <v>393</v>
      </c>
      <c r="B204" s="70" t="s">
        <v>392</v>
      </c>
      <c r="C204" s="70">
        <v>5</v>
      </c>
      <c r="D204" s="129">
        <v>0.0013842875183151192</v>
      </c>
      <c r="E204" s="129">
        <v>1.7481880270062005</v>
      </c>
      <c r="F204" s="70" t="s">
        <v>1371</v>
      </c>
      <c r="G204" s="70" t="b">
        <v>0</v>
      </c>
      <c r="H204" s="70" t="b">
        <v>0</v>
      </c>
      <c r="I204" s="70" t="b">
        <v>0</v>
      </c>
      <c r="J204" s="70" t="b">
        <v>0</v>
      </c>
      <c r="K204" s="70" t="b">
        <v>0</v>
      </c>
      <c r="L204" s="70" t="b">
        <v>0</v>
      </c>
    </row>
    <row r="205" spans="1:12" ht="15">
      <c r="A205" s="70" t="s">
        <v>392</v>
      </c>
      <c r="B205" s="70" t="s">
        <v>391</v>
      </c>
      <c r="C205" s="70">
        <v>5</v>
      </c>
      <c r="D205" s="129">
        <v>0.0013842875183151192</v>
      </c>
      <c r="E205" s="129">
        <v>1.7481880270062005</v>
      </c>
      <c r="F205" s="70" t="s">
        <v>1371</v>
      </c>
      <c r="G205" s="70" t="b">
        <v>0</v>
      </c>
      <c r="H205" s="70" t="b">
        <v>0</v>
      </c>
      <c r="I205" s="70" t="b">
        <v>0</v>
      </c>
      <c r="J205" s="70" t="b">
        <v>0</v>
      </c>
      <c r="K205" s="70" t="b">
        <v>0</v>
      </c>
      <c r="L205" s="70" t="b">
        <v>0</v>
      </c>
    </row>
    <row r="206" spans="1:12" ht="15">
      <c r="A206" s="70" t="s">
        <v>391</v>
      </c>
      <c r="B206" s="70" t="s">
        <v>390</v>
      </c>
      <c r="C206" s="70">
        <v>5</v>
      </c>
      <c r="D206" s="129">
        <v>0.0013842875183151192</v>
      </c>
      <c r="E206" s="129">
        <v>1.7481880270062005</v>
      </c>
      <c r="F206" s="70" t="s">
        <v>1371</v>
      </c>
      <c r="G206" s="70" t="b">
        <v>0</v>
      </c>
      <c r="H206" s="70" t="b">
        <v>0</v>
      </c>
      <c r="I206" s="70" t="b">
        <v>0</v>
      </c>
      <c r="J206" s="70" t="b">
        <v>0</v>
      </c>
      <c r="K206" s="70" t="b">
        <v>0</v>
      </c>
      <c r="L206" s="70" t="b">
        <v>0</v>
      </c>
    </row>
    <row r="207" spans="1:12" ht="15">
      <c r="A207" s="70" t="s">
        <v>390</v>
      </c>
      <c r="B207" s="70" t="s">
        <v>389</v>
      </c>
      <c r="C207" s="70">
        <v>5</v>
      </c>
      <c r="D207" s="129">
        <v>0.0013842875183151192</v>
      </c>
      <c r="E207" s="129">
        <v>1.7481880270062005</v>
      </c>
      <c r="F207" s="70" t="s">
        <v>1371</v>
      </c>
      <c r="G207" s="70" t="b">
        <v>0</v>
      </c>
      <c r="H207" s="70" t="b">
        <v>0</v>
      </c>
      <c r="I207" s="70" t="b">
        <v>0</v>
      </c>
      <c r="J207" s="70" t="b">
        <v>0</v>
      </c>
      <c r="K207" s="70" t="b">
        <v>0</v>
      </c>
      <c r="L207" s="70" t="b">
        <v>0</v>
      </c>
    </row>
    <row r="208" spans="1:12" ht="15">
      <c r="A208" s="70" t="s">
        <v>389</v>
      </c>
      <c r="B208" s="70" t="s">
        <v>388</v>
      </c>
      <c r="C208" s="70">
        <v>5</v>
      </c>
      <c r="D208" s="129">
        <v>0.0013842875183151192</v>
      </c>
      <c r="E208" s="129">
        <v>1.7481880270062005</v>
      </c>
      <c r="F208" s="70" t="s">
        <v>1371</v>
      </c>
      <c r="G208" s="70" t="b">
        <v>0</v>
      </c>
      <c r="H208" s="70" t="b">
        <v>0</v>
      </c>
      <c r="I208" s="70" t="b">
        <v>0</v>
      </c>
      <c r="J208" s="70" t="b">
        <v>0</v>
      </c>
      <c r="K208" s="70" t="b">
        <v>0</v>
      </c>
      <c r="L208" s="70" t="b">
        <v>0</v>
      </c>
    </row>
    <row r="209" spans="1:12" ht="15">
      <c r="A209" s="70" t="s">
        <v>388</v>
      </c>
      <c r="B209" s="70" t="s">
        <v>336</v>
      </c>
      <c r="C209" s="70">
        <v>5</v>
      </c>
      <c r="D209" s="129">
        <v>0.0013842875183151192</v>
      </c>
      <c r="E209" s="129">
        <v>1.7481880270062005</v>
      </c>
      <c r="F209" s="70" t="s">
        <v>1371</v>
      </c>
      <c r="G209" s="70" t="b">
        <v>0</v>
      </c>
      <c r="H209" s="70" t="b">
        <v>0</v>
      </c>
      <c r="I209" s="70" t="b">
        <v>0</v>
      </c>
      <c r="J209" s="70" t="b">
        <v>0</v>
      </c>
      <c r="K209" s="70" t="b">
        <v>0</v>
      </c>
      <c r="L209" s="70" t="b">
        <v>0</v>
      </c>
    </row>
    <row r="210" spans="1:12" ht="15">
      <c r="A210" s="70" t="s">
        <v>336</v>
      </c>
      <c r="B210" s="70" t="s">
        <v>387</v>
      </c>
      <c r="C210" s="70">
        <v>5</v>
      </c>
      <c r="D210" s="129">
        <v>0.0013842875183151192</v>
      </c>
      <c r="E210" s="129">
        <v>1.7481880270062005</v>
      </c>
      <c r="F210" s="70" t="s">
        <v>1371</v>
      </c>
      <c r="G210" s="70" t="b">
        <v>0</v>
      </c>
      <c r="H210" s="70" t="b">
        <v>0</v>
      </c>
      <c r="I210" s="70" t="b">
        <v>0</v>
      </c>
      <c r="J210" s="70" t="b">
        <v>0</v>
      </c>
      <c r="K210" s="70" t="b">
        <v>0</v>
      </c>
      <c r="L210" s="70" t="b">
        <v>0</v>
      </c>
    </row>
    <row r="211" spans="1:12" ht="15">
      <c r="A211" s="70" t="s">
        <v>387</v>
      </c>
      <c r="B211" s="70" t="s">
        <v>386</v>
      </c>
      <c r="C211" s="70">
        <v>5</v>
      </c>
      <c r="D211" s="129">
        <v>0.0013842875183151192</v>
      </c>
      <c r="E211" s="129">
        <v>1.7481880270062005</v>
      </c>
      <c r="F211" s="70" t="s">
        <v>1371</v>
      </c>
      <c r="G211" s="70" t="b">
        <v>0</v>
      </c>
      <c r="H211" s="70" t="b">
        <v>0</v>
      </c>
      <c r="I211" s="70" t="b">
        <v>0</v>
      </c>
      <c r="J211" s="70" t="b">
        <v>0</v>
      </c>
      <c r="K211" s="70" t="b">
        <v>0</v>
      </c>
      <c r="L211" s="70" t="b">
        <v>0</v>
      </c>
    </row>
    <row r="212" spans="1:12" ht="15">
      <c r="A212" s="70" t="s">
        <v>386</v>
      </c>
      <c r="B212" s="70" t="s">
        <v>385</v>
      </c>
      <c r="C212" s="70">
        <v>5</v>
      </c>
      <c r="D212" s="129">
        <v>0.0013842875183151192</v>
      </c>
      <c r="E212" s="129">
        <v>1.7481880270062005</v>
      </c>
      <c r="F212" s="70" t="s">
        <v>1371</v>
      </c>
      <c r="G212" s="70" t="b">
        <v>0</v>
      </c>
      <c r="H212" s="70" t="b">
        <v>0</v>
      </c>
      <c r="I212" s="70" t="b">
        <v>0</v>
      </c>
      <c r="J212" s="70" t="b">
        <v>0</v>
      </c>
      <c r="K212" s="70" t="b">
        <v>0</v>
      </c>
      <c r="L212" s="70" t="b">
        <v>0</v>
      </c>
    </row>
    <row r="213" spans="1:12" ht="15">
      <c r="A213" s="70" t="s">
        <v>385</v>
      </c>
      <c r="B213" s="70" t="s">
        <v>384</v>
      </c>
      <c r="C213" s="70">
        <v>5</v>
      </c>
      <c r="D213" s="129">
        <v>0.0013842875183151192</v>
      </c>
      <c r="E213" s="129">
        <v>1.7481880270062005</v>
      </c>
      <c r="F213" s="70" t="s">
        <v>1371</v>
      </c>
      <c r="G213" s="70" t="b">
        <v>0</v>
      </c>
      <c r="H213" s="70" t="b">
        <v>0</v>
      </c>
      <c r="I213" s="70" t="b">
        <v>0</v>
      </c>
      <c r="J213" s="70" t="b">
        <v>0</v>
      </c>
      <c r="K213" s="70" t="b">
        <v>0</v>
      </c>
      <c r="L213" s="70" t="b">
        <v>0</v>
      </c>
    </row>
    <row r="214" spans="1:12" ht="15">
      <c r="A214" s="70" t="s">
        <v>384</v>
      </c>
      <c r="B214" s="70" t="s">
        <v>1713</v>
      </c>
      <c r="C214" s="70">
        <v>5</v>
      </c>
      <c r="D214" s="129">
        <v>0.0013842875183151192</v>
      </c>
      <c r="E214" s="129">
        <v>1.7481880270062005</v>
      </c>
      <c r="F214" s="70" t="s">
        <v>1371</v>
      </c>
      <c r="G214" s="70" t="b">
        <v>0</v>
      </c>
      <c r="H214" s="70" t="b">
        <v>0</v>
      </c>
      <c r="I214" s="70" t="b">
        <v>0</v>
      </c>
      <c r="J214" s="70" t="b">
        <v>1</v>
      </c>
      <c r="K214" s="70" t="b">
        <v>0</v>
      </c>
      <c r="L214" s="70" t="b">
        <v>0</v>
      </c>
    </row>
    <row r="215" spans="1:12" ht="15">
      <c r="A215" s="70" t="s">
        <v>1713</v>
      </c>
      <c r="B215" s="70" t="s">
        <v>1734</v>
      </c>
      <c r="C215" s="70">
        <v>5</v>
      </c>
      <c r="D215" s="129">
        <v>0.0013842875183151192</v>
      </c>
      <c r="E215" s="129">
        <v>1.7481880270062005</v>
      </c>
      <c r="F215" s="70" t="s">
        <v>1371</v>
      </c>
      <c r="G215" s="70" t="b">
        <v>1</v>
      </c>
      <c r="H215" s="70" t="b">
        <v>0</v>
      </c>
      <c r="I215" s="70" t="b">
        <v>0</v>
      </c>
      <c r="J215" s="70" t="b">
        <v>0</v>
      </c>
      <c r="K215" s="70" t="b">
        <v>0</v>
      </c>
      <c r="L215" s="70" t="b">
        <v>0</v>
      </c>
    </row>
    <row r="216" spans="1:12" ht="15">
      <c r="A216" s="70" t="s">
        <v>1734</v>
      </c>
      <c r="B216" s="70" t="s">
        <v>337</v>
      </c>
      <c r="C216" s="70">
        <v>5</v>
      </c>
      <c r="D216" s="129">
        <v>0.0013842875183151192</v>
      </c>
      <c r="E216" s="129">
        <v>1.7481880270062005</v>
      </c>
      <c r="F216" s="70" t="s">
        <v>1371</v>
      </c>
      <c r="G216" s="70" t="b">
        <v>0</v>
      </c>
      <c r="H216" s="70" t="b">
        <v>0</v>
      </c>
      <c r="I216" s="70" t="b">
        <v>0</v>
      </c>
      <c r="J216" s="70" t="b">
        <v>0</v>
      </c>
      <c r="K216" s="70" t="b">
        <v>0</v>
      </c>
      <c r="L216" s="70" t="b">
        <v>0</v>
      </c>
    </row>
    <row r="217" spans="1:12" ht="15">
      <c r="A217" s="70" t="s">
        <v>337</v>
      </c>
      <c r="B217" s="70" t="s">
        <v>1710</v>
      </c>
      <c r="C217" s="70">
        <v>5</v>
      </c>
      <c r="D217" s="129">
        <v>0.0013842875183151192</v>
      </c>
      <c r="E217" s="129">
        <v>1.4471580313422192</v>
      </c>
      <c r="F217" s="70" t="s">
        <v>1371</v>
      </c>
      <c r="G217" s="70" t="b">
        <v>0</v>
      </c>
      <c r="H217" s="70" t="b">
        <v>0</v>
      </c>
      <c r="I217" s="70" t="b">
        <v>0</v>
      </c>
      <c r="J217" s="70" t="b">
        <v>0</v>
      </c>
      <c r="K217" s="70" t="b">
        <v>0</v>
      </c>
      <c r="L217" s="70" t="b">
        <v>0</v>
      </c>
    </row>
    <row r="218" spans="1:12" ht="15">
      <c r="A218" s="70" t="s">
        <v>1710</v>
      </c>
      <c r="B218" s="70" t="s">
        <v>1505</v>
      </c>
      <c r="C218" s="70">
        <v>5</v>
      </c>
      <c r="D218" s="129">
        <v>0.0013842875183151192</v>
      </c>
      <c r="E218" s="129">
        <v>1.7481880270062005</v>
      </c>
      <c r="F218" s="70" t="s">
        <v>1371</v>
      </c>
      <c r="G218" s="70" t="b">
        <v>0</v>
      </c>
      <c r="H218" s="70" t="b">
        <v>0</v>
      </c>
      <c r="I218" s="70" t="b">
        <v>0</v>
      </c>
      <c r="J218" s="70" t="b">
        <v>0</v>
      </c>
      <c r="K218" s="70" t="b">
        <v>0</v>
      </c>
      <c r="L218" s="70" t="b">
        <v>0</v>
      </c>
    </row>
    <row r="219" spans="1:12" ht="15">
      <c r="A219" s="70" t="s">
        <v>1505</v>
      </c>
      <c r="B219" s="70" t="s">
        <v>1735</v>
      </c>
      <c r="C219" s="70">
        <v>5</v>
      </c>
      <c r="D219" s="129">
        <v>0.0013842875183151192</v>
      </c>
      <c r="E219" s="129">
        <v>1.7481880270062005</v>
      </c>
      <c r="F219" s="70" t="s">
        <v>1371</v>
      </c>
      <c r="G219" s="70" t="b">
        <v>0</v>
      </c>
      <c r="H219" s="70" t="b">
        <v>0</v>
      </c>
      <c r="I219" s="70" t="b">
        <v>0</v>
      </c>
      <c r="J219" s="70" t="b">
        <v>0</v>
      </c>
      <c r="K219" s="70" t="b">
        <v>0</v>
      </c>
      <c r="L219" s="70" t="b">
        <v>0</v>
      </c>
    </row>
    <row r="220" spans="1:12" ht="15">
      <c r="A220" s="70" t="s">
        <v>1735</v>
      </c>
      <c r="B220" s="70" t="s">
        <v>1736</v>
      </c>
      <c r="C220" s="70">
        <v>5</v>
      </c>
      <c r="D220" s="129">
        <v>0.0013842875183151192</v>
      </c>
      <c r="E220" s="129">
        <v>1.7481880270062005</v>
      </c>
      <c r="F220" s="70" t="s">
        <v>1371</v>
      </c>
      <c r="G220" s="70" t="b">
        <v>0</v>
      </c>
      <c r="H220" s="70" t="b">
        <v>0</v>
      </c>
      <c r="I220" s="70" t="b">
        <v>0</v>
      </c>
      <c r="J220" s="70" t="b">
        <v>0</v>
      </c>
      <c r="K220" s="70" t="b">
        <v>0</v>
      </c>
      <c r="L220" s="70" t="b">
        <v>0</v>
      </c>
    </row>
    <row r="221" spans="1:12" ht="15">
      <c r="A221" s="70" t="s">
        <v>1736</v>
      </c>
      <c r="B221" s="70" t="s">
        <v>1459</v>
      </c>
      <c r="C221" s="70">
        <v>5</v>
      </c>
      <c r="D221" s="129">
        <v>0.0013842875183151192</v>
      </c>
      <c r="E221" s="129">
        <v>1.4471580313422192</v>
      </c>
      <c r="F221" s="70" t="s">
        <v>1371</v>
      </c>
      <c r="G221" s="70" t="b">
        <v>0</v>
      </c>
      <c r="H221" s="70" t="b">
        <v>0</v>
      </c>
      <c r="I221" s="70" t="b">
        <v>0</v>
      </c>
      <c r="J221" s="70" t="b">
        <v>0</v>
      </c>
      <c r="K221" s="70" t="b">
        <v>0</v>
      </c>
      <c r="L221" s="70" t="b">
        <v>0</v>
      </c>
    </row>
    <row r="222" spans="1:12" ht="15">
      <c r="A222" s="70" t="s">
        <v>1460</v>
      </c>
      <c r="B222" s="70" t="s">
        <v>1737</v>
      </c>
      <c r="C222" s="70">
        <v>5</v>
      </c>
      <c r="D222" s="129">
        <v>0.0013842875183151192</v>
      </c>
      <c r="E222" s="129">
        <v>1.4471580313422192</v>
      </c>
      <c r="F222" s="70" t="s">
        <v>1371</v>
      </c>
      <c r="G222" s="70" t="b">
        <v>0</v>
      </c>
      <c r="H222" s="70" t="b">
        <v>0</v>
      </c>
      <c r="I222" s="70" t="b">
        <v>0</v>
      </c>
      <c r="J222" s="70" t="b">
        <v>0</v>
      </c>
      <c r="K222" s="70" t="b">
        <v>0</v>
      </c>
      <c r="L222" s="70" t="b">
        <v>0</v>
      </c>
    </row>
    <row r="223" spans="1:12" ht="15">
      <c r="A223" s="70" t="s">
        <v>1737</v>
      </c>
      <c r="B223" s="70" t="s">
        <v>1459</v>
      </c>
      <c r="C223" s="70">
        <v>5</v>
      </c>
      <c r="D223" s="129">
        <v>0.0013842875183151192</v>
      </c>
      <c r="E223" s="129">
        <v>1.4471580313422192</v>
      </c>
      <c r="F223" s="70" t="s">
        <v>1371</v>
      </c>
      <c r="G223" s="70" t="b">
        <v>0</v>
      </c>
      <c r="H223" s="70" t="b">
        <v>0</v>
      </c>
      <c r="I223" s="70" t="b">
        <v>0</v>
      </c>
      <c r="J223" s="70" t="b">
        <v>0</v>
      </c>
      <c r="K223" s="70" t="b">
        <v>0</v>
      </c>
      <c r="L223" s="70" t="b">
        <v>0</v>
      </c>
    </row>
    <row r="224" spans="1:12" ht="15">
      <c r="A224" s="70" t="s">
        <v>1460</v>
      </c>
      <c r="B224" s="70" t="s">
        <v>1738</v>
      </c>
      <c r="C224" s="70">
        <v>5</v>
      </c>
      <c r="D224" s="129">
        <v>0.0013842875183151192</v>
      </c>
      <c r="E224" s="129">
        <v>1.4471580313422192</v>
      </c>
      <c r="F224" s="70" t="s">
        <v>1371</v>
      </c>
      <c r="G224" s="70" t="b">
        <v>0</v>
      </c>
      <c r="H224" s="70" t="b">
        <v>0</v>
      </c>
      <c r="I224" s="70" t="b">
        <v>0</v>
      </c>
      <c r="J224" s="70" t="b">
        <v>0</v>
      </c>
      <c r="K224" s="70" t="b">
        <v>0</v>
      </c>
      <c r="L224" s="70" t="b">
        <v>0</v>
      </c>
    </row>
    <row r="225" spans="1:12" ht="15">
      <c r="A225" s="70" t="s">
        <v>1738</v>
      </c>
      <c r="B225" s="70" t="s">
        <v>1739</v>
      </c>
      <c r="C225" s="70">
        <v>5</v>
      </c>
      <c r="D225" s="129">
        <v>0.0013842875183151192</v>
      </c>
      <c r="E225" s="129">
        <v>1.7481880270062005</v>
      </c>
      <c r="F225" s="70" t="s">
        <v>1371</v>
      </c>
      <c r="G225" s="70" t="b">
        <v>0</v>
      </c>
      <c r="H225" s="70" t="b">
        <v>0</v>
      </c>
      <c r="I225" s="70" t="b">
        <v>0</v>
      </c>
      <c r="J225" s="70" t="b">
        <v>0</v>
      </c>
      <c r="K225" s="70" t="b">
        <v>0</v>
      </c>
      <c r="L225" s="70" t="b">
        <v>0</v>
      </c>
    </row>
    <row r="226" spans="1:12" ht="15">
      <c r="A226" s="70" t="s">
        <v>1739</v>
      </c>
      <c r="B226" s="70" t="s">
        <v>1725</v>
      </c>
      <c r="C226" s="70">
        <v>5</v>
      </c>
      <c r="D226" s="129">
        <v>0.0013842875183151192</v>
      </c>
      <c r="E226" s="129">
        <v>1.7481880270062005</v>
      </c>
      <c r="F226" s="70" t="s">
        <v>1371</v>
      </c>
      <c r="G226" s="70" t="b">
        <v>0</v>
      </c>
      <c r="H226" s="70" t="b">
        <v>0</v>
      </c>
      <c r="I226" s="70" t="b">
        <v>0</v>
      </c>
      <c r="J226" s="70" t="b">
        <v>1</v>
      </c>
      <c r="K226" s="70" t="b">
        <v>0</v>
      </c>
      <c r="L226" s="70" t="b">
        <v>0</v>
      </c>
    </row>
    <row r="227" spans="1:12" ht="15">
      <c r="A227" s="70" t="s">
        <v>1725</v>
      </c>
      <c r="B227" s="70" t="s">
        <v>1740</v>
      </c>
      <c r="C227" s="70">
        <v>5</v>
      </c>
      <c r="D227" s="129">
        <v>0.0013842875183151192</v>
      </c>
      <c r="E227" s="129">
        <v>1.7481880270062005</v>
      </c>
      <c r="F227" s="70" t="s">
        <v>1371</v>
      </c>
      <c r="G227" s="70" t="b">
        <v>1</v>
      </c>
      <c r="H227" s="70" t="b">
        <v>0</v>
      </c>
      <c r="I227" s="70" t="b">
        <v>0</v>
      </c>
      <c r="J227" s="70" t="b">
        <v>0</v>
      </c>
      <c r="K227" s="70" t="b">
        <v>0</v>
      </c>
      <c r="L227" s="70" t="b">
        <v>0</v>
      </c>
    </row>
    <row r="228" spans="1:12" ht="15">
      <c r="A228" s="70" t="s">
        <v>1740</v>
      </c>
      <c r="B228" s="70" t="s">
        <v>1741</v>
      </c>
      <c r="C228" s="70">
        <v>5</v>
      </c>
      <c r="D228" s="129">
        <v>0.0013842875183151192</v>
      </c>
      <c r="E228" s="129">
        <v>1.7481880270062005</v>
      </c>
      <c r="F228" s="70" t="s">
        <v>1371</v>
      </c>
      <c r="G228" s="70" t="b">
        <v>0</v>
      </c>
      <c r="H228" s="70" t="b">
        <v>0</v>
      </c>
      <c r="I228" s="70" t="b">
        <v>0</v>
      </c>
      <c r="J228" s="70" t="b">
        <v>0</v>
      </c>
      <c r="K228" s="70" t="b">
        <v>0</v>
      </c>
      <c r="L228" s="70" t="b">
        <v>0</v>
      </c>
    </row>
    <row r="229" spans="1:12" ht="15">
      <c r="A229" s="70" t="s">
        <v>1741</v>
      </c>
      <c r="B229" s="70" t="s">
        <v>1742</v>
      </c>
      <c r="C229" s="70">
        <v>5</v>
      </c>
      <c r="D229" s="129">
        <v>0.0013842875183151192</v>
      </c>
      <c r="E229" s="129">
        <v>1.7481880270062005</v>
      </c>
      <c r="F229" s="70" t="s">
        <v>1371</v>
      </c>
      <c r="G229" s="70" t="b">
        <v>0</v>
      </c>
      <c r="H229" s="70" t="b">
        <v>0</v>
      </c>
      <c r="I229" s="70" t="b">
        <v>0</v>
      </c>
      <c r="J229" s="70" t="b">
        <v>0</v>
      </c>
      <c r="K229" s="70" t="b">
        <v>0</v>
      </c>
      <c r="L229" s="70" t="b">
        <v>0</v>
      </c>
    </row>
    <row r="230" spans="1:12" ht="15">
      <c r="A230" s="70" t="s">
        <v>1742</v>
      </c>
      <c r="B230" s="70" t="s">
        <v>1743</v>
      </c>
      <c r="C230" s="70">
        <v>5</v>
      </c>
      <c r="D230" s="129">
        <v>0.0013842875183151192</v>
      </c>
      <c r="E230" s="129">
        <v>1.7481880270062005</v>
      </c>
      <c r="F230" s="70" t="s">
        <v>1371</v>
      </c>
      <c r="G230" s="70" t="b">
        <v>0</v>
      </c>
      <c r="H230" s="70" t="b">
        <v>0</v>
      </c>
      <c r="I230" s="70" t="b">
        <v>0</v>
      </c>
      <c r="J230" s="70" t="b">
        <v>0</v>
      </c>
      <c r="K230" s="70" t="b">
        <v>0</v>
      </c>
      <c r="L230" s="70" t="b">
        <v>0</v>
      </c>
    </row>
    <row r="231" spans="1:12" ht="15">
      <c r="A231" s="70" t="s">
        <v>1743</v>
      </c>
      <c r="B231" s="70" t="s">
        <v>1744</v>
      </c>
      <c r="C231" s="70">
        <v>5</v>
      </c>
      <c r="D231" s="129">
        <v>0.0013842875183151192</v>
      </c>
      <c r="E231" s="129">
        <v>1.7481880270062005</v>
      </c>
      <c r="F231" s="70" t="s">
        <v>1371</v>
      </c>
      <c r="G231" s="70" t="b">
        <v>0</v>
      </c>
      <c r="H231" s="70" t="b">
        <v>0</v>
      </c>
      <c r="I231" s="70" t="b">
        <v>0</v>
      </c>
      <c r="J231" s="70" t="b">
        <v>0</v>
      </c>
      <c r="K231" s="70" t="b">
        <v>0</v>
      </c>
      <c r="L231" s="70" t="b">
        <v>0</v>
      </c>
    </row>
    <row r="232" spans="1:12" ht="15">
      <c r="A232" s="70" t="s">
        <v>1744</v>
      </c>
      <c r="B232" s="70" t="s">
        <v>1745</v>
      </c>
      <c r="C232" s="70">
        <v>5</v>
      </c>
      <c r="D232" s="129">
        <v>0.0013842875183151192</v>
      </c>
      <c r="E232" s="129">
        <v>1.7481880270062005</v>
      </c>
      <c r="F232" s="70" t="s">
        <v>1371</v>
      </c>
      <c r="G232" s="70" t="b">
        <v>0</v>
      </c>
      <c r="H232" s="70" t="b">
        <v>0</v>
      </c>
      <c r="I232" s="70" t="b">
        <v>0</v>
      </c>
      <c r="J232" s="70" t="b">
        <v>0</v>
      </c>
      <c r="K232" s="70" t="b">
        <v>0</v>
      </c>
      <c r="L232" s="70" t="b">
        <v>0</v>
      </c>
    </row>
    <row r="233" spans="1:12" ht="15">
      <c r="A233" s="70" t="s">
        <v>1745</v>
      </c>
      <c r="B233" s="70" t="s">
        <v>1714</v>
      </c>
      <c r="C233" s="70">
        <v>5</v>
      </c>
      <c r="D233" s="129">
        <v>0.0013842875183151192</v>
      </c>
      <c r="E233" s="129">
        <v>1.7481880270062005</v>
      </c>
      <c r="F233" s="70" t="s">
        <v>1371</v>
      </c>
      <c r="G233" s="70" t="b">
        <v>0</v>
      </c>
      <c r="H233" s="70" t="b">
        <v>0</v>
      </c>
      <c r="I233" s="70" t="b">
        <v>0</v>
      </c>
      <c r="J233" s="70" t="b">
        <v>0</v>
      </c>
      <c r="K233" s="70" t="b">
        <v>0</v>
      </c>
      <c r="L233" s="70" t="b">
        <v>0</v>
      </c>
    </row>
    <row r="234" spans="1:12" ht="15">
      <c r="A234" s="70" t="s">
        <v>1714</v>
      </c>
      <c r="B234" s="70" t="s">
        <v>1715</v>
      </c>
      <c r="C234" s="70">
        <v>5</v>
      </c>
      <c r="D234" s="129">
        <v>0.0013842875183151192</v>
      </c>
      <c r="E234" s="129">
        <v>1.7481880270062005</v>
      </c>
      <c r="F234" s="70" t="s">
        <v>1371</v>
      </c>
      <c r="G234" s="70" t="b">
        <v>0</v>
      </c>
      <c r="H234" s="70" t="b">
        <v>0</v>
      </c>
      <c r="I234" s="70" t="b">
        <v>0</v>
      </c>
      <c r="J234" s="70" t="b">
        <v>0</v>
      </c>
      <c r="K234" s="70" t="b">
        <v>0</v>
      </c>
      <c r="L234" s="70" t="b">
        <v>0</v>
      </c>
    </row>
    <row r="235" spans="1:12" ht="15">
      <c r="A235" s="70" t="s">
        <v>1715</v>
      </c>
      <c r="B235" s="70" t="s">
        <v>1711</v>
      </c>
      <c r="C235" s="70">
        <v>5</v>
      </c>
      <c r="D235" s="129">
        <v>0.0013842875183151192</v>
      </c>
      <c r="E235" s="129">
        <v>1.7481880270062005</v>
      </c>
      <c r="F235" s="70" t="s">
        <v>1371</v>
      </c>
      <c r="G235" s="70" t="b">
        <v>0</v>
      </c>
      <c r="H235" s="70" t="b">
        <v>0</v>
      </c>
      <c r="I235" s="70" t="b">
        <v>0</v>
      </c>
      <c r="J235" s="70" t="b">
        <v>0</v>
      </c>
      <c r="K235" s="70" t="b">
        <v>0</v>
      </c>
      <c r="L235" s="70" t="b">
        <v>0</v>
      </c>
    </row>
    <row r="236" spans="1:12" ht="15">
      <c r="A236" s="70" t="s">
        <v>1711</v>
      </c>
      <c r="B236" s="70" t="s">
        <v>1746</v>
      </c>
      <c r="C236" s="70">
        <v>5</v>
      </c>
      <c r="D236" s="129">
        <v>0.0013842875183151192</v>
      </c>
      <c r="E236" s="129">
        <v>1.7481880270062005</v>
      </c>
      <c r="F236" s="70" t="s">
        <v>1371</v>
      </c>
      <c r="G236" s="70" t="b">
        <v>0</v>
      </c>
      <c r="H236" s="70" t="b">
        <v>0</v>
      </c>
      <c r="I236" s="70" t="b">
        <v>0</v>
      </c>
      <c r="J236" s="70" t="b">
        <v>1</v>
      </c>
      <c r="K236" s="70" t="b">
        <v>0</v>
      </c>
      <c r="L236" s="70" t="b">
        <v>0</v>
      </c>
    </row>
    <row r="237" spans="1:12" ht="15">
      <c r="A237" s="70" t="s">
        <v>1746</v>
      </c>
      <c r="B237" s="70" t="s">
        <v>1747</v>
      </c>
      <c r="C237" s="70">
        <v>5</v>
      </c>
      <c r="D237" s="129">
        <v>0.0013842875183151192</v>
      </c>
      <c r="E237" s="129">
        <v>1.7481880270062005</v>
      </c>
      <c r="F237" s="70" t="s">
        <v>1371</v>
      </c>
      <c r="G237" s="70" t="b">
        <v>1</v>
      </c>
      <c r="H237" s="70" t="b">
        <v>0</v>
      </c>
      <c r="I237" s="70" t="b">
        <v>0</v>
      </c>
      <c r="J237" s="70" t="b">
        <v>0</v>
      </c>
      <c r="K237" s="70" t="b">
        <v>0</v>
      </c>
      <c r="L237" s="70" t="b">
        <v>0</v>
      </c>
    </row>
    <row r="238" spans="1:12" ht="15">
      <c r="A238" s="70" t="s">
        <v>1747</v>
      </c>
      <c r="B238" s="70" t="s">
        <v>1748</v>
      </c>
      <c r="C238" s="70">
        <v>5</v>
      </c>
      <c r="D238" s="129">
        <v>0.0013842875183151192</v>
      </c>
      <c r="E238" s="129">
        <v>1.7481880270062005</v>
      </c>
      <c r="F238" s="70" t="s">
        <v>1371</v>
      </c>
      <c r="G238" s="70" t="b">
        <v>0</v>
      </c>
      <c r="H238" s="70" t="b">
        <v>0</v>
      </c>
      <c r="I238" s="70" t="b">
        <v>0</v>
      </c>
      <c r="J238" s="70" t="b">
        <v>0</v>
      </c>
      <c r="K238" s="70" t="b">
        <v>0</v>
      </c>
      <c r="L238" s="70" t="b">
        <v>0</v>
      </c>
    </row>
    <row r="239" spans="1:12" ht="15">
      <c r="A239" s="70" t="s">
        <v>1748</v>
      </c>
      <c r="B239" s="70" t="s">
        <v>1749</v>
      </c>
      <c r="C239" s="70">
        <v>5</v>
      </c>
      <c r="D239" s="129">
        <v>0.0013842875183151192</v>
      </c>
      <c r="E239" s="129">
        <v>1.7481880270062005</v>
      </c>
      <c r="F239" s="70" t="s">
        <v>1371</v>
      </c>
      <c r="G239" s="70" t="b">
        <v>0</v>
      </c>
      <c r="H239" s="70" t="b">
        <v>0</v>
      </c>
      <c r="I239" s="70" t="b">
        <v>0</v>
      </c>
      <c r="J239" s="70" t="b">
        <v>0</v>
      </c>
      <c r="K239" s="70" t="b">
        <v>0</v>
      </c>
      <c r="L239" s="70" t="b">
        <v>0</v>
      </c>
    </row>
    <row r="240" spans="1:12" ht="15">
      <c r="A240" s="70" t="s">
        <v>1749</v>
      </c>
      <c r="B240" s="70" t="s">
        <v>1726</v>
      </c>
      <c r="C240" s="70">
        <v>5</v>
      </c>
      <c r="D240" s="129">
        <v>0.0013842875183151192</v>
      </c>
      <c r="E240" s="129">
        <v>1.7481880270062005</v>
      </c>
      <c r="F240" s="70" t="s">
        <v>1371</v>
      </c>
      <c r="G240" s="70" t="b">
        <v>0</v>
      </c>
      <c r="H240" s="70" t="b">
        <v>0</v>
      </c>
      <c r="I240" s="70" t="b">
        <v>0</v>
      </c>
      <c r="J240" s="70" t="b">
        <v>0</v>
      </c>
      <c r="K240" s="70" t="b">
        <v>0</v>
      </c>
      <c r="L240" s="70" t="b">
        <v>0</v>
      </c>
    </row>
    <row r="241" spans="1:12" ht="15">
      <c r="A241" s="70" t="s">
        <v>1726</v>
      </c>
      <c r="B241" s="70" t="s">
        <v>1455</v>
      </c>
      <c r="C241" s="70">
        <v>5</v>
      </c>
      <c r="D241" s="129">
        <v>0.0013842875183151192</v>
      </c>
      <c r="E241" s="129">
        <v>1.6690067809585756</v>
      </c>
      <c r="F241" s="70" t="s">
        <v>1371</v>
      </c>
      <c r="G241" s="70" t="b">
        <v>0</v>
      </c>
      <c r="H241" s="70" t="b">
        <v>0</v>
      </c>
      <c r="I241" s="70" t="b">
        <v>0</v>
      </c>
      <c r="J241" s="70" t="b">
        <v>0</v>
      </c>
      <c r="K241" s="70" t="b">
        <v>0</v>
      </c>
      <c r="L241" s="70" t="b">
        <v>0</v>
      </c>
    </row>
    <row r="242" spans="1:12" ht="15">
      <c r="A242" s="70" t="s">
        <v>1455</v>
      </c>
      <c r="B242" s="70" t="s">
        <v>383</v>
      </c>
      <c r="C242" s="70">
        <v>5</v>
      </c>
      <c r="D242" s="129">
        <v>0.0013842875183151192</v>
      </c>
      <c r="E242" s="129">
        <v>1.6690067809585756</v>
      </c>
      <c r="F242" s="70" t="s">
        <v>1371</v>
      </c>
      <c r="G242" s="70" t="b">
        <v>0</v>
      </c>
      <c r="H242" s="70" t="b">
        <v>0</v>
      </c>
      <c r="I242" s="70" t="b">
        <v>0</v>
      </c>
      <c r="J242" s="70" t="b">
        <v>0</v>
      </c>
      <c r="K242" s="70" t="b">
        <v>0</v>
      </c>
      <c r="L242" s="70" t="b">
        <v>0</v>
      </c>
    </row>
    <row r="243" spans="1:12" ht="15">
      <c r="A243" s="70" t="s">
        <v>1463</v>
      </c>
      <c r="B243" s="70" t="s">
        <v>1464</v>
      </c>
      <c r="C243" s="70">
        <v>7</v>
      </c>
      <c r="D243" s="129">
        <v>0.008767922224033161</v>
      </c>
      <c r="E243" s="129">
        <v>1.6914604025572733</v>
      </c>
      <c r="F243" s="70" t="s">
        <v>1372</v>
      </c>
      <c r="G243" s="70" t="b">
        <v>0</v>
      </c>
      <c r="H243" s="70" t="b">
        <v>0</v>
      </c>
      <c r="I243" s="70" t="b">
        <v>0</v>
      </c>
      <c r="J243" s="70" t="b">
        <v>0</v>
      </c>
      <c r="K243" s="70" t="b">
        <v>0</v>
      </c>
      <c r="L243" s="70" t="b">
        <v>0</v>
      </c>
    </row>
    <row r="244" spans="1:12" ht="15">
      <c r="A244" s="70" t="s">
        <v>1455</v>
      </c>
      <c r="B244" s="70" t="s">
        <v>380</v>
      </c>
      <c r="C244" s="70">
        <v>7</v>
      </c>
      <c r="D244" s="129">
        <v>0.008767922224033161</v>
      </c>
      <c r="E244" s="129">
        <v>0.9268116225772768</v>
      </c>
      <c r="F244" s="70" t="s">
        <v>1372</v>
      </c>
      <c r="G244" s="70" t="b">
        <v>0</v>
      </c>
      <c r="H244" s="70" t="b">
        <v>0</v>
      </c>
      <c r="I244" s="70" t="b">
        <v>0</v>
      </c>
      <c r="J244" s="70" t="b">
        <v>0</v>
      </c>
      <c r="K244" s="70" t="b">
        <v>0</v>
      </c>
      <c r="L244" s="70" t="b">
        <v>0</v>
      </c>
    </row>
    <row r="245" spans="1:12" ht="15">
      <c r="A245" s="70" t="s">
        <v>1467</v>
      </c>
      <c r="B245" s="70" t="s">
        <v>1468</v>
      </c>
      <c r="C245" s="70">
        <v>6</v>
      </c>
      <c r="D245" s="129">
        <v>0.008618880416708862</v>
      </c>
      <c r="E245" s="129">
        <v>1.7584071921878865</v>
      </c>
      <c r="F245" s="70" t="s">
        <v>1372</v>
      </c>
      <c r="G245" s="70" t="b">
        <v>1</v>
      </c>
      <c r="H245" s="70" t="b">
        <v>0</v>
      </c>
      <c r="I245" s="70" t="b">
        <v>0</v>
      </c>
      <c r="J245" s="70" t="b">
        <v>0</v>
      </c>
      <c r="K245" s="70" t="b">
        <v>0</v>
      </c>
      <c r="L245" s="70" t="b">
        <v>0</v>
      </c>
    </row>
    <row r="246" spans="1:12" ht="15">
      <c r="A246" s="70" t="s">
        <v>1468</v>
      </c>
      <c r="B246" s="70" t="s">
        <v>1456</v>
      </c>
      <c r="C246" s="70">
        <v>6</v>
      </c>
      <c r="D246" s="129">
        <v>0.008618880416708862</v>
      </c>
      <c r="E246" s="129">
        <v>1.3324384599156054</v>
      </c>
      <c r="F246" s="70" t="s">
        <v>1372</v>
      </c>
      <c r="G246" s="70" t="b">
        <v>0</v>
      </c>
      <c r="H246" s="70" t="b">
        <v>0</v>
      </c>
      <c r="I246" s="70" t="b">
        <v>0</v>
      </c>
      <c r="J246" s="70" t="b">
        <v>0</v>
      </c>
      <c r="K246" s="70" t="b">
        <v>0</v>
      </c>
      <c r="L246" s="70" t="b">
        <v>0</v>
      </c>
    </row>
    <row r="247" spans="1:12" ht="15">
      <c r="A247" s="70" t="s">
        <v>1456</v>
      </c>
      <c r="B247" s="70" t="s">
        <v>1708</v>
      </c>
      <c r="C247" s="70">
        <v>6</v>
      </c>
      <c r="D247" s="129">
        <v>0.008618880416708862</v>
      </c>
      <c r="E247" s="129">
        <v>1.3604671835158488</v>
      </c>
      <c r="F247" s="70" t="s">
        <v>1372</v>
      </c>
      <c r="G247" s="70" t="b">
        <v>0</v>
      </c>
      <c r="H247" s="70" t="b">
        <v>0</v>
      </c>
      <c r="I247" s="70" t="b">
        <v>0</v>
      </c>
      <c r="J247" s="70" t="b">
        <v>0</v>
      </c>
      <c r="K247" s="70" t="b">
        <v>0</v>
      </c>
      <c r="L247" s="70" t="b">
        <v>0</v>
      </c>
    </row>
    <row r="248" spans="1:12" ht="15">
      <c r="A248" s="70" t="s">
        <v>1708</v>
      </c>
      <c r="B248" s="70" t="s">
        <v>1716</v>
      </c>
      <c r="C248" s="70">
        <v>6</v>
      </c>
      <c r="D248" s="129">
        <v>0.008618880416708862</v>
      </c>
      <c r="E248" s="129">
        <v>1.7584071921878865</v>
      </c>
      <c r="F248" s="70" t="s">
        <v>1372</v>
      </c>
      <c r="G248" s="70" t="b">
        <v>0</v>
      </c>
      <c r="H248" s="70" t="b">
        <v>0</v>
      </c>
      <c r="I248" s="70" t="b">
        <v>0</v>
      </c>
      <c r="J248" s="70" t="b">
        <v>0</v>
      </c>
      <c r="K248" s="70" t="b">
        <v>0</v>
      </c>
      <c r="L248" s="70" t="b">
        <v>0</v>
      </c>
    </row>
    <row r="249" spans="1:12" ht="15">
      <c r="A249" s="70" t="s">
        <v>1716</v>
      </c>
      <c r="B249" s="70" t="s">
        <v>1717</v>
      </c>
      <c r="C249" s="70">
        <v>6</v>
      </c>
      <c r="D249" s="129">
        <v>0.008618880416708862</v>
      </c>
      <c r="E249" s="129">
        <v>1.7584071921878865</v>
      </c>
      <c r="F249" s="70" t="s">
        <v>1372</v>
      </c>
      <c r="G249" s="70" t="b">
        <v>0</v>
      </c>
      <c r="H249" s="70" t="b">
        <v>0</v>
      </c>
      <c r="I249" s="70" t="b">
        <v>0</v>
      </c>
      <c r="J249" s="70" t="b">
        <v>0</v>
      </c>
      <c r="K249" s="70" t="b">
        <v>0</v>
      </c>
      <c r="L249" s="70" t="b">
        <v>0</v>
      </c>
    </row>
    <row r="250" spans="1:12" ht="15">
      <c r="A250" s="70" t="s">
        <v>1717</v>
      </c>
      <c r="B250" s="70" t="s">
        <v>1718</v>
      </c>
      <c r="C250" s="70">
        <v>6</v>
      </c>
      <c r="D250" s="129">
        <v>0.008618880416708862</v>
      </c>
      <c r="E250" s="129">
        <v>1.7584071921878865</v>
      </c>
      <c r="F250" s="70" t="s">
        <v>1372</v>
      </c>
      <c r="G250" s="70" t="b">
        <v>0</v>
      </c>
      <c r="H250" s="70" t="b">
        <v>0</v>
      </c>
      <c r="I250" s="70" t="b">
        <v>0</v>
      </c>
      <c r="J250" s="70" t="b">
        <v>0</v>
      </c>
      <c r="K250" s="70" t="b">
        <v>0</v>
      </c>
      <c r="L250" s="70" t="b">
        <v>0</v>
      </c>
    </row>
    <row r="251" spans="1:12" ht="15">
      <c r="A251" s="70" t="s">
        <v>1718</v>
      </c>
      <c r="B251" s="70" t="s">
        <v>1719</v>
      </c>
      <c r="C251" s="70">
        <v>6</v>
      </c>
      <c r="D251" s="129">
        <v>0.008618880416708862</v>
      </c>
      <c r="E251" s="129">
        <v>1.7584071921878865</v>
      </c>
      <c r="F251" s="70" t="s">
        <v>1372</v>
      </c>
      <c r="G251" s="70" t="b">
        <v>0</v>
      </c>
      <c r="H251" s="70" t="b">
        <v>0</v>
      </c>
      <c r="I251" s="70" t="b">
        <v>0</v>
      </c>
      <c r="J251" s="70" t="b">
        <v>0</v>
      </c>
      <c r="K251" s="70" t="b">
        <v>0</v>
      </c>
      <c r="L251" s="70" t="b">
        <v>0</v>
      </c>
    </row>
    <row r="252" spans="1:12" ht="15">
      <c r="A252" s="70" t="s">
        <v>1719</v>
      </c>
      <c r="B252" s="70" t="s">
        <v>1720</v>
      </c>
      <c r="C252" s="70">
        <v>6</v>
      </c>
      <c r="D252" s="129">
        <v>0.008618880416708862</v>
      </c>
      <c r="E252" s="129">
        <v>1.7584071921878865</v>
      </c>
      <c r="F252" s="70" t="s">
        <v>1372</v>
      </c>
      <c r="G252" s="70" t="b">
        <v>0</v>
      </c>
      <c r="H252" s="70" t="b">
        <v>0</v>
      </c>
      <c r="I252" s="70" t="b">
        <v>0</v>
      </c>
      <c r="J252" s="70" t="b">
        <v>0</v>
      </c>
      <c r="K252" s="70" t="b">
        <v>0</v>
      </c>
      <c r="L252" s="70" t="b">
        <v>0</v>
      </c>
    </row>
    <row r="253" spans="1:12" ht="15">
      <c r="A253" s="70" t="s">
        <v>1720</v>
      </c>
      <c r="B253" s="70" t="s">
        <v>1463</v>
      </c>
      <c r="C253" s="70">
        <v>6</v>
      </c>
      <c r="D253" s="129">
        <v>0.008618880416708862</v>
      </c>
      <c r="E253" s="129">
        <v>1.6914604025572733</v>
      </c>
      <c r="F253" s="70" t="s">
        <v>1372</v>
      </c>
      <c r="G253" s="70" t="b">
        <v>0</v>
      </c>
      <c r="H253" s="70" t="b">
        <v>0</v>
      </c>
      <c r="I253" s="70" t="b">
        <v>0</v>
      </c>
      <c r="J253" s="70" t="b">
        <v>0</v>
      </c>
      <c r="K253" s="70" t="b">
        <v>0</v>
      </c>
      <c r="L253" s="70" t="b">
        <v>0</v>
      </c>
    </row>
    <row r="254" spans="1:12" ht="15">
      <c r="A254" s="70" t="s">
        <v>1464</v>
      </c>
      <c r="B254" s="70" t="s">
        <v>1721</v>
      </c>
      <c r="C254" s="70">
        <v>6</v>
      </c>
      <c r="D254" s="129">
        <v>0.008618880416708862</v>
      </c>
      <c r="E254" s="129">
        <v>1.6914604025572733</v>
      </c>
      <c r="F254" s="70" t="s">
        <v>1372</v>
      </c>
      <c r="G254" s="70" t="b">
        <v>0</v>
      </c>
      <c r="H254" s="70" t="b">
        <v>0</v>
      </c>
      <c r="I254" s="70" t="b">
        <v>0</v>
      </c>
      <c r="J254" s="70" t="b">
        <v>0</v>
      </c>
      <c r="K254" s="70" t="b">
        <v>0</v>
      </c>
      <c r="L254" s="70" t="b">
        <v>0</v>
      </c>
    </row>
    <row r="255" spans="1:12" ht="15">
      <c r="A255" s="70" t="s">
        <v>1721</v>
      </c>
      <c r="B255" s="70" t="s">
        <v>1722</v>
      </c>
      <c r="C255" s="70">
        <v>6</v>
      </c>
      <c r="D255" s="129">
        <v>0.008618880416708862</v>
      </c>
      <c r="E255" s="129">
        <v>1.7584071921878865</v>
      </c>
      <c r="F255" s="70" t="s">
        <v>1372</v>
      </c>
      <c r="G255" s="70" t="b">
        <v>0</v>
      </c>
      <c r="H255" s="70" t="b">
        <v>0</v>
      </c>
      <c r="I255" s="70" t="b">
        <v>0</v>
      </c>
      <c r="J255" s="70" t="b">
        <v>0</v>
      </c>
      <c r="K255" s="70" t="b">
        <v>0</v>
      </c>
      <c r="L255" s="70" t="b">
        <v>0</v>
      </c>
    </row>
    <row r="256" spans="1:12" ht="15">
      <c r="A256" s="70" t="s">
        <v>1722</v>
      </c>
      <c r="B256" s="70" t="s">
        <v>1723</v>
      </c>
      <c r="C256" s="70">
        <v>6</v>
      </c>
      <c r="D256" s="129">
        <v>0.008618880416708862</v>
      </c>
      <c r="E256" s="129">
        <v>1.7584071921878865</v>
      </c>
      <c r="F256" s="70" t="s">
        <v>1372</v>
      </c>
      <c r="G256" s="70" t="b">
        <v>0</v>
      </c>
      <c r="H256" s="70" t="b">
        <v>0</v>
      </c>
      <c r="I256" s="70" t="b">
        <v>0</v>
      </c>
      <c r="J256" s="70" t="b">
        <v>0</v>
      </c>
      <c r="K256" s="70" t="b">
        <v>0</v>
      </c>
      <c r="L256" s="70" t="b">
        <v>0</v>
      </c>
    </row>
    <row r="257" spans="1:12" ht="15">
      <c r="A257" s="70" t="s">
        <v>1723</v>
      </c>
      <c r="B257" s="70" t="s">
        <v>1491</v>
      </c>
      <c r="C257" s="70">
        <v>6</v>
      </c>
      <c r="D257" s="129">
        <v>0.008618880416708862</v>
      </c>
      <c r="E257" s="129">
        <v>1.7584071921878865</v>
      </c>
      <c r="F257" s="70" t="s">
        <v>1372</v>
      </c>
      <c r="G257" s="70" t="b">
        <v>0</v>
      </c>
      <c r="H257" s="70" t="b">
        <v>0</v>
      </c>
      <c r="I257" s="70" t="b">
        <v>0</v>
      </c>
      <c r="J257" s="70" t="b">
        <v>0</v>
      </c>
      <c r="K257" s="70" t="b">
        <v>0</v>
      </c>
      <c r="L257" s="70" t="b">
        <v>0</v>
      </c>
    </row>
    <row r="258" spans="1:12" ht="15">
      <c r="A258" s="70" t="s">
        <v>1491</v>
      </c>
      <c r="B258" s="70" t="s">
        <v>1462</v>
      </c>
      <c r="C258" s="70">
        <v>6</v>
      </c>
      <c r="D258" s="129">
        <v>0.008618880416708862</v>
      </c>
      <c r="E258" s="129">
        <v>1.5365584425715302</v>
      </c>
      <c r="F258" s="70" t="s">
        <v>1372</v>
      </c>
      <c r="G258" s="70" t="b">
        <v>0</v>
      </c>
      <c r="H258" s="70" t="b">
        <v>0</v>
      </c>
      <c r="I258" s="70" t="b">
        <v>0</v>
      </c>
      <c r="J258" s="70" t="b">
        <v>0</v>
      </c>
      <c r="K258" s="70" t="b">
        <v>0</v>
      </c>
      <c r="L258" s="70" t="b">
        <v>0</v>
      </c>
    </row>
    <row r="259" spans="1:12" ht="15">
      <c r="A259" s="70" t="s">
        <v>1462</v>
      </c>
      <c r="B259" s="70" t="s">
        <v>1455</v>
      </c>
      <c r="C259" s="70">
        <v>6</v>
      </c>
      <c r="D259" s="129">
        <v>0.008618880416708862</v>
      </c>
      <c r="E259" s="129">
        <v>1.0359560920023447</v>
      </c>
      <c r="F259" s="70" t="s">
        <v>1372</v>
      </c>
      <c r="G259" s="70" t="b">
        <v>0</v>
      </c>
      <c r="H259" s="70" t="b">
        <v>0</v>
      </c>
      <c r="I259" s="70" t="b">
        <v>0</v>
      </c>
      <c r="J259" s="70" t="b">
        <v>0</v>
      </c>
      <c r="K259" s="70" t="b">
        <v>0</v>
      </c>
      <c r="L259" s="70" t="b">
        <v>0</v>
      </c>
    </row>
    <row r="260" spans="1:12" ht="15">
      <c r="A260" s="70" t="s">
        <v>380</v>
      </c>
      <c r="B260" s="70" t="s">
        <v>411</v>
      </c>
      <c r="C260" s="70">
        <v>6</v>
      </c>
      <c r="D260" s="129">
        <v>0.008618880416708862</v>
      </c>
      <c r="E260" s="129">
        <v>1.495165757413305</v>
      </c>
      <c r="F260" s="70" t="s">
        <v>1372</v>
      </c>
      <c r="G260" s="70" t="b">
        <v>0</v>
      </c>
      <c r="H260" s="70" t="b">
        <v>0</v>
      </c>
      <c r="I260" s="70" t="b">
        <v>0</v>
      </c>
      <c r="J260" s="70" t="b">
        <v>0</v>
      </c>
      <c r="K260" s="70" t="b">
        <v>0</v>
      </c>
      <c r="L260" s="70" t="b">
        <v>0</v>
      </c>
    </row>
    <row r="261" spans="1:12" ht="15">
      <c r="A261" s="70" t="s">
        <v>411</v>
      </c>
      <c r="B261" s="70" t="s">
        <v>410</v>
      </c>
      <c r="C261" s="70">
        <v>6</v>
      </c>
      <c r="D261" s="129">
        <v>0.008618880416708862</v>
      </c>
      <c r="E261" s="129">
        <v>1.7584071921878865</v>
      </c>
      <c r="F261" s="70" t="s">
        <v>1372</v>
      </c>
      <c r="G261" s="70" t="b">
        <v>0</v>
      </c>
      <c r="H261" s="70" t="b">
        <v>0</v>
      </c>
      <c r="I261" s="70" t="b">
        <v>0</v>
      </c>
      <c r="J261" s="70" t="b">
        <v>0</v>
      </c>
      <c r="K261" s="70" t="b">
        <v>0</v>
      </c>
      <c r="L261" s="70" t="b">
        <v>0</v>
      </c>
    </row>
    <row r="262" spans="1:12" ht="15">
      <c r="A262" s="70" t="s">
        <v>410</v>
      </c>
      <c r="B262" s="70" t="s">
        <v>409</v>
      </c>
      <c r="C262" s="70">
        <v>6</v>
      </c>
      <c r="D262" s="129">
        <v>0.008618880416708862</v>
      </c>
      <c r="E262" s="129">
        <v>1.7584071921878865</v>
      </c>
      <c r="F262" s="70" t="s">
        <v>1372</v>
      </c>
      <c r="G262" s="70" t="b">
        <v>0</v>
      </c>
      <c r="H262" s="70" t="b">
        <v>0</v>
      </c>
      <c r="I262" s="70" t="b">
        <v>0</v>
      </c>
      <c r="J262" s="70" t="b">
        <v>0</v>
      </c>
      <c r="K262" s="70" t="b">
        <v>0</v>
      </c>
      <c r="L262" s="70" t="b">
        <v>0</v>
      </c>
    </row>
    <row r="263" spans="1:12" ht="15">
      <c r="A263" s="70" t="s">
        <v>409</v>
      </c>
      <c r="B263" s="70" t="s">
        <v>408</v>
      </c>
      <c r="C263" s="70">
        <v>6</v>
      </c>
      <c r="D263" s="129">
        <v>0.008618880416708862</v>
      </c>
      <c r="E263" s="129">
        <v>1.7584071921878865</v>
      </c>
      <c r="F263" s="70" t="s">
        <v>1372</v>
      </c>
      <c r="G263" s="70" t="b">
        <v>0</v>
      </c>
      <c r="H263" s="70" t="b">
        <v>0</v>
      </c>
      <c r="I263" s="70" t="b">
        <v>0</v>
      </c>
      <c r="J263" s="70" t="b">
        <v>0</v>
      </c>
      <c r="K263" s="70" t="b">
        <v>0</v>
      </c>
      <c r="L263" s="70" t="b">
        <v>0</v>
      </c>
    </row>
    <row r="264" spans="1:12" ht="15">
      <c r="A264" s="70" t="s">
        <v>1466</v>
      </c>
      <c r="B264" s="70" t="s">
        <v>1455</v>
      </c>
      <c r="C264" s="70">
        <v>5</v>
      </c>
      <c r="D264" s="129">
        <v>0.00827005482593355</v>
      </c>
      <c r="E264" s="129">
        <v>1.1786235955710762</v>
      </c>
      <c r="F264" s="70" t="s">
        <v>1372</v>
      </c>
      <c r="G264" s="70" t="b">
        <v>0</v>
      </c>
      <c r="H264" s="70" t="b">
        <v>0</v>
      </c>
      <c r="I264" s="70" t="b">
        <v>0</v>
      </c>
      <c r="J264" s="70" t="b">
        <v>0</v>
      </c>
      <c r="K264" s="70" t="b">
        <v>0</v>
      </c>
      <c r="L264" s="70" t="b">
        <v>0</v>
      </c>
    </row>
    <row r="265" spans="1:12" ht="15">
      <c r="A265" s="70" t="s">
        <v>1730</v>
      </c>
      <c r="B265" s="70" t="s">
        <v>1457</v>
      </c>
      <c r="C265" s="70">
        <v>4</v>
      </c>
      <c r="D265" s="129">
        <v>0.0076809890586375705</v>
      </c>
      <c r="E265" s="129">
        <v>1.8375884382355112</v>
      </c>
      <c r="F265" s="70" t="s">
        <v>1372</v>
      </c>
      <c r="G265" s="70" t="b">
        <v>0</v>
      </c>
      <c r="H265" s="70" t="b">
        <v>0</v>
      </c>
      <c r="I265" s="70" t="b">
        <v>0</v>
      </c>
      <c r="J265" s="70" t="b">
        <v>0</v>
      </c>
      <c r="K265" s="70" t="b">
        <v>0</v>
      </c>
      <c r="L265" s="70" t="b">
        <v>0</v>
      </c>
    </row>
    <row r="266" spans="1:12" ht="15">
      <c r="A266" s="70" t="s">
        <v>1457</v>
      </c>
      <c r="B266" s="70" t="s">
        <v>1755</v>
      </c>
      <c r="C266" s="70">
        <v>4</v>
      </c>
      <c r="D266" s="129">
        <v>0.0076809890586375705</v>
      </c>
      <c r="E266" s="129">
        <v>1.8375884382355112</v>
      </c>
      <c r="F266" s="70" t="s">
        <v>1372</v>
      </c>
      <c r="G266" s="70" t="b">
        <v>0</v>
      </c>
      <c r="H266" s="70" t="b">
        <v>0</v>
      </c>
      <c r="I266" s="70" t="b">
        <v>0</v>
      </c>
      <c r="J266" s="70" t="b">
        <v>0</v>
      </c>
      <c r="K266" s="70" t="b">
        <v>0</v>
      </c>
      <c r="L266" s="70" t="b">
        <v>0</v>
      </c>
    </row>
    <row r="267" spans="1:12" ht="15">
      <c r="A267" s="70" t="s">
        <v>1465</v>
      </c>
      <c r="B267" s="70" t="s">
        <v>1756</v>
      </c>
      <c r="C267" s="70">
        <v>4</v>
      </c>
      <c r="D267" s="129">
        <v>0.0076809890586375705</v>
      </c>
      <c r="E267" s="129">
        <v>1.6914604025572733</v>
      </c>
      <c r="F267" s="70" t="s">
        <v>1372</v>
      </c>
      <c r="G267" s="70" t="b">
        <v>0</v>
      </c>
      <c r="H267" s="70" t="b">
        <v>0</v>
      </c>
      <c r="I267" s="70" t="b">
        <v>0</v>
      </c>
      <c r="J267" s="70" t="b">
        <v>0</v>
      </c>
      <c r="K267" s="70" t="b">
        <v>0</v>
      </c>
      <c r="L267" s="70" t="b">
        <v>0</v>
      </c>
    </row>
    <row r="268" spans="1:12" ht="15">
      <c r="A268" s="70" t="s">
        <v>1462</v>
      </c>
      <c r="B268" s="70" t="s">
        <v>359</v>
      </c>
      <c r="C268" s="70">
        <v>4</v>
      </c>
      <c r="D268" s="129">
        <v>0.0076809890586375705</v>
      </c>
      <c r="E268" s="129">
        <v>1.5365584425715302</v>
      </c>
      <c r="F268" s="70" t="s">
        <v>1372</v>
      </c>
      <c r="G268" s="70" t="b">
        <v>0</v>
      </c>
      <c r="H268" s="70" t="b">
        <v>0</v>
      </c>
      <c r="I268" s="70" t="b">
        <v>0</v>
      </c>
      <c r="J268" s="70" t="b">
        <v>0</v>
      </c>
      <c r="K268" s="70" t="b">
        <v>0</v>
      </c>
      <c r="L268" s="70" t="b">
        <v>0</v>
      </c>
    </row>
    <row r="269" spans="1:12" ht="15">
      <c r="A269" s="70" t="s">
        <v>359</v>
      </c>
      <c r="B269" s="70" t="s">
        <v>1426</v>
      </c>
      <c r="C269" s="70">
        <v>4</v>
      </c>
      <c r="D269" s="129">
        <v>0.0076809890586375705</v>
      </c>
      <c r="E269" s="129">
        <v>1.934498451243568</v>
      </c>
      <c r="F269" s="70" t="s">
        <v>1372</v>
      </c>
      <c r="G269" s="70" t="b">
        <v>0</v>
      </c>
      <c r="H269" s="70" t="b">
        <v>0</v>
      </c>
      <c r="I269" s="70" t="b">
        <v>0</v>
      </c>
      <c r="J269" s="70" t="b">
        <v>0</v>
      </c>
      <c r="K269" s="70" t="b">
        <v>0</v>
      </c>
      <c r="L269" s="70" t="b">
        <v>0</v>
      </c>
    </row>
    <row r="270" spans="1:12" ht="15">
      <c r="A270" s="70" t="s">
        <v>1455</v>
      </c>
      <c r="B270" s="70" t="s">
        <v>1757</v>
      </c>
      <c r="C270" s="70">
        <v>4</v>
      </c>
      <c r="D270" s="129">
        <v>0.0076809890586375705</v>
      </c>
      <c r="E270" s="129">
        <v>1.257804841618701</v>
      </c>
      <c r="F270" s="70" t="s">
        <v>1372</v>
      </c>
      <c r="G270" s="70" t="b">
        <v>0</v>
      </c>
      <c r="H270" s="70" t="b">
        <v>0</v>
      </c>
      <c r="I270" s="70" t="b">
        <v>0</v>
      </c>
      <c r="J270" s="70" t="b">
        <v>0</v>
      </c>
      <c r="K270" s="70" t="b">
        <v>0</v>
      </c>
      <c r="L270" s="70" t="b">
        <v>0</v>
      </c>
    </row>
    <row r="271" spans="1:12" ht="15">
      <c r="A271" s="70" t="s">
        <v>1757</v>
      </c>
      <c r="B271" s="70" t="s">
        <v>1758</v>
      </c>
      <c r="C271" s="70">
        <v>4</v>
      </c>
      <c r="D271" s="129">
        <v>0.0076809890586375705</v>
      </c>
      <c r="E271" s="129">
        <v>1.934498451243568</v>
      </c>
      <c r="F271" s="70" t="s">
        <v>1372</v>
      </c>
      <c r="G271" s="70" t="b">
        <v>0</v>
      </c>
      <c r="H271" s="70" t="b">
        <v>0</v>
      </c>
      <c r="I271" s="70" t="b">
        <v>0</v>
      </c>
      <c r="J271" s="70" t="b">
        <v>0</v>
      </c>
      <c r="K271" s="70" t="b">
        <v>0</v>
      </c>
      <c r="L271" s="70" t="b">
        <v>0</v>
      </c>
    </row>
    <row r="272" spans="1:12" ht="15">
      <c r="A272" s="70" t="s">
        <v>1758</v>
      </c>
      <c r="B272" s="70" t="s">
        <v>1759</v>
      </c>
      <c r="C272" s="70">
        <v>4</v>
      </c>
      <c r="D272" s="129">
        <v>0.0076809890586375705</v>
      </c>
      <c r="E272" s="129">
        <v>1.934498451243568</v>
      </c>
      <c r="F272" s="70" t="s">
        <v>1372</v>
      </c>
      <c r="G272" s="70" t="b">
        <v>0</v>
      </c>
      <c r="H272" s="70" t="b">
        <v>0</v>
      </c>
      <c r="I272" s="70" t="b">
        <v>0</v>
      </c>
      <c r="J272" s="70" t="b">
        <v>0</v>
      </c>
      <c r="K272" s="70" t="b">
        <v>0</v>
      </c>
      <c r="L272" s="70" t="b">
        <v>0</v>
      </c>
    </row>
    <row r="273" spans="1:12" ht="15">
      <c r="A273" s="70" t="s">
        <v>1759</v>
      </c>
      <c r="B273" s="70" t="s">
        <v>1456</v>
      </c>
      <c r="C273" s="70">
        <v>4</v>
      </c>
      <c r="D273" s="129">
        <v>0.0076809890586375705</v>
      </c>
      <c r="E273" s="129">
        <v>1.3324384599156054</v>
      </c>
      <c r="F273" s="70" t="s">
        <v>1372</v>
      </c>
      <c r="G273" s="70" t="b">
        <v>0</v>
      </c>
      <c r="H273" s="70" t="b">
        <v>0</v>
      </c>
      <c r="I273" s="70" t="b">
        <v>0</v>
      </c>
      <c r="J273" s="70" t="b">
        <v>0</v>
      </c>
      <c r="K273" s="70" t="b">
        <v>0</v>
      </c>
      <c r="L273" s="70" t="b">
        <v>0</v>
      </c>
    </row>
    <row r="274" spans="1:12" ht="15">
      <c r="A274" s="70" t="s">
        <v>1456</v>
      </c>
      <c r="B274" s="70" t="s">
        <v>1475</v>
      </c>
      <c r="C274" s="70">
        <v>4</v>
      </c>
      <c r="D274" s="129">
        <v>0.0076809890586375705</v>
      </c>
      <c r="E274" s="129">
        <v>1.3604671835158488</v>
      </c>
      <c r="F274" s="70" t="s">
        <v>1372</v>
      </c>
      <c r="G274" s="70" t="b">
        <v>0</v>
      </c>
      <c r="H274" s="70" t="b">
        <v>0</v>
      </c>
      <c r="I274" s="70" t="b">
        <v>0</v>
      </c>
      <c r="J274" s="70" t="b">
        <v>0</v>
      </c>
      <c r="K274" s="70" t="b">
        <v>0</v>
      </c>
      <c r="L274" s="70" t="b">
        <v>0</v>
      </c>
    </row>
    <row r="275" spans="1:12" ht="15">
      <c r="A275" s="70" t="s">
        <v>1710</v>
      </c>
      <c r="B275" s="70" t="s">
        <v>1455</v>
      </c>
      <c r="C275" s="70">
        <v>4</v>
      </c>
      <c r="D275" s="129">
        <v>0.0076809890586375705</v>
      </c>
      <c r="E275" s="129">
        <v>1.257804841618701</v>
      </c>
      <c r="F275" s="70" t="s">
        <v>1372</v>
      </c>
      <c r="G275" s="70" t="b">
        <v>0</v>
      </c>
      <c r="H275" s="70" t="b">
        <v>0</v>
      </c>
      <c r="I275" s="70" t="b">
        <v>0</v>
      </c>
      <c r="J275" s="70" t="b">
        <v>0</v>
      </c>
      <c r="K275" s="70" t="b">
        <v>0</v>
      </c>
      <c r="L275" s="70" t="b">
        <v>0</v>
      </c>
    </row>
    <row r="276" spans="1:12" ht="15">
      <c r="A276" s="70" t="s">
        <v>1750</v>
      </c>
      <c r="B276" s="70" t="s">
        <v>1709</v>
      </c>
      <c r="C276" s="70">
        <v>3</v>
      </c>
      <c r="D276" s="129">
        <v>0.006790456656134495</v>
      </c>
      <c r="E276" s="129">
        <v>2.059437187851868</v>
      </c>
      <c r="F276" s="70" t="s">
        <v>1372</v>
      </c>
      <c r="G276" s="70" t="b">
        <v>0</v>
      </c>
      <c r="H276" s="70" t="b">
        <v>0</v>
      </c>
      <c r="I276" s="70" t="b">
        <v>0</v>
      </c>
      <c r="J276" s="70" t="b">
        <v>0</v>
      </c>
      <c r="K276" s="70" t="b">
        <v>0</v>
      </c>
      <c r="L276" s="70" t="b">
        <v>0</v>
      </c>
    </row>
    <row r="277" spans="1:12" ht="15">
      <c r="A277" s="70" t="s">
        <v>1709</v>
      </c>
      <c r="B277" s="70" t="s">
        <v>1456</v>
      </c>
      <c r="C277" s="70">
        <v>3</v>
      </c>
      <c r="D277" s="129">
        <v>0.006790456656134495</v>
      </c>
      <c r="E277" s="129">
        <v>1.3324384599156054</v>
      </c>
      <c r="F277" s="70" t="s">
        <v>1372</v>
      </c>
      <c r="G277" s="70" t="b">
        <v>0</v>
      </c>
      <c r="H277" s="70" t="b">
        <v>0</v>
      </c>
      <c r="I277" s="70" t="b">
        <v>0</v>
      </c>
      <c r="J277" s="70" t="b">
        <v>0</v>
      </c>
      <c r="K277" s="70" t="b">
        <v>0</v>
      </c>
      <c r="L277" s="70" t="b">
        <v>0</v>
      </c>
    </row>
    <row r="278" spans="1:12" ht="15">
      <c r="A278" s="70" t="s">
        <v>1456</v>
      </c>
      <c r="B278" s="70" t="s">
        <v>1760</v>
      </c>
      <c r="C278" s="70">
        <v>3</v>
      </c>
      <c r="D278" s="129">
        <v>0.006790456656134495</v>
      </c>
      <c r="E278" s="129">
        <v>1.3604671835158488</v>
      </c>
      <c r="F278" s="70" t="s">
        <v>1372</v>
      </c>
      <c r="G278" s="70" t="b">
        <v>0</v>
      </c>
      <c r="H278" s="70" t="b">
        <v>0</v>
      </c>
      <c r="I278" s="70" t="b">
        <v>0</v>
      </c>
      <c r="J278" s="70" t="b">
        <v>0</v>
      </c>
      <c r="K278" s="70" t="b">
        <v>0</v>
      </c>
      <c r="L278" s="70" t="b">
        <v>0</v>
      </c>
    </row>
    <row r="279" spans="1:12" ht="15">
      <c r="A279" s="70" t="s">
        <v>1760</v>
      </c>
      <c r="B279" s="70" t="s">
        <v>1466</v>
      </c>
      <c r="C279" s="70">
        <v>3</v>
      </c>
      <c r="D279" s="129">
        <v>0.006790456656134495</v>
      </c>
      <c r="E279" s="129">
        <v>1.7584071921878865</v>
      </c>
      <c r="F279" s="70" t="s">
        <v>1372</v>
      </c>
      <c r="G279" s="70" t="b">
        <v>0</v>
      </c>
      <c r="H279" s="70" t="b">
        <v>0</v>
      </c>
      <c r="I279" s="70" t="b">
        <v>0</v>
      </c>
      <c r="J279" s="70" t="b">
        <v>0</v>
      </c>
      <c r="K279" s="70" t="b">
        <v>0</v>
      </c>
      <c r="L279" s="70" t="b">
        <v>0</v>
      </c>
    </row>
    <row r="280" spans="1:12" ht="15">
      <c r="A280" s="70" t="s">
        <v>1455</v>
      </c>
      <c r="B280" s="70" t="s">
        <v>1727</v>
      </c>
      <c r="C280" s="70">
        <v>3</v>
      </c>
      <c r="D280" s="129">
        <v>0.006790456656134495</v>
      </c>
      <c r="E280" s="129">
        <v>1.257804841618701</v>
      </c>
      <c r="F280" s="70" t="s">
        <v>1372</v>
      </c>
      <c r="G280" s="70" t="b">
        <v>0</v>
      </c>
      <c r="H280" s="70" t="b">
        <v>0</v>
      </c>
      <c r="I280" s="70" t="b">
        <v>0</v>
      </c>
      <c r="J280" s="70" t="b">
        <v>0</v>
      </c>
      <c r="K280" s="70" t="b">
        <v>0</v>
      </c>
      <c r="L280" s="70" t="b">
        <v>0</v>
      </c>
    </row>
    <row r="281" spans="1:12" ht="15">
      <c r="A281" s="70" t="s">
        <v>1727</v>
      </c>
      <c r="B281" s="70" t="s">
        <v>1712</v>
      </c>
      <c r="C281" s="70">
        <v>3</v>
      </c>
      <c r="D281" s="129">
        <v>0.006790456656134495</v>
      </c>
      <c r="E281" s="129">
        <v>1.9344984512435677</v>
      </c>
      <c r="F281" s="70" t="s">
        <v>1372</v>
      </c>
      <c r="G281" s="70" t="b">
        <v>0</v>
      </c>
      <c r="H281" s="70" t="b">
        <v>0</v>
      </c>
      <c r="I281" s="70" t="b">
        <v>0</v>
      </c>
      <c r="J281" s="70" t="b">
        <v>0</v>
      </c>
      <c r="K281" s="70" t="b">
        <v>0</v>
      </c>
      <c r="L281" s="70" t="b">
        <v>0</v>
      </c>
    </row>
    <row r="282" spans="1:12" ht="15">
      <c r="A282" s="70" t="s">
        <v>1712</v>
      </c>
      <c r="B282" s="70" t="s">
        <v>377</v>
      </c>
      <c r="C282" s="70">
        <v>3</v>
      </c>
      <c r="D282" s="129">
        <v>0.006790456656134495</v>
      </c>
      <c r="E282" s="129">
        <v>1.9344984512435677</v>
      </c>
      <c r="F282" s="70" t="s">
        <v>1372</v>
      </c>
      <c r="G282" s="70" t="b">
        <v>0</v>
      </c>
      <c r="H282" s="70" t="b">
        <v>0</v>
      </c>
      <c r="I282" s="70" t="b">
        <v>0</v>
      </c>
      <c r="J282" s="70" t="b">
        <v>0</v>
      </c>
      <c r="K282" s="70" t="b">
        <v>0</v>
      </c>
      <c r="L282" s="70" t="b">
        <v>0</v>
      </c>
    </row>
    <row r="283" spans="1:12" ht="15">
      <c r="A283" s="70" t="s">
        <v>377</v>
      </c>
      <c r="B283" s="70" t="s">
        <v>380</v>
      </c>
      <c r="C283" s="70">
        <v>3</v>
      </c>
      <c r="D283" s="129">
        <v>0.006790456656134495</v>
      </c>
      <c r="E283" s="129">
        <v>1.3604671835158488</v>
      </c>
      <c r="F283" s="70" t="s">
        <v>1372</v>
      </c>
      <c r="G283" s="70" t="b">
        <v>0</v>
      </c>
      <c r="H283" s="70" t="b">
        <v>0</v>
      </c>
      <c r="I283" s="70" t="b">
        <v>0</v>
      </c>
      <c r="J283" s="70" t="b">
        <v>0</v>
      </c>
      <c r="K283" s="70" t="b">
        <v>0</v>
      </c>
      <c r="L283" s="70" t="b">
        <v>0</v>
      </c>
    </row>
    <row r="284" spans="1:12" ht="15">
      <c r="A284" s="70" t="s">
        <v>1756</v>
      </c>
      <c r="B284" s="70" t="s">
        <v>1465</v>
      </c>
      <c r="C284" s="70">
        <v>3</v>
      </c>
      <c r="D284" s="129">
        <v>0.006790456656134495</v>
      </c>
      <c r="E284" s="129">
        <v>1.5665216659489734</v>
      </c>
      <c r="F284" s="70" t="s">
        <v>1372</v>
      </c>
      <c r="G284" s="70" t="b">
        <v>0</v>
      </c>
      <c r="H284" s="70" t="b">
        <v>0</v>
      </c>
      <c r="I284" s="70" t="b">
        <v>0</v>
      </c>
      <c r="J284" s="70" t="b">
        <v>0</v>
      </c>
      <c r="K284" s="70" t="b">
        <v>0</v>
      </c>
      <c r="L284" s="70" t="b">
        <v>0</v>
      </c>
    </row>
    <row r="285" spans="1:12" ht="15">
      <c r="A285" s="70" t="s">
        <v>1465</v>
      </c>
      <c r="B285" s="70" t="s">
        <v>1768</v>
      </c>
      <c r="C285" s="70">
        <v>3</v>
      </c>
      <c r="D285" s="129">
        <v>0.006790456656134495</v>
      </c>
      <c r="E285" s="129">
        <v>1.6914604025572733</v>
      </c>
      <c r="F285" s="70" t="s">
        <v>1372</v>
      </c>
      <c r="G285" s="70" t="b">
        <v>0</v>
      </c>
      <c r="H285" s="70" t="b">
        <v>0</v>
      </c>
      <c r="I285" s="70" t="b">
        <v>0</v>
      </c>
      <c r="J285" s="70" t="b">
        <v>0</v>
      </c>
      <c r="K285" s="70" t="b">
        <v>0</v>
      </c>
      <c r="L285" s="70" t="b">
        <v>0</v>
      </c>
    </row>
    <row r="286" spans="1:12" ht="15">
      <c r="A286" s="70" t="s">
        <v>1768</v>
      </c>
      <c r="B286" s="70" t="s">
        <v>1462</v>
      </c>
      <c r="C286" s="70">
        <v>3</v>
      </c>
      <c r="D286" s="129">
        <v>0.006790456656134495</v>
      </c>
      <c r="E286" s="129">
        <v>1.5365584425715302</v>
      </c>
      <c r="F286" s="70" t="s">
        <v>1372</v>
      </c>
      <c r="G286" s="70" t="b">
        <v>0</v>
      </c>
      <c r="H286" s="70" t="b">
        <v>0</v>
      </c>
      <c r="I286" s="70" t="b">
        <v>0</v>
      </c>
      <c r="J286" s="70" t="b">
        <v>0</v>
      </c>
      <c r="K286" s="70" t="b">
        <v>0</v>
      </c>
      <c r="L286" s="70" t="b">
        <v>0</v>
      </c>
    </row>
    <row r="287" spans="1:12" ht="15">
      <c r="A287" s="70" t="s">
        <v>1426</v>
      </c>
      <c r="B287" s="70" t="s">
        <v>1769</v>
      </c>
      <c r="C287" s="70">
        <v>3</v>
      </c>
      <c r="D287" s="129">
        <v>0.006790456656134495</v>
      </c>
      <c r="E287" s="129">
        <v>1.9344984512435677</v>
      </c>
      <c r="F287" s="70" t="s">
        <v>1372</v>
      </c>
      <c r="G287" s="70" t="b">
        <v>0</v>
      </c>
      <c r="H287" s="70" t="b">
        <v>0</v>
      </c>
      <c r="I287" s="70" t="b">
        <v>0</v>
      </c>
      <c r="J287" s="70" t="b">
        <v>1</v>
      </c>
      <c r="K287" s="70" t="b">
        <v>0</v>
      </c>
      <c r="L287" s="70" t="b">
        <v>0</v>
      </c>
    </row>
    <row r="288" spans="1:12" ht="15">
      <c r="A288" s="70" t="s">
        <v>1769</v>
      </c>
      <c r="B288" s="70" t="s">
        <v>1770</v>
      </c>
      <c r="C288" s="70">
        <v>3</v>
      </c>
      <c r="D288" s="129">
        <v>0.006790456656134495</v>
      </c>
      <c r="E288" s="129">
        <v>2.059437187851868</v>
      </c>
      <c r="F288" s="70" t="s">
        <v>1372</v>
      </c>
      <c r="G288" s="70" t="b">
        <v>1</v>
      </c>
      <c r="H288" s="70" t="b">
        <v>0</v>
      </c>
      <c r="I288" s="70" t="b">
        <v>0</v>
      </c>
      <c r="J288" s="70" t="b">
        <v>0</v>
      </c>
      <c r="K288" s="70" t="b">
        <v>0</v>
      </c>
      <c r="L288" s="70" t="b">
        <v>0</v>
      </c>
    </row>
    <row r="289" spans="1:12" ht="15">
      <c r="A289" s="70" t="s">
        <v>1766</v>
      </c>
      <c r="B289" s="70" t="s">
        <v>1767</v>
      </c>
      <c r="C289" s="70">
        <v>3</v>
      </c>
      <c r="D289" s="129">
        <v>0.006790456656134495</v>
      </c>
      <c r="E289" s="129">
        <v>2.059437187851868</v>
      </c>
      <c r="F289" s="70" t="s">
        <v>1372</v>
      </c>
      <c r="G289" s="70" t="b">
        <v>0</v>
      </c>
      <c r="H289" s="70" t="b">
        <v>0</v>
      </c>
      <c r="I289" s="70" t="b">
        <v>0</v>
      </c>
      <c r="J289" s="70" t="b">
        <v>1</v>
      </c>
      <c r="K289" s="70" t="b">
        <v>0</v>
      </c>
      <c r="L289" s="70" t="b">
        <v>0</v>
      </c>
    </row>
    <row r="290" spans="1:12" ht="15">
      <c r="A290" s="70" t="s">
        <v>1767</v>
      </c>
      <c r="B290" s="70" t="s">
        <v>1732</v>
      </c>
      <c r="C290" s="70">
        <v>3</v>
      </c>
      <c r="D290" s="129">
        <v>0.006790456656134495</v>
      </c>
      <c r="E290" s="129">
        <v>2.059437187851868</v>
      </c>
      <c r="F290" s="70" t="s">
        <v>1372</v>
      </c>
      <c r="G290" s="70" t="b">
        <v>1</v>
      </c>
      <c r="H290" s="70" t="b">
        <v>0</v>
      </c>
      <c r="I290" s="70" t="b">
        <v>0</v>
      </c>
      <c r="J290" s="70" t="b">
        <v>0</v>
      </c>
      <c r="K290" s="70" t="b">
        <v>0</v>
      </c>
      <c r="L290" s="70" t="b">
        <v>0</v>
      </c>
    </row>
    <row r="291" spans="1:12" ht="15">
      <c r="A291" s="70" t="s">
        <v>1751</v>
      </c>
      <c r="B291" s="70" t="s">
        <v>1731</v>
      </c>
      <c r="C291" s="70">
        <v>2</v>
      </c>
      <c r="D291" s="129">
        <v>0.005494505494505495</v>
      </c>
      <c r="E291" s="129">
        <v>2.059437187851868</v>
      </c>
      <c r="F291" s="70" t="s">
        <v>1372</v>
      </c>
      <c r="G291" s="70" t="b">
        <v>0</v>
      </c>
      <c r="H291" s="70" t="b">
        <v>0</v>
      </c>
      <c r="I291" s="70" t="b">
        <v>0</v>
      </c>
      <c r="J291" s="70" t="b">
        <v>0</v>
      </c>
      <c r="K291" s="70" t="b">
        <v>0</v>
      </c>
      <c r="L291" s="70" t="b">
        <v>0</v>
      </c>
    </row>
    <row r="292" spans="1:12" ht="15">
      <c r="A292" s="70" t="s">
        <v>1762</v>
      </c>
      <c r="B292" s="70" t="s">
        <v>1780</v>
      </c>
      <c r="C292" s="70">
        <v>2</v>
      </c>
      <c r="D292" s="129">
        <v>0.007148516459692205</v>
      </c>
      <c r="E292" s="129">
        <v>2.235528446907549</v>
      </c>
      <c r="F292" s="70" t="s">
        <v>1372</v>
      </c>
      <c r="G292" s="70" t="b">
        <v>0</v>
      </c>
      <c r="H292" s="70" t="b">
        <v>0</v>
      </c>
      <c r="I292" s="70" t="b">
        <v>0</v>
      </c>
      <c r="J292" s="70" t="b">
        <v>0</v>
      </c>
      <c r="K292" s="70" t="b">
        <v>0</v>
      </c>
      <c r="L292" s="70" t="b">
        <v>0</v>
      </c>
    </row>
    <row r="293" spans="1:12" ht="15">
      <c r="A293" s="70" t="s">
        <v>1780</v>
      </c>
      <c r="B293" s="70" t="s">
        <v>1493</v>
      </c>
      <c r="C293" s="70">
        <v>2</v>
      </c>
      <c r="D293" s="129">
        <v>0.007148516459692205</v>
      </c>
      <c r="E293" s="129">
        <v>2.059437187851868</v>
      </c>
      <c r="F293" s="70" t="s">
        <v>1372</v>
      </c>
      <c r="G293" s="70" t="b">
        <v>0</v>
      </c>
      <c r="H293" s="70" t="b">
        <v>0</v>
      </c>
      <c r="I293" s="70" t="b">
        <v>0</v>
      </c>
      <c r="J293" s="70" t="b">
        <v>0</v>
      </c>
      <c r="K293" s="70" t="b">
        <v>0</v>
      </c>
      <c r="L293" s="70" t="b">
        <v>0</v>
      </c>
    </row>
    <row r="294" spans="1:12" ht="15">
      <c r="A294" s="70" t="s">
        <v>1493</v>
      </c>
      <c r="B294" s="70" t="s">
        <v>1781</v>
      </c>
      <c r="C294" s="70">
        <v>2</v>
      </c>
      <c r="D294" s="129">
        <v>0.007148516459692205</v>
      </c>
      <c r="E294" s="129">
        <v>2.059437187851868</v>
      </c>
      <c r="F294" s="70" t="s">
        <v>1372</v>
      </c>
      <c r="G294" s="70" t="b">
        <v>0</v>
      </c>
      <c r="H294" s="70" t="b">
        <v>0</v>
      </c>
      <c r="I294" s="70" t="b">
        <v>0</v>
      </c>
      <c r="J294" s="70" t="b">
        <v>0</v>
      </c>
      <c r="K294" s="70" t="b">
        <v>0</v>
      </c>
      <c r="L294" s="70" t="b">
        <v>0</v>
      </c>
    </row>
    <row r="295" spans="1:12" ht="15">
      <c r="A295" s="70" t="s">
        <v>1755</v>
      </c>
      <c r="B295" s="70" t="s">
        <v>1473</v>
      </c>
      <c r="C295" s="70">
        <v>2</v>
      </c>
      <c r="D295" s="129">
        <v>0.005494505494505495</v>
      </c>
      <c r="E295" s="129">
        <v>1.934498451243568</v>
      </c>
      <c r="F295" s="70" t="s">
        <v>1372</v>
      </c>
      <c r="G295" s="70" t="b">
        <v>0</v>
      </c>
      <c r="H295" s="70" t="b">
        <v>0</v>
      </c>
      <c r="I295" s="70" t="b">
        <v>0</v>
      </c>
      <c r="J295" s="70" t="b">
        <v>0</v>
      </c>
      <c r="K295" s="70" t="b">
        <v>0</v>
      </c>
      <c r="L295" s="70" t="b">
        <v>0</v>
      </c>
    </row>
    <row r="296" spans="1:12" ht="15">
      <c r="A296" s="70" t="s">
        <v>1473</v>
      </c>
      <c r="B296" s="70" t="s">
        <v>1465</v>
      </c>
      <c r="C296" s="70">
        <v>2</v>
      </c>
      <c r="D296" s="129">
        <v>0.005494505494505495</v>
      </c>
      <c r="E296" s="129">
        <v>1.6914604025572733</v>
      </c>
      <c r="F296" s="70" t="s">
        <v>1372</v>
      </c>
      <c r="G296" s="70" t="b">
        <v>0</v>
      </c>
      <c r="H296" s="70" t="b">
        <v>0</v>
      </c>
      <c r="I296" s="70" t="b">
        <v>0</v>
      </c>
      <c r="J296" s="70" t="b">
        <v>0</v>
      </c>
      <c r="K296" s="70" t="b">
        <v>0</v>
      </c>
      <c r="L296" s="70" t="b">
        <v>0</v>
      </c>
    </row>
    <row r="297" spans="1:12" ht="15">
      <c r="A297" s="70" t="s">
        <v>1475</v>
      </c>
      <c r="B297" s="70" t="s">
        <v>1791</v>
      </c>
      <c r="C297" s="70">
        <v>2</v>
      </c>
      <c r="D297" s="129">
        <v>0.005494505494505495</v>
      </c>
      <c r="E297" s="129">
        <v>2.235528446907549</v>
      </c>
      <c r="F297" s="70" t="s">
        <v>1372</v>
      </c>
      <c r="G297" s="70" t="b">
        <v>0</v>
      </c>
      <c r="H297" s="70" t="b">
        <v>0</v>
      </c>
      <c r="I297" s="70" t="b">
        <v>0</v>
      </c>
      <c r="J297" s="70" t="b">
        <v>0</v>
      </c>
      <c r="K297" s="70" t="b">
        <v>0</v>
      </c>
      <c r="L297" s="70" t="b">
        <v>0</v>
      </c>
    </row>
    <row r="298" spans="1:12" ht="15">
      <c r="A298" s="70" t="s">
        <v>1424</v>
      </c>
      <c r="B298" s="70" t="s">
        <v>1483</v>
      </c>
      <c r="C298" s="70">
        <v>2</v>
      </c>
      <c r="D298" s="129">
        <v>0.005494505494505495</v>
      </c>
      <c r="E298" s="129">
        <v>2.059437187851868</v>
      </c>
      <c r="F298" s="70" t="s">
        <v>1372</v>
      </c>
      <c r="G298" s="70" t="b">
        <v>0</v>
      </c>
      <c r="H298" s="70" t="b">
        <v>0</v>
      </c>
      <c r="I298" s="70" t="b">
        <v>0</v>
      </c>
      <c r="J298" s="70" t="b">
        <v>0</v>
      </c>
      <c r="K298" s="70" t="b">
        <v>0</v>
      </c>
      <c r="L298" s="70" t="b">
        <v>0</v>
      </c>
    </row>
    <row r="299" spans="1:12" ht="15">
      <c r="A299" s="70" t="s">
        <v>1444</v>
      </c>
      <c r="B299" s="70" t="s">
        <v>1730</v>
      </c>
      <c r="C299" s="70">
        <v>2</v>
      </c>
      <c r="D299" s="129">
        <v>0.005494505494505495</v>
      </c>
      <c r="E299" s="129">
        <v>1.5365584425715302</v>
      </c>
      <c r="F299" s="70" t="s">
        <v>1372</v>
      </c>
      <c r="G299" s="70" t="b">
        <v>0</v>
      </c>
      <c r="H299" s="70" t="b">
        <v>0</v>
      </c>
      <c r="I299" s="70" t="b">
        <v>0</v>
      </c>
      <c r="J299" s="70" t="b">
        <v>0</v>
      </c>
      <c r="K299" s="70" t="b">
        <v>0</v>
      </c>
      <c r="L299" s="70" t="b">
        <v>0</v>
      </c>
    </row>
    <row r="300" spans="1:12" ht="15">
      <c r="A300" s="70" t="s">
        <v>1755</v>
      </c>
      <c r="B300" s="70" t="s">
        <v>1793</v>
      </c>
      <c r="C300" s="70">
        <v>2</v>
      </c>
      <c r="D300" s="129">
        <v>0.005494505494505495</v>
      </c>
      <c r="E300" s="129">
        <v>1.934498451243568</v>
      </c>
      <c r="F300" s="70" t="s">
        <v>1372</v>
      </c>
      <c r="G300" s="70" t="b">
        <v>0</v>
      </c>
      <c r="H300" s="70" t="b">
        <v>0</v>
      </c>
      <c r="I300" s="70" t="b">
        <v>0</v>
      </c>
      <c r="J300" s="70" t="b">
        <v>0</v>
      </c>
      <c r="K300" s="70" t="b">
        <v>0</v>
      </c>
      <c r="L300" s="70" t="b">
        <v>0</v>
      </c>
    </row>
    <row r="301" spans="1:12" ht="15">
      <c r="A301" s="70" t="s">
        <v>1793</v>
      </c>
      <c r="B301" s="70" t="s">
        <v>1465</v>
      </c>
      <c r="C301" s="70">
        <v>2</v>
      </c>
      <c r="D301" s="129">
        <v>0.005494505494505495</v>
      </c>
      <c r="E301" s="129">
        <v>1.6914604025572733</v>
      </c>
      <c r="F301" s="70" t="s">
        <v>1372</v>
      </c>
      <c r="G301" s="70" t="b">
        <v>0</v>
      </c>
      <c r="H301" s="70" t="b">
        <v>0</v>
      </c>
      <c r="I301" s="70" t="b">
        <v>0</v>
      </c>
      <c r="J301" s="70" t="b">
        <v>0</v>
      </c>
      <c r="K301" s="70" t="b">
        <v>0</v>
      </c>
      <c r="L301" s="70" t="b">
        <v>0</v>
      </c>
    </row>
    <row r="302" spans="1:12" ht="15">
      <c r="A302" s="70" t="s">
        <v>1770</v>
      </c>
      <c r="B302" s="70" t="s">
        <v>1766</v>
      </c>
      <c r="C302" s="70">
        <v>2</v>
      </c>
      <c r="D302" s="129">
        <v>0.005494505494505495</v>
      </c>
      <c r="E302" s="129">
        <v>2.059437187851868</v>
      </c>
      <c r="F302" s="70" t="s">
        <v>1372</v>
      </c>
      <c r="G302" s="70" t="b">
        <v>0</v>
      </c>
      <c r="H302" s="70" t="b">
        <v>0</v>
      </c>
      <c r="I302" s="70" t="b">
        <v>0</v>
      </c>
      <c r="J302" s="70" t="b">
        <v>0</v>
      </c>
      <c r="K302" s="70" t="b">
        <v>0</v>
      </c>
      <c r="L302" s="70" t="b">
        <v>0</v>
      </c>
    </row>
    <row r="303" spans="1:12" ht="15">
      <c r="A303" s="70" t="s">
        <v>1732</v>
      </c>
      <c r="B303" s="70" t="s">
        <v>1710</v>
      </c>
      <c r="C303" s="70">
        <v>2</v>
      </c>
      <c r="D303" s="129">
        <v>0.005494505494505495</v>
      </c>
      <c r="E303" s="129">
        <v>1.7584071921878865</v>
      </c>
      <c r="F303" s="70" t="s">
        <v>1372</v>
      </c>
      <c r="G303" s="70" t="b">
        <v>0</v>
      </c>
      <c r="H303" s="70" t="b">
        <v>0</v>
      </c>
      <c r="I303" s="70" t="b">
        <v>0</v>
      </c>
      <c r="J303" s="70" t="b">
        <v>0</v>
      </c>
      <c r="K303" s="70" t="b">
        <v>0</v>
      </c>
      <c r="L303" s="70" t="b">
        <v>0</v>
      </c>
    </row>
    <row r="304" spans="1:12" ht="15">
      <c r="A304" s="70" t="s">
        <v>1752</v>
      </c>
      <c r="B304" s="70" t="s">
        <v>1764</v>
      </c>
      <c r="C304" s="70">
        <v>2</v>
      </c>
      <c r="D304" s="129">
        <v>0.005494505494505495</v>
      </c>
      <c r="E304" s="129">
        <v>2.235528446907549</v>
      </c>
      <c r="F304" s="70" t="s">
        <v>1372</v>
      </c>
      <c r="G304" s="70" t="b">
        <v>0</v>
      </c>
      <c r="H304" s="70" t="b">
        <v>0</v>
      </c>
      <c r="I304" s="70" t="b">
        <v>0</v>
      </c>
      <c r="J304" s="70" t="b">
        <v>1</v>
      </c>
      <c r="K304" s="70" t="b">
        <v>0</v>
      </c>
      <c r="L304" s="70" t="b">
        <v>0</v>
      </c>
    </row>
    <row r="305" spans="1:12" ht="15">
      <c r="A305" s="70" t="s">
        <v>1764</v>
      </c>
      <c r="B305" s="70" t="s">
        <v>1466</v>
      </c>
      <c r="C305" s="70">
        <v>2</v>
      </c>
      <c r="D305" s="129">
        <v>0.005494505494505495</v>
      </c>
      <c r="E305" s="129">
        <v>1.7584071921878865</v>
      </c>
      <c r="F305" s="70" t="s">
        <v>1372</v>
      </c>
      <c r="G305" s="70" t="b">
        <v>1</v>
      </c>
      <c r="H305" s="70" t="b">
        <v>0</v>
      </c>
      <c r="I305" s="70" t="b">
        <v>0</v>
      </c>
      <c r="J305" s="70" t="b">
        <v>0</v>
      </c>
      <c r="K305" s="70" t="b">
        <v>0</v>
      </c>
      <c r="L305" s="70" t="b">
        <v>0</v>
      </c>
    </row>
    <row r="306" spans="1:12" ht="15">
      <c r="A306" s="70" t="s">
        <v>1455</v>
      </c>
      <c r="B306" s="70" t="s">
        <v>1765</v>
      </c>
      <c r="C306" s="70">
        <v>2</v>
      </c>
      <c r="D306" s="129">
        <v>0.005494505494505495</v>
      </c>
      <c r="E306" s="129">
        <v>1.257804841618701</v>
      </c>
      <c r="F306" s="70" t="s">
        <v>1372</v>
      </c>
      <c r="G306" s="70" t="b">
        <v>0</v>
      </c>
      <c r="H306" s="70" t="b">
        <v>0</v>
      </c>
      <c r="I306" s="70" t="b">
        <v>0</v>
      </c>
      <c r="J306" s="70" t="b">
        <v>0</v>
      </c>
      <c r="K306" s="70" t="b">
        <v>0</v>
      </c>
      <c r="L306" s="70" t="b">
        <v>0</v>
      </c>
    </row>
    <row r="307" spans="1:12" ht="15">
      <c r="A307" s="70" t="s">
        <v>1765</v>
      </c>
      <c r="B307" s="70" t="s">
        <v>1444</v>
      </c>
      <c r="C307" s="70">
        <v>2</v>
      </c>
      <c r="D307" s="129">
        <v>0.005494505494505495</v>
      </c>
      <c r="E307" s="129">
        <v>1.8375884382355112</v>
      </c>
      <c r="F307" s="70" t="s">
        <v>1372</v>
      </c>
      <c r="G307" s="70" t="b">
        <v>0</v>
      </c>
      <c r="H307" s="70" t="b">
        <v>0</v>
      </c>
      <c r="I307" s="70" t="b">
        <v>0</v>
      </c>
      <c r="J307" s="70" t="b">
        <v>0</v>
      </c>
      <c r="K307" s="70" t="b">
        <v>0</v>
      </c>
      <c r="L307" s="70" t="b">
        <v>0</v>
      </c>
    </row>
    <row r="308" spans="1:12" ht="15">
      <c r="A308" s="70" t="s">
        <v>1444</v>
      </c>
      <c r="B308" s="70" t="s">
        <v>1456</v>
      </c>
      <c r="C308" s="70">
        <v>2</v>
      </c>
      <c r="D308" s="129">
        <v>0.005494505494505495</v>
      </c>
      <c r="E308" s="129">
        <v>0.9344984512435677</v>
      </c>
      <c r="F308" s="70" t="s">
        <v>1372</v>
      </c>
      <c r="G308" s="70" t="b">
        <v>0</v>
      </c>
      <c r="H308" s="70" t="b">
        <v>0</v>
      </c>
      <c r="I308" s="70" t="b">
        <v>0</v>
      </c>
      <c r="J308" s="70" t="b">
        <v>0</v>
      </c>
      <c r="K308" s="70" t="b">
        <v>0</v>
      </c>
      <c r="L308" s="70" t="b">
        <v>0</v>
      </c>
    </row>
    <row r="309" spans="1:12" ht="15">
      <c r="A309" s="70" t="s">
        <v>1456</v>
      </c>
      <c r="B309" s="70" t="s">
        <v>1733</v>
      </c>
      <c r="C309" s="70">
        <v>2</v>
      </c>
      <c r="D309" s="129">
        <v>0.005494505494505495</v>
      </c>
      <c r="E309" s="129">
        <v>1.3604671835158488</v>
      </c>
      <c r="F309" s="70" t="s">
        <v>1372</v>
      </c>
      <c r="G309" s="70" t="b">
        <v>0</v>
      </c>
      <c r="H309" s="70" t="b">
        <v>0</v>
      </c>
      <c r="I309" s="70" t="b">
        <v>0</v>
      </c>
      <c r="J309" s="70" t="b">
        <v>0</v>
      </c>
      <c r="K309" s="70" t="b">
        <v>0</v>
      </c>
      <c r="L309" s="70" t="b">
        <v>0</v>
      </c>
    </row>
    <row r="310" spans="1:12" ht="15">
      <c r="A310" s="70" t="s">
        <v>1733</v>
      </c>
      <c r="B310" s="70" t="s">
        <v>380</v>
      </c>
      <c r="C310" s="70">
        <v>2</v>
      </c>
      <c r="D310" s="129">
        <v>0.005494505494505495</v>
      </c>
      <c r="E310" s="129">
        <v>1.3604671835158488</v>
      </c>
      <c r="F310" s="70" t="s">
        <v>1372</v>
      </c>
      <c r="G310" s="70" t="b">
        <v>0</v>
      </c>
      <c r="H310" s="70" t="b">
        <v>0</v>
      </c>
      <c r="I310" s="70" t="b">
        <v>0</v>
      </c>
      <c r="J310" s="70" t="b">
        <v>0</v>
      </c>
      <c r="K310" s="70" t="b">
        <v>0</v>
      </c>
      <c r="L310" s="70" t="b">
        <v>0</v>
      </c>
    </row>
    <row r="311" spans="1:12" ht="15">
      <c r="A311" s="70" t="s">
        <v>380</v>
      </c>
      <c r="B311" s="70" t="s">
        <v>1474</v>
      </c>
      <c r="C311" s="70">
        <v>2</v>
      </c>
      <c r="D311" s="129">
        <v>0.005494505494505495</v>
      </c>
      <c r="E311" s="129">
        <v>1.495165757413305</v>
      </c>
      <c r="F311" s="70" t="s">
        <v>1372</v>
      </c>
      <c r="G311" s="70" t="b">
        <v>0</v>
      </c>
      <c r="H311" s="70" t="b">
        <v>0</v>
      </c>
      <c r="I311" s="70" t="b">
        <v>0</v>
      </c>
      <c r="J311" s="70" t="b">
        <v>0</v>
      </c>
      <c r="K311" s="70" t="b">
        <v>0</v>
      </c>
      <c r="L311" s="70" t="b">
        <v>0</v>
      </c>
    </row>
    <row r="312" spans="1:12" ht="15">
      <c r="A312" s="70" t="s">
        <v>1474</v>
      </c>
      <c r="B312" s="70" t="s">
        <v>1795</v>
      </c>
      <c r="C312" s="70">
        <v>2</v>
      </c>
      <c r="D312" s="129">
        <v>0.005494505494505495</v>
      </c>
      <c r="E312" s="129">
        <v>2.235528446907549</v>
      </c>
      <c r="F312" s="70" t="s">
        <v>1372</v>
      </c>
      <c r="G312" s="70" t="b">
        <v>0</v>
      </c>
      <c r="H312" s="70" t="b">
        <v>0</v>
      </c>
      <c r="I312" s="70" t="b">
        <v>0</v>
      </c>
      <c r="J312" s="70" t="b">
        <v>0</v>
      </c>
      <c r="K312" s="70" t="b">
        <v>0</v>
      </c>
      <c r="L312" s="70" t="b">
        <v>0</v>
      </c>
    </row>
    <row r="313" spans="1:12" ht="15">
      <c r="A313" s="70" t="s">
        <v>1795</v>
      </c>
      <c r="B313" s="70" t="s">
        <v>1761</v>
      </c>
      <c r="C313" s="70">
        <v>2</v>
      </c>
      <c r="D313" s="129">
        <v>0.005494505494505495</v>
      </c>
      <c r="E313" s="129">
        <v>2.235528446907549</v>
      </c>
      <c r="F313" s="70" t="s">
        <v>1372</v>
      </c>
      <c r="G313" s="70" t="b">
        <v>0</v>
      </c>
      <c r="H313" s="70" t="b">
        <v>0</v>
      </c>
      <c r="I313" s="70" t="b">
        <v>0</v>
      </c>
      <c r="J313" s="70" t="b">
        <v>0</v>
      </c>
      <c r="K313" s="70" t="b">
        <v>0</v>
      </c>
      <c r="L313" s="70" t="b">
        <v>0</v>
      </c>
    </row>
    <row r="314" spans="1:12" ht="15">
      <c r="A314" s="70" t="s">
        <v>1472</v>
      </c>
      <c r="B314" s="70" t="s">
        <v>1473</v>
      </c>
      <c r="C314" s="70">
        <v>2</v>
      </c>
      <c r="D314" s="129">
        <v>0.006134969325153374</v>
      </c>
      <c r="E314" s="129">
        <v>1.5826314394896364</v>
      </c>
      <c r="F314" s="70" t="s">
        <v>1373</v>
      </c>
      <c r="G314" s="70" t="b">
        <v>0</v>
      </c>
      <c r="H314" s="70" t="b">
        <v>0</v>
      </c>
      <c r="I314" s="70" t="b">
        <v>0</v>
      </c>
      <c r="J314" s="70" t="b">
        <v>0</v>
      </c>
      <c r="K314" s="70" t="b">
        <v>0</v>
      </c>
      <c r="L314" s="70" t="b">
        <v>0</v>
      </c>
    </row>
    <row r="315" spans="1:12" ht="15">
      <c r="A315" s="70" t="s">
        <v>1773</v>
      </c>
      <c r="B315" s="70" t="s">
        <v>1754</v>
      </c>
      <c r="C315" s="70">
        <v>2</v>
      </c>
      <c r="D315" s="129">
        <v>0.006134969325153374</v>
      </c>
      <c r="E315" s="129">
        <v>2.0086001717619175</v>
      </c>
      <c r="F315" s="70" t="s">
        <v>1373</v>
      </c>
      <c r="G315" s="70" t="b">
        <v>0</v>
      </c>
      <c r="H315" s="70" t="b">
        <v>0</v>
      </c>
      <c r="I315" s="70" t="b">
        <v>0</v>
      </c>
      <c r="J315" s="70" t="b">
        <v>0</v>
      </c>
      <c r="K315" s="70" t="b">
        <v>0</v>
      </c>
      <c r="L315" s="70" t="b">
        <v>0</v>
      </c>
    </row>
    <row r="316" spans="1:12" ht="15">
      <c r="A316" s="70" t="s">
        <v>1456</v>
      </c>
      <c r="B316" s="70" t="s">
        <v>1475</v>
      </c>
      <c r="C316" s="70">
        <v>2</v>
      </c>
      <c r="D316" s="129">
        <v>0.006134969325153374</v>
      </c>
      <c r="E316" s="129">
        <v>1.48572142648158</v>
      </c>
      <c r="F316" s="70" t="s">
        <v>1373</v>
      </c>
      <c r="G316" s="70" t="b">
        <v>0</v>
      </c>
      <c r="H316" s="70" t="b">
        <v>0</v>
      </c>
      <c r="I316" s="70" t="b">
        <v>0</v>
      </c>
      <c r="J316" s="70" t="b">
        <v>0</v>
      </c>
      <c r="K316" s="70" t="b">
        <v>0</v>
      </c>
      <c r="L316" s="70" t="b">
        <v>0</v>
      </c>
    </row>
    <row r="317" spans="1:12" ht="15">
      <c r="A317" s="70" t="s">
        <v>1771</v>
      </c>
      <c r="B317" s="70" t="s">
        <v>1470</v>
      </c>
      <c r="C317" s="70">
        <v>2</v>
      </c>
      <c r="D317" s="129">
        <v>0.006134969325153374</v>
      </c>
      <c r="E317" s="129">
        <v>1.8836614351536176</v>
      </c>
      <c r="F317" s="70" t="s">
        <v>1373</v>
      </c>
      <c r="G317" s="70" t="b">
        <v>0</v>
      </c>
      <c r="H317" s="70" t="b">
        <v>0</v>
      </c>
      <c r="I317" s="70" t="b">
        <v>0</v>
      </c>
      <c r="J317" s="70" t="b">
        <v>0</v>
      </c>
      <c r="K317" s="70" t="b">
        <v>0</v>
      </c>
      <c r="L317" s="70" t="b">
        <v>0</v>
      </c>
    </row>
    <row r="318" spans="1:12" ht="15">
      <c r="A318" s="70" t="s">
        <v>1470</v>
      </c>
      <c r="B318" s="70" t="s">
        <v>1796</v>
      </c>
      <c r="C318" s="70">
        <v>2</v>
      </c>
      <c r="D318" s="129">
        <v>0.006134969325153374</v>
      </c>
      <c r="E318" s="129">
        <v>1.7867514221455612</v>
      </c>
      <c r="F318" s="70" t="s">
        <v>1373</v>
      </c>
      <c r="G318" s="70" t="b">
        <v>0</v>
      </c>
      <c r="H318" s="70" t="b">
        <v>0</v>
      </c>
      <c r="I318" s="70" t="b">
        <v>0</v>
      </c>
      <c r="J318" s="70" t="b">
        <v>0</v>
      </c>
      <c r="K318" s="70" t="b">
        <v>0</v>
      </c>
      <c r="L318" s="70" t="b">
        <v>0</v>
      </c>
    </row>
    <row r="319" spans="1:12" ht="15">
      <c r="A319" s="70" t="s">
        <v>1796</v>
      </c>
      <c r="B319" s="70" t="s">
        <v>1797</v>
      </c>
      <c r="C319" s="70">
        <v>2</v>
      </c>
      <c r="D319" s="129">
        <v>0.006134969325153374</v>
      </c>
      <c r="E319" s="129">
        <v>2.184691430817599</v>
      </c>
      <c r="F319" s="70" t="s">
        <v>1373</v>
      </c>
      <c r="G319" s="70" t="b">
        <v>0</v>
      </c>
      <c r="H319" s="70" t="b">
        <v>0</v>
      </c>
      <c r="I319" s="70" t="b">
        <v>0</v>
      </c>
      <c r="J319" s="70" t="b">
        <v>0</v>
      </c>
      <c r="K319" s="70" t="b">
        <v>0</v>
      </c>
      <c r="L319" s="70" t="b">
        <v>0</v>
      </c>
    </row>
    <row r="320" spans="1:12" ht="15">
      <c r="A320" s="70" t="s">
        <v>1797</v>
      </c>
      <c r="B320" s="70" t="s">
        <v>1471</v>
      </c>
      <c r="C320" s="70">
        <v>2</v>
      </c>
      <c r="D320" s="129">
        <v>0.006134969325153374</v>
      </c>
      <c r="E320" s="129">
        <v>1.7867514221455612</v>
      </c>
      <c r="F320" s="70" t="s">
        <v>1373</v>
      </c>
      <c r="G320" s="70" t="b">
        <v>0</v>
      </c>
      <c r="H320" s="70" t="b">
        <v>0</v>
      </c>
      <c r="I320" s="70" t="b">
        <v>0</v>
      </c>
      <c r="J320" s="70" t="b">
        <v>0</v>
      </c>
      <c r="K320" s="70" t="b">
        <v>0</v>
      </c>
      <c r="L320" s="70" t="b">
        <v>0</v>
      </c>
    </row>
    <row r="321" spans="1:12" ht="15">
      <c r="A321" s="70" t="s">
        <v>1471</v>
      </c>
      <c r="B321" s="70" t="s">
        <v>1474</v>
      </c>
      <c r="C321" s="70">
        <v>2</v>
      </c>
      <c r="D321" s="129">
        <v>0.006134969325153374</v>
      </c>
      <c r="E321" s="129">
        <v>1.48572142648158</v>
      </c>
      <c r="F321" s="70" t="s">
        <v>1373</v>
      </c>
      <c r="G321" s="70" t="b">
        <v>0</v>
      </c>
      <c r="H321" s="70" t="b">
        <v>0</v>
      </c>
      <c r="I321" s="70" t="b">
        <v>0</v>
      </c>
      <c r="J321" s="70" t="b">
        <v>0</v>
      </c>
      <c r="K321" s="70" t="b">
        <v>0</v>
      </c>
      <c r="L321" s="70" t="b">
        <v>0</v>
      </c>
    </row>
    <row r="322" spans="1:12" ht="15">
      <c r="A322" s="70" t="s">
        <v>1474</v>
      </c>
      <c r="B322" s="70" t="s">
        <v>1444</v>
      </c>
      <c r="C322" s="70">
        <v>2</v>
      </c>
      <c r="D322" s="129">
        <v>0.006134969325153374</v>
      </c>
      <c r="E322" s="129">
        <v>1.281601443825655</v>
      </c>
      <c r="F322" s="70" t="s">
        <v>1373</v>
      </c>
      <c r="G322" s="70" t="b">
        <v>0</v>
      </c>
      <c r="H322" s="70" t="b">
        <v>0</v>
      </c>
      <c r="I322" s="70" t="b">
        <v>0</v>
      </c>
      <c r="J322" s="70" t="b">
        <v>0</v>
      </c>
      <c r="K322" s="70" t="b">
        <v>0</v>
      </c>
      <c r="L322" s="70" t="b">
        <v>0</v>
      </c>
    </row>
    <row r="323" spans="1:12" ht="15">
      <c r="A323" s="70" t="s">
        <v>1444</v>
      </c>
      <c r="B323" s="70" t="s">
        <v>1457</v>
      </c>
      <c r="C323" s="70">
        <v>2</v>
      </c>
      <c r="D323" s="129">
        <v>0.006134969325153374</v>
      </c>
      <c r="E323" s="129">
        <v>1.0385633951393607</v>
      </c>
      <c r="F323" s="70" t="s">
        <v>1373</v>
      </c>
      <c r="G323" s="70" t="b">
        <v>0</v>
      </c>
      <c r="H323" s="70" t="b">
        <v>0</v>
      </c>
      <c r="I323" s="70" t="b">
        <v>0</v>
      </c>
      <c r="J323" s="70" t="b">
        <v>0</v>
      </c>
      <c r="K323" s="70" t="b">
        <v>0</v>
      </c>
      <c r="L323" s="70" t="b">
        <v>0</v>
      </c>
    </row>
    <row r="324" spans="1:12" ht="15">
      <c r="A324" s="70" t="s">
        <v>1457</v>
      </c>
      <c r="B324" s="70" t="s">
        <v>1798</v>
      </c>
      <c r="C324" s="70">
        <v>2</v>
      </c>
      <c r="D324" s="129">
        <v>0.006134969325153374</v>
      </c>
      <c r="E324" s="129">
        <v>1.5826314394896364</v>
      </c>
      <c r="F324" s="70" t="s">
        <v>1373</v>
      </c>
      <c r="G324" s="70" t="b">
        <v>0</v>
      </c>
      <c r="H324" s="70" t="b">
        <v>0</v>
      </c>
      <c r="I324" s="70" t="b">
        <v>0</v>
      </c>
      <c r="J324" s="70" t="b">
        <v>0</v>
      </c>
      <c r="K324" s="70" t="b">
        <v>0</v>
      </c>
      <c r="L324" s="70" t="b">
        <v>0</v>
      </c>
    </row>
    <row r="325" spans="1:12" ht="15">
      <c r="A325" s="70" t="s">
        <v>1798</v>
      </c>
      <c r="B325" s="70" t="s">
        <v>1799</v>
      </c>
      <c r="C325" s="70">
        <v>2</v>
      </c>
      <c r="D325" s="129">
        <v>0.006134969325153374</v>
      </c>
      <c r="E325" s="129">
        <v>2.184691430817599</v>
      </c>
      <c r="F325" s="70" t="s">
        <v>1373</v>
      </c>
      <c r="G325" s="70" t="b">
        <v>0</v>
      </c>
      <c r="H325" s="70" t="b">
        <v>0</v>
      </c>
      <c r="I325" s="70" t="b">
        <v>0</v>
      </c>
      <c r="J325" s="70" t="b">
        <v>0</v>
      </c>
      <c r="K325" s="70" t="b">
        <v>0</v>
      </c>
      <c r="L325" s="70" t="b">
        <v>0</v>
      </c>
    </row>
    <row r="326" spans="1:12" ht="15">
      <c r="A326" s="70" t="s">
        <v>1799</v>
      </c>
      <c r="B326" s="70" t="s">
        <v>1772</v>
      </c>
      <c r="C326" s="70">
        <v>2</v>
      </c>
      <c r="D326" s="129">
        <v>0.006134969325153374</v>
      </c>
      <c r="E326" s="129">
        <v>2.184691430817599</v>
      </c>
      <c r="F326" s="70" t="s">
        <v>1373</v>
      </c>
      <c r="G326" s="70" t="b">
        <v>0</v>
      </c>
      <c r="H326" s="70" t="b">
        <v>0</v>
      </c>
      <c r="I326" s="70" t="b">
        <v>0</v>
      </c>
      <c r="J326" s="70" t="b">
        <v>0</v>
      </c>
      <c r="K326" s="70" t="b">
        <v>0</v>
      </c>
      <c r="L326" s="70" t="b">
        <v>0</v>
      </c>
    </row>
    <row r="327" spans="1:12" ht="15">
      <c r="A327" s="70" t="s">
        <v>1772</v>
      </c>
      <c r="B327" s="70" t="s">
        <v>1800</v>
      </c>
      <c r="C327" s="70">
        <v>2</v>
      </c>
      <c r="D327" s="129">
        <v>0.006134969325153374</v>
      </c>
      <c r="E327" s="129">
        <v>2.184691430817599</v>
      </c>
      <c r="F327" s="70" t="s">
        <v>1373</v>
      </c>
      <c r="G327" s="70" t="b">
        <v>0</v>
      </c>
      <c r="H327" s="70" t="b">
        <v>0</v>
      </c>
      <c r="I327" s="70" t="b">
        <v>0</v>
      </c>
      <c r="J327" s="70" t="b">
        <v>0</v>
      </c>
      <c r="K327" s="70" t="b">
        <v>0</v>
      </c>
      <c r="L327" s="70" t="b">
        <v>0</v>
      </c>
    </row>
    <row r="328" spans="1:12" ht="15">
      <c r="A328" s="70" t="s">
        <v>1800</v>
      </c>
      <c r="B328" s="70" t="s">
        <v>1724</v>
      </c>
      <c r="C328" s="70">
        <v>2</v>
      </c>
      <c r="D328" s="129">
        <v>0.006134969325153374</v>
      </c>
      <c r="E328" s="129">
        <v>2.0086001717619175</v>
      </c>
      <c r="F328" s="70" t="s">
        <v>1373</v>
      </c>
      <c r="G328" s="70" t="b">
        <v>0</v>
      </c>
      <c r="H328" s="70" t="b">
        <v>0</v>
      </c>
      <c r="I328" s="70" t="b">
        <v>0</v>
      </c>
      <c r="J328" s="70" t="b">
        <v>0</v>
      </c>
      <c r="K328" s="70" t="b">
        <v>0</v>
      </c>
      <c r="L328" s="70" t="b">
        <v>0</v>
      </c>
    </row>
    <row r="329" spans="1:12" ht="15">
      <c r="A329" s="70" t="s">
        <v>1724</v>
      </c>
      <c r="B329" s="70" t="s">
        <v>1801</v>
      </c>
      <c r="C329" s="70">
        <v>2</v>
      </c>
      <c r="D329" s="129">
        <v>0.006134969325153374</v>
      </c>
      <c r="E329" s="129">
        <v>2.0086001717619175</v>
      </c>
      <c r="F329" s="70" t="s">
        <v>1373</v>
      </c>
      <c r="G329" s="70" t="b">
        <v>0</v>
      </c>
      <c r="H329" s="70" t="b">
        <v>0</v>
      </c>
      <c r="I329" s="70" t="b">
        <v>0</v>
      </c>
      <c r="J329" s="70" t="b">
        <v>0</v>
      </c>
      <c r="K329" s="70" t="b">
        <v>0</v>
      </c>
      <c r="L329" s="70" t="b">
        <v>0</v>
      </c>
    </row>
    <row r="330" spans="1:12" ht="15">
      <c r="A330" s="70" t="s">
        <v>1801</v>
      </c>
      <c r="B330" s="70" t="s">
        <v>1456</v>
      </c>
      <c r="C330" s="70">
        <v>2</v>
      </c>
      <c r="D330" s="129">
        <v>0.006134969325153374</v>
      </c>
      <c r="E330" s="129">
        <v>1.7075701760979365</v>
      </c>
      <c r="F330" s="70" t="s">
        <v>1373</v>
      </c>
      <c r="G330" s="70" t="b">
        <v>0</v>
      </c>
      <c r="H330" s="70" t="b">
        <v>0</v>
      </c>
      <c r="I330" s="70" t="b">
        <v>0</v>
      </c>
      <c r="J330" s="70" t="b">
        <v>0</v>
      </c>
      <c r="K330" s="70" t="b">
        <v>0</v>
      </c>
      <c r="L330" s="70" t="b">
        <v>0</v>
      </c>
    </row>
    <row r="331" spans="1:12" ht="15">
      <c r="A331" s="70" t="s">
        <v>1456</v>
      </c>
      <c r="B331" s="70" t="s">
        <v>1455</v>
      </c>
      <c r="C331" s="70">
        <v>2</v>
      </c>
      <c r="D331" s="129">
        <v>0.006134969325153374</v>
      </c>
      <c r="E331" s="129">
        <v>0.8090278168567134</v>
      </c>
      <c r="F331" s="70" t="s">
        <v>1373</v>
      </c>
      <c r="G331" s="70" t="b">
        <v>0</v>
      </c>
      <c r="H331" s="70" t="b">
        <v>0</v>
      </c>
      <c r="I331" s="70" t="b">
        <v>0</v>
      </c>
      <c r="J331" s="70" t="b">
        <v>0</v>
      </c>
      <c r="K331" s="70" t="b">
        <v>0</v>
      </c>
      <c r="L331" s="70" t="b">
        <v>0</v>
      </c>
    </row>
    <row r="332" spans="1:12" ht="15">
      <c r="A332" s="70" t="s">
        <v>1753</v>
      </c>
      <c r="B332" s="70" t="s">
        <v>1753</v>
      </c>
      <c r="C332" s="70">
        <v>2</v>
      </c>
      <c r="D332" s="129">
        <v>0.007981779114502952</v>
      </c>
      <c r="E332" s="129">
        <v>1.5826314394896364</v>
      </c>
      <c r="F332" s="70" t="s">
        <v>1373</v>
      </c>
      <c r="G332" s="70" t="b">
        <v>0</v>
      </c>
      <c r="H332" s="70" t="b">
        <v>0</v>
      </c>
      <c r="I332" s="70" t="b">
        <v>0</v>
      </c>
      <c r="J332" s="70" t="b">
        <v>0</v>
      </c>
      <c r="K332" s="70" t="b">
        <v>0</v>
      </c>
      <c r="L332" s="70" t="b">
        <v>0</v>
      </c>
    </row>
    <row r="333" spans="1:12" ht="15">
      <c r="A333" s="70" t="s">
        <v>1477</v>
      </c>
      <c r="B333" s="70" t="s">
        <v>1478</v>
      </c>
      <c r="C333" s="70">
        <v>10</v>
      </c>
      <c r="D333" s="129">
        <v>0</v>
      </c>
      <c r="E333" s="129">
        <v>0.9294189257142927</v>
      </c>
      <c r="F333" s="70" t="s">
        <v>1374</v>
      </c>
      <c r="G333" s="70" t="b">
        <v>0</v>
      </c>
      <c r="H333" s="70" t="b">
        <v>0</v>
      </c>
      <c r="I333" s="70" t="b">
        <v>0</v>
      </c>
      <c r="J333" s="70" t="b">
        <v>0</v>
      </c>
      <c r="K333" s="70" t="b">
        <v>0</v>
      </c>
      <c r="L333" s="70" t="b">
        <v>0</v>
      </c>
    </row>
    <row r="334" spans="1:12" ht="15">
      <c r="A334" s="70" t="s">
        <v>1479</v>
      </c>
      <c r="B334" s="70" t="s">
        <v>1477</v>
      </c>
      <c r="C334" s="70">
        <v>5</v>
      </c>
      <c r="D334" s="129">
        <v>0</v>
      </c>
      <c r="E334" s="129">
        <v>0.9294189257142927</v>
      </c>
      <c r="F334" s="70" t="s">
        <v>1374</v>
      </c>
      <c r="G334" s="70" t="b">
        <v>0</v>
      </c>
      <c r="H334" s="70" t="b">
        <v>0</v>
      </c>
      <c r="I334" s="70" t="b">
        <v>0</v>
      </c>
      <c r="J334" s="70" t="b">
        <v>0</v>
      </c>
      <c r="K334" s="70" t="b">
        <v>0</v>
      </c>
      <c r="L334" s="70" t="b">
        <v>0</v>
      </c>
    </row>
    <row r="335" spans="1:12" ht="15">
      <c r="A335" s="70" t="s">
        <v>1478</v>
      </c>
      <c r="B335" s="70" t="s">
        <v>1480</v>
      </c>
      <c r="C335" s="70">
        <v>5</v>
      </c>
      <c r="D335" s="129">
        <v>0</v>
      </c>
      <c r="E335" s="129">
        <v>0.9294189257142927</v>
      </c>
      <c r="F335" s="70" t="s">
        <v>1374</v>
      </c>
      <c r="G335" s="70" t="b">
        <v>0</v>
      </c>
      <c r="H335" s="70" t="b">
        <v>0</v>
      </c>
      <c r="I335" s="70" t="b">
        <v>0</v>
      </c>
      <c r="J335" s="70" t="b">
        <v>0</v>
      </c>
      <c r="K335" s="70" t="b">
        <v>1</v>
      </c>
      <c r="L335" s="70" t="b">
        <v>0</v>
      </c>
    </row>
    <row r="336" spans="1:12" ht="15">
      <c r="A336" s="70" t="s">
        <v>1480</v>
      </c>
      <c r="B336" s="70" t="s">
        <v>1481</v>
      </c>
      <c r="C336" s="70">
        <v>5</v>
      </c>
      <c r="D336" s="129">
        <v>0</v>
      </c>
      <c r="E336" s="129">
        <v>1.2304489213782739</v>
      </c>
      <c r="F336" s="70" t="s">
        <v>1374</v>
      </c>
      <c r="G336" s="70" t="b">
        <v>0</v>
      </c>
      <c r="H336" s="70" t="b">
        <v>1</v>
      </c>
      <c r="I336" s="70" t="b">
        <v>0</v>
      </c>
      <c r="J336" s="70" t="b">
        <v>0</v>
      </c>
      <c r="K336" s="70" t="b">
        <v>0</v>
      </c>
      <c r="L336" s="70" t="b">
        <v>0</v>
      </c>
    </row>
    <row r="337" spans="1:12" ht="15">
      <c r="A337" s="70" t="s">
        <v>1481</v>
      </c>
      <c r="B337" s="70" t="s">
        <v>1482</v>
      </c>
      <c r="C337" s="70">
        <v>5</v>
      </c>
      <c r="D337" s="129">
        <v>0</v>
      </c>
      <c r="E337" s="129">
        <v>1.2304489213782739</v>
      </c>
      <c r="F337" s="70" t="s">
        <v>1374</v>
      </c>
      <c r="G337" s="70" t="b">
        <v>0</v>
      </c>
      <c r="H337" s="70" t="b">
        <v>0</v>
      </c>
      <c r="I337" s="70" t="b">
        <v>0</v>
      </c>
      <c r="J337" s="70" t="b">
        <v>0</v>
      </c>
      <c r="K337" s="70" t="b">
        <v>0</v>
      </c>
      <c r="L337" s="70" t="b">
        <v>0</v>
      </c>
    </row>
    <row r="338" spans="1:12" ht="15">
      <c r="A338" s="70" t="s">
        <v>1482</v>
      </c>
      <c r="B338" s="70" t="s">
        <v>1424</v>
      </c>
      <c r="C338" s="70">
        <v>5</v>
      </c>
      <c r="D338" s="129">
        <v>0</v>
      </c>
      <c r="E338" s="129">
        <v>1.2304489213782739</v>
      </c>
      <c r="F338" s="70" t="s">
        <v>1374</v>
      </c>
      <c r="G338" s="70" t="b">
        <v>0</v>
      </c>
      <c r="H338" s="70" t="b">
        <v>0</v>
      </c>
      <c r="I338" s="70" t="b">
        <v>0</v>
      </c>
      <c r="J338" s="70" t="b">
        <v>0</v>
      </c>
      <c r="K338" s="70" t="b">
        <v>0</v>
      </c>
      <c r="L338" s="70" t="b">
        <v>0</v>
      </c>
    </row>
    <row r="339" spans="1:12" ht="15">
      <c r="A339" s="70" t="s">
        <v>1424</v>
      </c>
      <c r="B339" s="70" t="s">
        <v>1483</v>
      </c>
      <c r="C339" s="70">
        <v>5</v>
      </c>
      <c r="D339" s="129">
        <v>0</v>
      </c>
      <c r="E339" s="129">
        <v>1.2304489213782739</v>
      </c>
      <c r="F339" s="70" t="s">
        <v>1374</v>
      </c>
      <c r="G339" s="70" t="b">
        <v>0</v>
      </c>
      <c r="H339" s="70" t="b">
        <v>0</v>
      </c>
      <c r="I339" s="70" t="b">
        <v>0</v>
      </c>
      <c r="J339" s="70" t="b">
        <v>0</v>
      </c>
      <c r="K339" s="70" t="b">
        <v>0</v>
      </c>
      <c r="L339" s="70" t="b">
        <v>0</v>
      </c>
    </row>
    <row r="340" spans="1:12" ht="15">
      <c r="A340" s="70" t="s">
        <v>1483</v>
      </c>
      <c r="B340" s="70" t="s">
        <v>406</v>
      </c>
      <c r="C340" s="70">
        <v>5</v>
      </c>
      <c r="D340" s="129">
        <v>0</v>
      </c>
      <c r="E340" s="129">
        <v>1.2304489213782739</v>
      </c>
      <c r="F340" s="70" t="s">
        <v>1374</v>
      </c>
      <c r="G340" s="70" t="b">
        <v>0</v>
      </c>
      <c r="H340" s="70" t="b">
        <v>0</v>
      </c>
      <c r="I340" s="70" t="b">
        <v>0</v>
      </c>
      <c r="J340" s="70" t="b">
        <v>0</v>
      </c>
      <c r="K340" s="70" t="b">
        <v>0</v>
      </c>
      <c r="L340" s="70" t="b">
        <v>0</v>
      </c>
    </row>
    <row r="341" spans="1:12" ht="15">
      <c r="A341" s="70" t="s">
        <v>406</v>
      </c>
      <c r="B341" s="70" t="s">
        <v>1484</v>
      </c>
      <c r="C341" s="70">
        <v>5</v>
      </c>
      <c r="D341" s="129">
        <v>0</v>
      </c>
      <c r="E341" s="129">
        <v>1.2304489213782739</v>
      </c>
      <c r="F341" s="70" t="s">
        <v>1374</v>
      </c>
      <c r="G341" s="70" t="b">
        <v>0</v>
      </c>
      <c r="H341" s="70" t="b">
        <v>0</v>
      </c>
      <c r="I341" s="70" t="b">
        <v>0</v>
      </c>
      <c r="J341" s="70" t="b">
        <v>0</v>
      </c>
      <c r="K341" s="70" t="b">
        <v>0</v>
      </c>
      <c r="L341" s="70" t="b">
        <v>0</v>
      </c>
    </row>
    <row r="342" spans="1:12" ht="15">
      <c r="A342" s="70" t="s">
        <v>1484</v>
      </c>
      <c r="B342" s="70" t="s">
        <v>1709</v>
      </c>
      <c r="C342" s="70">
        <v>5</v>
      </c>
      <c r="D342" s="129">
        <v>0</v>
      </c>
      <c r="E342" s="129">
        <v>1.2304489213782739</v>
      </c>
      <c r="F342" s="70" t="s">
        <v>1374</v>
      </c>
      <c r="G342" s="70" t="b">
        <v>0</v>
      </c>
      <c r="H342" s="70" t="b">
        <v>0</v>
      </c>
      <c r="I342" s="70" t="b">
        <v>0</v>
      </c>
      <c r="J342" s="70" t="b">
        <v>0</v>
      </c>
      <c r="K342" s="70" t="b">
        <v>0</v>
      </c>
      <c r="L342" s="70" t="b">
        <v>0</v>
      </c>
    </row>
    <row r="343" spans="1:12" ht="15">
      <c r="A343" s="70" t="s">
        <v>1709</v>
      </c>
      <c r="B343" s="70" t="s">
        <v>1444</v>
      </c>
      <c r="C343" s="70">
        <v>5</v>
      </c>
      <c r="D343" s="129">
        <v>0</v>
      </c>
      <c r="E343" s="129">
        <v>1.2304489213782739</v>
      </c>
      <c r="F343" s="70" t="s">
        <v>1374</v>
      </c>
      <c r="G343" s="70" t="b">
        <v>0</v>
      </c>
      <c r="H343" s="70" t="b">
        <v>0</v>
      </c>
      <c r="I343" s="70" t="b">
        <v>0</v>
      </c>
      <c r="J343" s="70" t="b">
        <v>0</v>
      </c>
      <c r="K343" s="70" t="b">
        <v>0</v>
      </c>
      <c r="L343" s="70" t="b">
        <v>0</v>
      </c>
    </row>
    <row r="344" spans="1:12" ht="15">
      <c r="A344" s="70" t="s">
        <v>1444</v>
      </c>
      <c r="B344" s="70" t="s">
        <v>1477</v>
      </c>
      <c r="C344" s="70">
        <v>5</v>
      </c>
      <c r="D344" s="129">
        <v>0</v>
      </c>
      <c r="E344" s="129">
        <v>0.9294189257142927</v>
      </c>
      <c r="F344" s="70" t="s">
        <v>1374</v>
      </c>
      <c r="G344" s="70" t="b">
        <v>0</v>
      </c>
      <c r="H344" s="70" t="b">
        <v>0</v>
      </c>
      <c r="I344" s="70" t="b">
        <v>0</v>
      </c>
      <c r="J344" s="70" t="b">
        <v>0</v>
      </c>
      <c r="K344" s="70" t="b">
        <v>0</v>
      </c>
      <c r="L344" s="70" t="b">
        <v>0</v>
      </c>
    </row>
    <row r="345" spans="1:12" ht="15">
      <c r="A345" s="70" t="s">
        <v>1478</v>
      </c>
      <c r="B345" s="70" t="s">
        <v>1728</v>
      </c>
      <c r="C345" s="70">
        <v>5</v>
      </c>
      <c r="D345" s="129">
        <v>0</v>
      </c>
      <c r="E345" s="129">
        <v>0.9294189257142927</v>
      </c>
      <c r="F345" s="70" t="s">
        <v>1374</v>
      </c>
      <c r="G345" s="70" t="b">
        <v>0</v>
      </c>
      <c r="H345" s="70" t="b">
        <v>0</v>
      </c>
      <c r="I345" s="70" t="b">
        <v>0</v>
      </c>
      <c r="J345" s="70" t="b">
        <v>0</v>
      </c>
      <c r="K345" s="70" t="b">
        <v>0</v>
      </c>
      <c r="L345" s="70" t="b">
        <v>0</v>
      </c>
    </row>
    <row r="346" spans="1:12" ht="15">
      <c r="A346" s="70" t="s">
        <v>1728</v>
      </c>
      <c r="B346" s="70" t="s">
        <v>1708</v>
      </c>
      <c r="C346" s="70">
        <v>5</v>
      </c>
      <c r="D346" s="129">
        <v>0</v>
      </c>
      <c r="E346" s="129">
        <v>1.2304489213782739</v>
      </c>
      <c r="F346" s="70" t="s">
        <v>1374</v>
      </c>
      <c r="G346" s="70" t="b">
        <v>0</v>
      </c>
      <c r="H346" s="70" t="b">
        <v>0</v>
      </c>
      <c r="I346" s="70" t="b">
        <v>0</v>
      </c>
      <c r="J346" s="70" t="b">
        <v>0</v>
      </c>
      <c r="K346" s="70" t="b">
        <v>0</v>
      </c>
      <c r="L346" s="70" t="b">
        <v>0</v>
      </c>
    </row>
    <row r="347" spans="1:12" ht="15">
      <c r="A347" s="70" t="s">
        <v>1708</v>
      </c>
      <c r="B347" s="70" t="s">
        <v>1455</v>
      </c>
      <c r="C347" s="70">
        <v>5</v>
      </c>
      <c r="D347" s="129">
        <v>0</v>
      </c>
      <c r="E347" s="129">
        <v>1.2304489213782739</v>
      </c>
      <c r="F347" s="70" t="s">
        <v>1374</v>
      </c>
      <c r="G347" s="70" t="b">
        <v>0</v>
      </c>
      <c r="H347" s="70" t="b">
        <v>0</v>
      </c>
      <c r="I347" s="70" t="b">
        <v>0</v>
      </c>
      <c r="J347" s="70" t="b">
        <v>0</v>
      </c>
      <c r="K347" s="70" t="b">
        <v>0</v>
      </c>
      <c r="L347" s="70" t="b">
        <v>0</v>
      </c>
    </row>
    <row r="348" spans="1:12" ht="15">
      <c r="A348" s="70" t="s">
        <v>1455</v>
      </c>
      <c r="B348" s="70" t="s">
        <v>1729</v>
      </c>
      <c r="C348" s="70">
        <v>5</v>
      </c>
      <c r="D348" s="129">
        <v>0</v>
      </c>
      <c r="E348" s="129">
        <v>1.2304489213782739</v>
      </c>
      <c r="F348" s="70" t="s">
        <v>1374</v>
      </c>
      <c r="G348" s="70" t="b">
        <v>0</v>
      </c>
      <c r="H348" s="70" t="b">
        <v>0</v>
      </c>
      <c r="I348" s="70" t="b">
        <v>0</v>
      </c>
      <c r="J348" s="70" t="b">
        <v>0</v>
      </c>
      <c r="K348" s="70" t="b">
        <v>0</v>
      </c>
      <c r="L348" s="70" t="b">
        <v>0</v>
      </c>
    </row>
    <row r="349" spans="1:12" ht="15">
      <c r="A349" s="70" t="s">
        <v>1491</v>
      </c>
      <c r="B349" s="70" t="s">
        <v>1457</v>
      </c>
      <c r="C349" s="70">
        <v>2</v>
      </c>
      <c r="D349" s="129">
        <v>0</v>
      </c>
      <c r="E349" s="129">
        <v>0.7403626894942439</v>
      </c>
      <c r="F349" s="70" t="s">
        <v>1378</v>
      </c>
      <c r="G349" s="70" t="b">
        <v>0</v>
      </c>
      <c r="H349" s="70" t="b">
        <v>0</v>
      </c>
      <c r="I349" s="70" t="b">
        <v>0</v>
      </c>
      <c r="J349" s="70" t="b">
        <v>0</v>
      </c>
      <c r="K349" s="70" t="b">
        <v>0</v>
      </c>
      <c r="L349" s="70" t="b">
        <v>0</v>
      </c>
    </row>
    <row r="350" spans="1:12" ht="15">
      <c r="A350" s="70" t="s">
        <v>1457</v>
      </c>
      <c r="B350" s="70" t="s">
        <v>1482</v>
      </c>
      <c r="C350" s="70">
        <v>2</v>
      </c>
      <c r="D350" s="129">
        <v>0</v>
      </c>
      <c r="E350" s="129">
        <v>0.7403626894942439</v>
      </c>
      <c r="F350" s="70" t="s">
        <v>1378</v>
      </c>
      <c r="G350" s="70" t="b">
        <v>0</v>
      </c>
      <c r="H350" s="70" t="b">
        <v>0</v>
      </c>
      <c r="I350" s="70" t="b">
        <v>0</v>
      </c>
      <c r="J350" s="70" t="b">
        <v>0</v>
      </c>
      <c r="K350" s="70" t="b">
        <v>0</v>
      </c>
      <c r="L350" s="70" t="b">
        <v>0</v>
      </c>
    </row>
    <row r="351" spans="1:12" ht="15">
      <c r="A351" s="70" t="s">
        <v>1482</v>
      </c>
      <c r="B351" s="70" t="s">
        <v>1492</v>
      </c>
      <c r="C351" s="70">
        <v>2</v>
      </c>
      <c r="D351" s="129">
        <v>0</v>
      </c>
      <c r="E351" s="129">
        <v>1.0413926851582251</v>
      </c>
      <c r="F351" s="70" t="s">
        <v>1378</v>
      </c>
      <c r="G351" s="70" t="b">
        <v>0</v>
      </c>
      <c r="H351" s="70" t="b">
        <v>0</v>
      </c>
      <c r="I351" s="70" t="b">
        <v>0</v>
      </c>
      <c r="J351" s="70" t="b">
        <v>0</v>
      </c>
      <c r="K351" s="70" t="b">
        <v>0</v>
      </c>
      <c r="L351" s="70" t="b">
        <v>0</v>
      </c>
    </row>
    <row r="352" spans="1:12" ht="15">
      <c r="A352" s="70" t="s">
        <v>1492</v>
      </c>
      <c r="B352" s="70" t="s">
        <v>1493</v>
      </c>
      <c r="C352" s="70">
        <v>2</v>
      </c>
      <c r="D352" s="129">
        <v>0</v>
      </c>
      <c r="E352" s="129">
        <v>1.0413926851582251</v>
      </c>
      <c r="F352" s="70" t="s">
        <v>1378</v>
      </c>
      <c r="G352" s="70" t="b">
        <v>0</v>
      </c>
      <c r="H352" s="70" t="b">
        <v>0</v>
      </c>
      <c r="I352" s="70" t="b">
        <v>0</v>
      </c>
      <c r="J352" s="70" t="b">
        <v>0</v>
      </c>
      <c r="K352" s="70" t="b">
        <v>0</v>
      </c>
      <c r="L352" s="70" t="b">
        <v>0</v>
      </c>
    </row>
    <row r="353" spans="1:12" ht="15">
      <c r="A353" s="70" t="s">
        <v>1493</v>
      </c>
      <c r="B353" s="70" t="s">
        <v>1494</v>
      </c>
      <c r="C353" s="70">
        <v>2</v>
      </c>
      <c r="D353" s="129">
        <v>0</v>
      </c>
      <c r="E353" s="129">
        <v>1.0413926851582251</v>
      </c>
      <c r="F353" s="70" t="s">
        <v>1378</v>
      </c>
      <c r="G353" s="70" t="b">
        <v>0</v>
      </c>
      <c r="H353" s="70" t="b">
        <v>0</v>
      </c>
      <c r="I353" s="70" t="b">
        <v>0</v>
      </c>
      <c r="J353" s="70" t="b">
        <v>0</v>
      </c>
      <c r="K353" s="70" t="b">
        <v>0</v>
      </c>
      <c r="L353" s="70" t="b">
        <v>0</v>
      </c>
    </row>
    <row r="354" spans="1:12" ht="15">
      <c r="A354" s="70" t="s">
        <v>1494</v>
      </c>
      <c r="B354" s="70" t="s">
        <v>1495</v>
      </c>
      <c r="C354" s="70">
        <v>2</v>
      </c>
      <c r="D354" s="129">
        <v>0</v>
      </c>
      <c r="E354" s="129">
        <v>1.0413926851582251</v>
      </c>
      <c r="F354" s="70" t="s">
        <v>1378</v>
      </c>
      <c r="G354" s="70" t="b">
        <v>0</v>
      </c>
      <c r="H354" s="70" t="b">
        <v>0</v>
      </c>
      <c r="I354" s="70" t="b">
        <v>0</v>
      </c>
      <c r="J354" s="70" t="b">
        <v>0</v>
      </c>
      <c r="K354" s="70" t="b">
        <v>0</v>
      </c>
      <c r="L354" s="70" t="b">
        <v>0</v>
      </c>
    </row>
    <row r="355" spans="1:12" ht="15">
      <c r="A355" s="70" t="s">
        <v>1495</v>
      </c>
      <c r="B355" s="70" t="s">
        <v>1457</v>
      </c>
      <c r="C355" s="70">
        <v>2</v>
      </c>
      <c r="D355" s="129">
        <v>0</v>
      </c>
      <c r="E355" s="129">
        <v>0.7403626894942439</v>
      </c>
      <c r="F355" s="70" t="s">
        <v>1378</v>
      </c>
      <c r="G355" s="70" t="b">
        <v>0</v>
      </c>
      <c r="H355" s="70" t="b">
        <v>0</v>
      </c>
      <c r="I355" s="70" t="b">
        <v>0</v>
      </c>
      <c r="J355" s="70" t="b">
        <v>0</v>
      </c>
      <c r="K355" s="70" t="b">
        <v>0</v>
      </c>
      <c r="L355" s="70" t="b">
        <v>0</v>
      </c>
    </row>
    <row r="356" spans="1:12" ht="15">
      <c r="A356" s="70" t="s">
        <v>1457</v>
      </c>
      <c r="B356" s="70" t="s">
        <v>1496</v>
      </c>
      <c r="C356" s="70">
        <v>2</v>
      </c>
      <c r="D356" s="129">
        <v>0</v>
      </c>
      <c r="E356" s="129">
        <v>0.7403626894942439</v>
      </c>
      <c r="F356" s="70" t="s">
        <v>1378</v>
      </c>
      <c r="G356" s="70" t="b">
        <v>0</v>
      </c>
      <c r="H356" s="70" t="b">
        <v>0</v>
      </c>
      <c r="I356" s="70" t="b">
        <v>0</v>
      </c>
      <c r="J356" s="70" t="b">
        <v>0</v>
      </c>
      <c r="K356" s="70" t="b">
        <v>0</v>
      </c>
      <c r="L356" s="70" t="b">
        <v>0</v>
      </c>
    </row>
    <row r="357" spans="1:12" ht="15">
      <c r="A357" s="70" t="s">
        <v>1496</v>
      </c>
      <c r="B357" s="70" t="s">
        <v>1455</v>
      </c>
      <c r="C357" s="70">
        <v>2</v>
      </c>
      <c r="D357" s="129">
        <v>0</v>
      </c>
      <c r="E357" s="129">
        <v>1.0413926851582251</v>
      </c>
      <c r="F357" s="70" t="s">
        <v>1378</v>
      </c>
      <c r="G357" s="70" t="b">
        <v>0</v>
      </c>
      <c r="H357" s="70" t="b">
        <v>0</v>
      </c>
      <c r="I357" s="70" t="b">
        <v>0</v>
      </c>
      <c r="J357" s="70" t="b">
        <v>0</v>
      </c>
      <c r="K357" s="70" t="b">
        <v>0</v>
      </c>
      <c r="L357" s="70" t="b">
        <v>0</v>
      </c>
    </row>
    <row r="358" spans="1:12" ht="15">
      <c r="A358" s="70" t="s">
        <v>1455</v>
      </c>
      <c r="B358" s="70" t="s">
        <v>1497</v>
      </c>
      <c r="C358" s="70">
        <v>2</v>
      </c>
      <c r="D358" s="129">
        <v>0</v>
      </c>
      <c r="E358" s="129">
        <v>1.0413926851582251</v>
      </c>
      <c r="F358" s="70" t="s">
        <v>1378</v>
      </c>
      <c r="G358" s="70" t="b">
        <v>0</v>
      </c>
      <c r="H358" s="70" t="b">
        <v>0</v>
      </c>
      <c r="I358" s="70" t="b">
        <v>0</v>
      </c>
      <c r="J358" s="70" t="b">
        <v>0</v>
      </c>
      <c r="K358" s="70" t="b">
        <v>0</v>
      </c>
      <c r="L358" s="70" t="b">
        <v>0</v>
      </c>
    </row>
    <row r="359" spans="1:12" ht="15">
      <c r="A359" s="70" t="s">
        <v>1497</v>
      </c>
      <c r="B359" s="70" t="s">
        <v>1808</v>
      </c>
      <c r="C359" s="70">
        <v>2</v>
      </c>
      <c r="D359" s="129">
        <v>0</v>
      </c>
      <c r="E359" s="129">
        <v>1.0413926851582251</v>
      </c>
      <c r="F359" s="70" t="s">
        <v>1378</v>
      </c>
      <c r="G359" s="70" t="b">
        <v>0</v>
      </c>
      <c r="H359" s="70" t="b">
        <v>0</v>
      </c>
      <c r="I359" s="70" t="b">
        <v>0</v>
      </c>
      <c r="J359" s="70" t="b">
        <v>0</v>
      </c>
      <c r="K359" s="70" t="b">
        <v>0</v>
      </c>
      <c r="L359" s="70" t="b">
        <v>0</v>
      </c>
    </row>
    <row r="360" spans="1:12" ht="15">
      <c r="A360" s="70" t="s">
        <v>1499</v>
      </c>
      <c r="B360" s="70" t="s">
        <v>1500</v>
      </c>
      <c r="C360" s="70">
        <v>2</v>
      </c>
      <c r="D360" s="129">
        <v>0</v>
      </c>
      <c r="E360" s="129">
        <v>1.1139433523068367</v>
      </c>
      <c r="F360" s="70" t="s">
        <v>1379</v>
      </c>
      <c r="G360" s="70" t="b">
        <v>0</v>
      </c>
      <c r="H360" s="70" t="b">
        <v>0</v>
      </c>
      <c r="I360" s="70" t="b">
        <v>0</v>
      </c>
      <c r="J360" s="70" t="b">
        <v>0</v>
      </c>
      <c r="K360" s="70" t="b">
        <v>0</v>
      </c>
      <c r="L360" s="70" t="b">
        <v>0</v>
      </c>
    </row>
    <row r="361" spans="1:12" ht="15">
      <c r="A361" s="70" t="s">
        <v>1500</v>
      </c>
      <c r="B361" s="70" t="s">
        <v>1501</v>
      </c>
      <c r="C361" s="70">
        <v>2</v>
      </c>
      <c r="D361" s="129">
        <v>0</v>
      </c>
      <c r="E361" s="129">
        <v>1.1139433523068367</v>
      </c>
      <c r="F361" s="70" t="s">
        <v>1379</v>
      </c>
      <c r="G361" s="70" t="b">
        <v>0</v>
      </c>
      <c r="H361" s="70" t="b">
        <v>0</v>
      </c>
      <c r="I361" s="70" t="b">
        <v>0</v>
      </c>
      <c r="J361" s="70" t="b">
        <v>0</v>
      </c>
      <c r="K361" s="70" t="b">
        <v>0</v>
      </c>
      <c r="L361" s="70" t="b">
        <v>0</v>
      </c>
    </row>
    <row r="362" spans="1:12" ht="15">
      <c r="A362" s="70" t="s">
        <v>1501</v>
      </c>
      <c r="B362" s="70" t="s">
        <v>1502</v>
      </c>
      <c r="C362" s="70">
        <v>2</v>
      </c>
      <c r="D362" s="129">
        <v>0</v>
      </c>
      <c r="E362" s="129">
        <v>1.1139433523068367</v>
      </c>
      <c r="F362" s="70" t="s">
        <v>1379</v>
      </c>
      <c r="G362" s="70" t="b">
        <v>0</v>
      </c>
      <c r="H362" s="70" t="b">
        <v>0</v>
      </c>
      <c r="I362" s="70" t="b">
        <v>0</v>
      </c>
      <c r="J362" s="70" t="b">
        <v>1</v>
      </c>
      <c r="K362" s="70" t="b">
        <v>0</v>
      </c>
      <c r="L362" s="70" t="b">
        <v>0</v>
      </c>
    </row>
    <row r="363" spans="1:12" ht="15">
      <c r="A363" s="70" t="s">
        <v>1502</v>
      </c>
      <c r="B363" s="70" t="s">
        <v>1503</v>
      </c>
      <c r="C363" s="70">
        <v>2</v>
      </c>
      <c r="D363" s="129">
        <v>0</v>
      </c>
      <c r="E363" s="129">
        <v>1.1139433523068367</v>
      </c>
      <c r="F363" s="70" t="s">
        <v>1379</v>
      </c>
      <c r="G363" s="70" t="b">
        <v>1</v>
      </c>
      <c r="H363" s="70" t="b">
        <v>0</v>
      </c>
      <c r="I363" s="70" t="b">
        <v>0</v>
      </c>
      <c r="J363" s="70" t="b">
        <v>0</v>
      </c>
      <c r="K363" s="70" t="b">
        <v>0</v>
      </c>
      <c r="L363" s="70" t="b">
        <v>0</v>
      </c>
    </row>
    <row r="364" spans="1:12" ht="15">
      <c r="A364" s="70" t="s">
        <v>1503</v>
      </c>
      <c r="B364" s="70" t="s">
        <v>1504</v>
      </c>
      <c r="C364" s="70">
        <v>2</v>
      </c>
      <c r="D364" s="129">
        <v>0</v>
      </c>
      <c r="E364" s="129">
        <v>1.1139433523068367</v>
      </c>
      <c r="F364" s="70" t="s">
        <v>1379</v>
      </c>
      <c r="G364" s="70" t="b">
        <v>0</v>
      </c>
      <c r="H364" s="70" t="b">
        <v>0</v>
      </c>
      <c r="I364" s="70" t="b">
        <v>0</v>
      </c>
      <c r="J364" s="70" t="b">
        <v>0</v>
      </c>
      <c r="K364" s="70" t="b">
        <v>0</v>
      </c>
      <c r="L364" s="70" t="b">
        <v>0</v>
      </c>
    </row>
    <row r="365" spans="1:12" ht="15">
      <c r="A365" s="70" t="s">
        <v>1504</v>
      </c>
      <c r="B365" s="70" t="s">
        <v>1427</v>
      </c>
      <c r="C365" s="70">
        <v>2</v>
      </c>
      <c r="D365" s="129">
        <v>0</v>
      </c>
      <c r="E365" s="129">
        <v>1.1139433523068367</v>
      </c>
      <c r="F365" s="70" t="s">
        <v>1379</v>
      </c>
      <c r="G365" s="70" t="b">
        <v>0</v>
      </c>
      <c r="H365" s="70" t="b">
        <v>0</v>
      </c>
      <c r="I365" s="70" t="b">
        <v>0</v>
      </c>
      <c r="J365" s="70" t="b">
        <v>0</v>
      </c>
      <c r="K365" s="70" t="b">
        <v>0</v>
      </c>
      <c r="L365" s="70" t="b">
        <v>0</v>
      </c>
    </row>
    <row r="366" spans="1:12" ht="15">
      <c r="A366" s="70" t="s">
        <v>1427</v>
      </c>
      <c r="B366" s="70" t="s">
        <v>1505</v>
      </c>
      <c r="C366" s="70">
        <v>2</v>
      </c>
      <c r="D366" s="129">
        <v>0</v>
      </c>
      <c r="E366" s="129">
        <v>1.1139433523068367</v>
      </c>
      <c r="F366" s="70" t="s">
        <v>1379</v>
      </c>
      <c r="G366" s="70" t="b">
        <v>0</v>
      </c>
      <c r="H366" s="70" t="b">
        <v>0</v>
      </c>
      <c r="I366" s="70" t="b">
        <v>0</v>
      </c>
      <c r="J366" s="70" t="b">
        <v>0</v>
      </c>
      <c r="K366" s="70" t="b">
        <v>0</v>
      </c>
      <c r="L366" s="70" t="b">
        <v>0</v>
      </c>
    </row>
    <row r="367" spans="1:12" ht="15">
      <c r="A367" s="70" t="s">
        <v>1505</v>
      </c>
      <c r="B367" s="70" t="s">
        <v>1506</v>
      </c>
      <c r="C367" s="70">
        <v>2</v>
      </c>
      <c r="D367" s="129">
        <v>0</v>
      </c>
      <c r="E367" s="129">
        <v>1.1139433523068367</v>
      </c>
      <c r="F367" s="70" t="s">
        <v>1379</v>
      </c>
      <c r="G367" s="70" t="b">
        <v>0</v>
      </c>
      <c r="H367" s="70" t="b">
        <v>0</v>
      </c>
      <c r="I367" s="70" t="b">
        <v>0</v>
      </c>
      <c r="J367" s="70" t="b">
        <v>0</v>
      </c>
      <c r="K367" s="70" t="b">
        <v>0</v>
      </c>
      <c r="L367" s="70" t="b">
        <v>0</v>
      </c>
    </row>
    <row r="368" spans="1:12" ht="15">
      <c r="A368" s="70" t="s">
        <v>1506</v>
      </c>
      <c r="B368" s="70" t="s">
        <v>1444</v>
      </c>
      <c r="C368" s="70">
        <v>2</v>
      </c>
      <c r="D368" s="129">
        <v>0</v>
      </c>
      <c r="E368" s="129">
        <v>1.1139433523068367</v>
      </c>
      <c r="F368" s="70" t="s">
        <v>1379</v>
      </c>
      <c r="G368" s="70" t="b">
        <v>0</v>
      </c>
      <c r="H368" s="70" t="b">
        <v>0</v>
      </c>
      <c r="I368" s="70" t="b">
        <v>0</v>
      </c>
      <c r="J368" s="70" t="b">
        <v>0</v>
      </c>
      <c r="K368" s="70" t="b">
        <v>0</v>
      </c>
      <c r="L368" s="70" t="b">
        <v>0</v>
      </c>
    </row>
    <row r="369" spans="1:12" ht="15">
      <c r="A369" s="70" t="s">
        <v>1444</v>
      </c>
      <c r="B369" s="70" t="s">
        <v>1455</v>
      </c>
      <c r="C369" s="70">
        <v>2</v>
      </c>
      <c r="D369" s="129">
        <v>0</v>
      </c>
      <c r="E369" s="129">
        <v>1.1139433523068367</v>
      </c>
      <c r="F369" s="70" t="s">
        <v>1379</v>
      </c>
      <c r="G369" s="70" t="b">
        <v>0</v>
      </c>
      <c r="H369" s="70" t="b">
        <v>0</v>
      </c>
      <c r="I369" s="70" t="b">
        <v>0</v>
      </c>
      <c r="J369" s="70" t="b">
        <v>0</v>
      </c>
      <c r="K369" s="70" t="b">
        <v>0</v>
      </c>
      <c r="L369" s="70" t="b">
        <v>0</v>
      </c>
    </row>
    <row r="370" spans="1:12" ht="15">
      <c r="A370" s="70" t="s">
        <v>1455</v>
      </c>
      <c r="B370" s="70" t="s">
        <v>1724</v>
      </c>
      <c r="C370" s="70">
        <v>2</v>
      </c>
      <c r="D370" s="129">
        <v>0</v>
      </c>
      <c r="E370" s="129">
        <v>1.1139433523068367</v>
      </c>
      <c r="F370" s="70" t="s">
        <v>1379</v>
      </c>
      <c r="G370" s="70" t="b">
        <v>0</v>
      </c>
      <c r="H370" s="70" t="b">
        <v>0</v>
      </c>
      <c r="I370" s="70" t="b">
        <v>0</v>
      </c>
      <c r="J370" s="70" t="b">
        <v>0</v>
      </c>
      <c r="K370" s="70" t="b">
        <v>0</v>
      </c>
      <c r="L370" s="70" t="b">
        <v>0</v>
      </c>
    </row>
    <row r="371" spans="1:12" ht="15">
      <c r="A371" s="70" t="s">
        <v>1724</v>
      </c>
      <c r="B371" s="70" t="s">
        <v>1813</v>
      </c>
      <c r="C371" s="70">
        <v>2</v>
      </c>
      <c r="D371" s="129">
        <v>0</v>
      </c>
      <c r="E371" s="129">
        <v>1.1139433523068367</v>
      </c>
      <c r="F371" s="70" t="s">
        <v>1379</v>
      </c>
      <c r="G371" s="70" t="b">
        <v>0</v>
      </c>
      <c r="H371" s="70" t="b">
        <v>0</v>
      </c>
      <c r="I371" s="70" t="b">
        <v>0</v>
      </c>
      <c r="J371" s="70" t="b">
        <v>0</v>
      </c>
      <c r="K371" s="70" t="b">
        <v>0</v>
      </c>
      <c r="L371" s="70" t="b">
        <v>0</v>
      </c>
    </row>
    <row r="372" spans="1:12" ht="15">
      <c r="A372" s="70" t="s">
        <v>1813</v>
      </c>
      <c r="B372" s="70" t="s">
        <v>1814</v>
      </c>
      <c r="C372" s="70">
        <v>2</v>
      </c>
      <c r="D372" s="129">
        <v>0</v>
      </c>
      <c r="E372" s="129">
        <v>1.1139433523068367</v>
      </c>
      <c r="F372" s="70" t="s">
        <v>1379</v>
      </c>
      <c r="G372" s="70" t="b">
        <v>0</v>
      </c>
      <c r="H372" s="70" t="b">
        <v>0</v>
      </c>
      <c r="I372" s="70" t="b">
        <v>0</v>
      </c>
      <c r="J372" s="70" t="b">
        <v>0</v>
      </c>
      <c r="K372" s="70" t="b">
        <v>0</v>
      </c>
      <c r="L372" s="70"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276</v>
      </c>
      <c r="B1" s="13" t="s">
        <v>17</v>
      </c>
    </row>
    <row r="2" spans="1:2" ht="15">
      <c r="A2" s="67" t="s">
        <v>277</v>
      </c>
      <c r="B2" s="67" t="s">
        <v>283</v>
      </c>
    </row>
    <row r="3" spans="1:2" ht="15">
      <c r="A3" s="67" t="s">
        <v>278</v>
      </c>
      <c r="B3" s="67" t="s">
        <v>284</v>
      </c>
    </row>
    <row r="4" spans="1:2" ht="15">
      <c r="A4" s="67" t="s">
        <v>279</v>
      </c>
      <c r="B4" s="67" t="s">
        <v>285</v>
      </c>
    </row>
    <row r="5" spans="1:2" ht="15">
      <c r="A5" s="67" t="s">
        <v>280</v>
      </c>
      <c r="B5" s="67" t="s">
        <v>286</v>
      </c>
    </row>
    <row r="6" spans="1:2" ht="15">
      <c r="A6" s="67" t="s">
        <v>281</v>
      </c>
      <c r="B6" s="67" t="s">
        <v>287</v>
      </c>
    </row>
    <row r="7" spans="1:2" ht="15">
      <c r="A7" s="67" t="s">
        <v>282</v>
      </c>
      <c r="B7" s="67"/>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288</v>
      </c>
      <c r="B1" s="13" t="s">
        <v>34</v>
      </c>
    </row>
    <row r="2" spans="1:2" ht="15">
      <c r="A2" s="65" t="s">
        <v>380</v>
      </c>
      <c r="B2" s="67">
        <v>211.333333</v>
      </c>
    </row>
    <row r="3" spans="1:2" ht="15">
      <c r="A3" s="65" t="s">
        <v>335</v>
      </c>
      <c r="B3" s="67">
        <v>198.4</v>
      </c>
    </row>
    <row r="4" spans="1:2" ht="15">
      <c r="A4" s="65" t="s">
        <v>336</v>
      </c>
      <c r="B4" s="67">
        <v>92.4</v>
      </c>
    </row>
    <row r="5" spans="1:2" ht="15">
      <c r="A5" s="65" t="s">
        <v>338</v>
      </c>
      <c r="B5" s="67">
        <v>92.4</v>
      </c>
    </row>
    <row r="6" spans="1:2" ht="15">
      <c r="A6" s="65" t="s">
        <v>337</v>
      </c>
      <c r="B6" s="67">
        <v>92.4</v>
      </c>
    </row>
    <row r="7" spans="1:2" ht="15">
      <c r="A7" s="65" t="s">
        <v>339</v>
      </c>
      <c r="B7" s="67">
        <v>92.4</v>
      </c>
    </row>
    <row r="8" spans="1:2" ht="15">
      <c r="A8" s="65" t="s">
        <v>364</v>
      </c>
      <c r="B8" s="67">
        <v>17.333333</v>
      </c>
    </row>
    <row r="9" spans="1:2" ht="15">
      <c r="A9" s="65" t="s">
        <v>369</v>
      </c>
      <c r="B9" s="67">
        <v>14</v>
      </c>
    </row>
    <row r="10" spans="1:2" ht="15">
      <c r="A10" s="65" t="s">
        <v>368</v>
      </c>
      <c r="B10" s="67">
        <v>14</v>
      </c>
    </row>
    <row r="11" spans="1:2" ht="15">
      <c r="A11" s="65" t="s">
        <v>371</v>
      </c>
      <c r="B11" s="67">
        <v>14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3"/>
  <sheetViews>
    <sheetView workbookViewId="0" topLeftCell="A1">
      <pane xSplit="2" ySplit="2" topLeftCell="C3" activePane="bottomRight" state="frozen"/>
      <selection pane="topRight" activeCell="C1" sqref="C1"/>
      <selection pane="bottomLeft" activeCell="A3" sqref="A3"/>
      <selection pane="bottomRight" activeCell="I14" sqref="I14"/>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4.421875" style="0" customWidth="1"/>
    <col min="16" max="17" width="10.7109375" style="0" bestFit="1" customWidth="1"/>
    <col min="18" max="18" width="21.7109375" style="0" bestFit="1" customWidth="1"/>
    <col min="19" max="19" width="27.00390625" style="0" bestFit="1" customWidth="1"/>
    <col min="20" max="20" width="22.57421875" style="0" bestFit="1" customWidth="1"/>
    <col min="21" max="21" width="28.00390625" style="0" bestFit="1" customWidth="1"/>
    <col min="22" max="22" width="27.28125" style="0" bestFit="1" customWidth="1"/>
    <col min="23" max="23" width="32.7109375" style="0" bestFit="1" customWidth="1"/>
    <col min="24" max="24" width="18.140625" style="0" bestFit="1" customWidth="1"/>
    <col min="25" max="25" width="22.28125" style="0" bestFit="1" customWidth="1"/>
    <col min="26" max="26" width="15.140625" style="0" bestFit="1" customWidth="1"/>
    <col min="27" max="27" width="12.7109375" style="0" bestFit="1" customWidth="1"/>
    <col min="28" max="28" width="14.421875" style="0" bestFit="1" customWidth="1"/>
    <col min="29" max="29" width="8.8515625" style="0" bestFit="1" customWidth="1"/>
    <col min="30" max="30" width="9.57421875" style="0" bestFit="1" customWidth="1"/>
    <col min="31" max="31" width="13.140625" style="0" bestFit="1" customWidth="1"/>
    <col min="32" max="32" width="13.28125" style="0" bestFit="1" customWidth="1"/>
    <col min="33" max="33" width="11.00390625" style="0" bestFit="1" customWidth="1"/>
    <col min="34" max="34" width="14.7109375" style="0" bestFit="1" customWidth="1"/>
    <col min="35" max="35" width="13.421875" style="0" bestFit="1" customWidth="1"/>
    <col min="36" max="36" width="7.421875" style="0" bestFit="1" customWidth="1"/>
    <col min="37" max="37" width="7.7109375" style="0" bestFit="1" customWidth="1"/>
    <col min="38" max="38" width="14.421875" style="0" bestFit="1" customWidth="1"/>
    <col min="39" max="39" width="10.57421875" style="0" bestFit="1" customWidth="1"/>
    <col min="40" max="40" width="12.140625" style="0" bestFit="1" customWidth="1"/>
    <col min="41" max="41" width="11.57421875" style="0" bestFit="1" customWidth="1"/>
    <col min="42" max="42" width="13.57421875" style="0" bestFit="1" customWidth="1"/>
    <col min="43" max="43" width="11.7109375" style="0" bestFit="1" customWidth="1"/>
    <col min="44" max="44" width="10.57421875" style="0" bestFit="1" customWidth="1"/>
    <col min="45" max="45" width="13.57421875" style="0" bestFit="1" customWidth="1"/>
    <col min="46" max="46" width="10.7109375" style="0" bestFit="1" customWidth="1"/>
    <col min="47" max="47" width="11.57421875" style="0" bestFit="1" customWidth="1"/>
    <col min="48" max="48" width="11.421875" style="0" bestFit="1" customWidth="1"/>
    <col min="49" max="49" width="11.00390625" style="0" bestFit="1" customWidth="1"/>
    <col min="50" max="50" width="13.140625" style="0" bestFit="1" customWidth="1"/>
    <col min="51" max="51" width="10.8515625" style="0" bestFit="1" customWidth="1"/>
    <col min="52" max="52" width="13.140625" style="0" bestFit="1" customWidth="1"/>
    <col min="53" max="53" width="9.28125" style="0" bestFit="1" customWidth="1"/>
    <col min="54" max="54" width="12.140625" style="0" bestFit="1" customWidth="1"/>
    <col min="55" max="55" width="12.00390625" style="0" bestFit="1" customWidth="1"/>
    <col min="56" max="56" width="13.57421875" style="0" bestFit="1" customWidth="1"/>
    <col min="57" max="57" width="20.8515625" style="0" bestFit="1" customWidth="1"/>
    <col min="58" max="58" width="19.7109375" style="0" bestFit="1" customWidth="1"/>
    <col min="59" max="59" width="17.00390625" style="0" bestFit="1" customWidth="1"/>
    <col min="60" max="60" width="10.28125" style="0" bestFit="1" customWidth="1"/>
    <col min="61" max="61" width="15.57421875" style="0" bestFit="1" customWidth="1"/>
    <col min="62" max="62" width="11.7109375" style="0" bestFit="1" customWidth="1"/>
    <col min="63" max="63" width="10.28125" style="0" bestFit="1" customWidth="1"/>
    <col min="64" max="64" width="8.57421875" style="0" bestFit="1" customWidth="1"/>
    <col min="65" max="66" width="8.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t="s">
        <v>207</v>
      </c>
      <c r="P2" s="13" t="s">
        <v>209</v>
      </c>
      <c r="Q2" s="13" t="s">
        <v>210</v>
      </c>
      <c r="R2" s="52" t="s">
        <v>260</v>
      </c>
      <c r="S2" s="52" t="s">
        <v>261</v>
      </c>
      <c r="T2" s="52" t="s">
        <v>262</v>
      </c>
      <c r="U2" s="52" t="s">
        <v>263</v>
      </c>
      <c r="V2" s="52" t="s">
        <v>264</v>
      </c>
      <c r="W2" s="52" t="s">
        <v>265</v>
      </c>
      <c r="X2" s="52" t="s">
        <v>266</v>
      </c>
      <c r="Y2" s="52" t="s">
        <v>267</v>
      </c>
      <c r="Z2" s="52" t="s">
        <v>268</v>
      </c>
      <c r="AA2" s="13" t="s">
        <v>290</v>
      </c>
      <c r="AB2" s="13" t="s">
        <v>291</v>
      </c>
      <c r="AC2" s="13" t="s">
        <v>292</v>
      </c>
      <c r="AD2" s="13" t="s">
        <v>293</v>
      </c>
      <c r="AE2" s="13" t="s">
        <v>294</v>
      </c>
      <c r="AF2" s="13" t="s">
        <v>295</v>
      </c>
      <c r="AG2" s="13" t="s">
        <v>296</v>
      </c>
      <c r="AH2" s="13" t="s">
        <v>297</v>
      </c>
      <c r="AI2" s="13" t="s">
        <v>298</v>
      </c>
      <c r="AJ2" s="13" t="s">
        <v>299</v>
      </c>
      <c r="AK2" s="13" t="s">
        <v>300</v>
      </c>
      <c r="AL2" s="13" t="s">
        <v>301</v>
      </c>
      <c r="AM2" s="13" t="s">
        <v>302</v>
      </c>
      <c r="AN2" s="13" t="s">
        <v>303</v>
      </c>
      <c r="AO2" s="13" t="s">
        <v>304</v>
      </c>
      <c r="AP2" s="13" t="s">
        <v>305</v>
      </c>
      <c r="AQ2" s="13" t="s">
        <v>306</v>
      </c>
      <c r="AR2" s="13" t="s">
        <v>307</v>
      </c>
      <c r="AS2" s="13" t="s">
        <v>308</v>
      </c>
      <c r="AT2" s="13" t="s">
        <v>309</v>
      </c>
      <c r="AU2" s="13" t="s">
        <v>310</v>
      </c>
      <c r="AV2" s="13" t="s">
        <v>311</v>
      </c>
      <c r="AW2" s="13" t="s">
        <v>312</v>
      </c>
      <c r="AX2" s="13" t="s">
        <v>313</v>
      </c>
      <c r="AY2" s="13" t="s">
        <v>314</v>
      </c>
      <c r="AZ2" s="13" t="s">
        <v>315</v>
      </c>
      <c r="BA2" s="13" t="s">
        <v>316</v>
      </c>
      <c r="BB2" s="13" t="s">
        <v>317</v>
      </c>
      <c r="BC2" s="13" t="s">
        <v>318</v>
      </c>
      <c r="BD2" s="13" t="s">
        <v>319</v>
      </c>
      <c r="BE2" s="13" t="s">
        <v>320</v>
      </c>
      <c r="BF2" s="13" t="s">
        <v>321</v>
      </c>
      <c r="BG2" s="13" t="s">
        <v>322</v>
      </c>
      <c r="BH2" s="13" t="s">
        <v>323</v>
      </c>
      <c r="BI2" s="13" t="s">
        <v>324</v>
      </c>
      <c r="BJ2" s="13" t="s">
        <v>325</v>
      </c>
      <c r="BK2" s="13" t="s">
        <v>326</v>
      </c>
      <c r="BL2" s="13" t="s">
        <v>327</v>
      </c>
      <c r="BM2" s="13" t="s">
        <v>328</v>
      </c>
      <c r="BN2" s="13" t="s">
        <v>329</v>
      </c>
    </row>
    <row r="3" spans="1:66" ht="15" customHeight="1">
      <c r="A3" s="66" t="s">
        <v>330</v>
      </c>
      <c r="B3" s="66" t="s">
        <v>380</v>
      </c>
      <c r="C3" s="68"/>
      <c r="D3" s="75"/>
      <c r="E3" s="76"/>
      <c r="F3" s="77"/>
      <c r="G3" s="68"/>
      <c r="H3" s="78"/>
      <c r="I3" s="79"/>
      <c r="J3" s="79"/>
      <c r="K3" s="34" t="s">
        <v>65</v>
      </c>
      <c r="L3" s="80">
        <v>3</v>
      </c>
      <c r="M3" s="80"/>
      <c r="N3" s="81"/>
      <c r="O3" s="67">
        <v>1</v>
      </c>
      <c r="P3" s="67" t="str">
        <f>REPLACE(INDEX(GroupVertices[Group],MATCH(Edges37[[#This Row],[Vertex 1]],GroupVertices[Vertex],0)),1,1,"")</f>
        <v>2</v>
      </c>
      <c r="Q3" s="67" t="str">
        <f>REPLACE(INDEX(GroupVertices[Group],MATCH(Edges37[[#This Row],[Vertex 2]],GroupVertices[Vertex],0)),1,1,"")</f>
        <v>2</v>
      </c>
      <c r="R3" s="48">
        <v>0</v>
      </c>
      <c r="S3" s="49">
        <v>0</v>
      </c>
      <c r="T3" s="48">
        <v>0</v>
      </c>
      <c r="U3" s="49">
        <v>0</v>
      </c>
      <c r="V3" s="48">
        <v>0</v>
      </c>
      <c r="W3" s="49">
        <v>0</v>
      </c>
      <c r="X3" s="48">
        <v>28</v>
      </c>
      <c r="Y3" s="49">
        <v>100</v>
      </c>
      <c r="Z3" s="48">
        <v>28</v>
      </c>
      <c r="AA3" s="67" t="s">
        <v>416</v>
      </c>
      <c r="AB3" s="98">
        <v>43713.401921296296</v>
      </c>
      <c r="AC3" s="67" t="s">
        <v>419</v>
      </c>
      <c r="AD3" s="101" t="s">
        <v>459</v>
      </c>
      <c r="AE3" s="67" t="s">
        <v>475</v>
      </c>
      <c r="AF3" s="67" t="s">
        <v>487</v>
      </c>
      <c r="AG3" s="67"/>
      <c r="AH3" s="101" t="s">
        <v>540</v>
      </c>
      <c r="AI3" s="98">
        <v>43713.401921296296</v>
      </c>
      <c r="AJ3" s="104">
        <v>43713</v>
      </c>
      <c r="AK3" s="70" t="s">
        <v>572</v>
      </c>
      <c r="AL3" s="101" t="s">
        <v>630</v>
      </c>
      <c r="AM3" s="67"/>
      <c r="AN3" s="67"/>
      <c r="AO3" s="70" t="s">
        <v>689</v>
      </c>
      <c r="AP3" s="67"/>
      <c r="AQ3" s="67" t="b">
        <v>0</v>
      </c>
      <c r="AR3" s="67">
        <v>0</v>
      </c>
      <c r="AS3" s="70" t="s">
        <v>754</v>
      </c>
      <c r="AT3" s="67" t="b">
        <v>0</v>
      </c>
      <c r="AU3" s="67" t="s">
        <v>761</v>
      </c>
      <c r="AV3" s="67"/>
      <c r="AW3" s="70" t="s">
        <v>754</v>
      </c>
      <c r="AX3" s="67" t="b">
        <v>0</v>
      </c>
      <c r="AY3" s="67">
        <v>0</v>
      </c>
      <c r="AZ3" s="70" t="s">
        <v>754</v>
      </c>
      <c r="BA3" s="67" t="s">
        <v>767</v>
      </c>
      <c r="BB3" s="67" t="b">
        <v>0</v>
      </c>
      <c r="BC3" s="70" t="s">
        <v>689</v>
      </c>
      <c r="BD3" s="67" t="s">
        <v>292</v>
      </c>
      <c r="BE3" s="67">
        <v>0</v>
      </c>
      <c r="BF3" s="67">
        <v>0</v>
      </c>
      <c r="BG3" s="67"/>
      <c r="BH3" s="67"/>
      <c r="BI3" s="67"/>
      <c r="BJ3" s="67"/>
      <c r="BK3" s="67"/>
      <c r="BL3" s="67"/>
      <c r="BM3" s="67"/>
      <c r="BN3" s="67"/>
    </row>
    <row r="4" spans="1:66" ht="15" customHeight="1">
      <c r="A4" s="66" t="s">
        <v>331</v>
      </c>
      <c r="B4" s="66" t="s">
        <v>331</v>
      </c>
      <c r="C4" s="68"/>
      <c r="D4" s="75"/>
      <c r="E4" s="76"/>
      <c r="F4" s="77"/>
      <c r="G4" s="68"/>
      <c r="H4" s="78"/>
      <c r="I4" s="79"/>
      <c r="J4" s="79"/>
      <c r="K4" s="34" t="s">
        <v>65</v>
      </c>
      <c r="L4" s="86">
        <v>4</v>
      </c>
      <c r="M4" s="86"/>
      <c r="N4" s="81"/>
      <c r="O4" s="69">
        <v>1</v>
      </c>
      <c r="P4" s="67" t="str">
        <f>REPLACE(INDEX(GroupVertices[Group],MATCH(Edges37[[#This Row],[Vertex 1]],GroupVertices[Vertex],0)),1,1,"")</f>
        <v>9</v>
      </c>
      <c r="Q4" s="67" t="str">
        <f>REPLACE(INDEX(GroupVertices[Group],MATCH(Edges37[[#This Row],[Vertex 2]],GroupVertices[Vertex],0)),1,1,"")</f>
        <v>9</v>
      </c>
      <c r="R4" s="48">
        <v>1</v>
      </c>
      <c r="S4" s="49">
        <v>4.3478260869565215</v>
      </c>
      <c r="T4" s="48">
        <v>0</v>
      </c>
      <c r="U4" s="49">
        <v>0</v>
      </c>
      <c r="V4" s="48">
        <v>0</v>
      </c>
      <c r="W4" s="49">
        <v>0</v>
      </c>
      <c r="X4" s="48">
        <v>22</v>
      </c>
      <c r="Y4" s="49">
        <v>95.65217391304348</v>
      </c>
      <c r="Z4" s="48">
        <v>23</v>
      </c>
      <c r="AA4" s="69" t="s">
        <v>292</v>
      </c>
      <c r="AB4" s="99">
        <v>43693.182592592595</v>
      </c>
      <c r="AC4" s="69" t="s">
        <v>420</v>
      </c>
      <c r="AD4" s="69"/>
      <c r="AE4" s="69"/>
      <c r="AF4" s="69" t="s">
        <v>488</v>
      </c>
      <c r="AG4" s="102" t="s">
        <v>517</v>
      </c>
      <c r="AH4" s="102" t="s">
        <v>517</v>
      </c>
      <c r="AI4" s="99">
        <v>43693.182592592595</v>
      </c>
      <c r="AJ4" s="105">
        <v>43693</v>
      </c>
      <c r="AK4" s="71" t="s">
        <v>573</v>
      </c>
      <c r="AL4" s="102" t="s">
        <v>631</v>
      </c>
      <c r="AM4" s="69"/>
      <c r="AN4" s="69"/>
      <c r="AO4" s="71" t="s">
        <v>690</v>
      </c>
      <c r="AP4" s="69"/>
      <c r="AQ4" s="69" t="b">
        <v>0</v>
      </c>
      <c r="AR4" s="69">
        <v>1</v>
      </c>
      <c r="AS4" s="71" t="s">
        <v>754</v>
      </c>
      <c r="AT4" s="69" t="b">
        <v>0</v>
      </c>
      <c r="AU4" s="69" t="s">
        <v>761</v>
      </c>
      <c r="AV4" s="69"/>
      <c r="AW4" s="71" t="s">
        <v>754</v>
      </c>
      <c r="AX4" s="69" t="b">
        <v>0</v>
      </c>
      <c r="AY4" s="69">
        <v>1</v>
      </c>
      <c r="AZ4" s="71" t="s">
        <v>754</v>
      </c>
      <c r="BA4" s="69" t="s">
        <v>768</v>
      </c>
      <c r="BB4" s="69" t="b">
        <v>0</v>
      </c>
      <c r="BC4" s="71" t="s">
        <v>690</v>
      </c>
      <c r="BD4" s="69" t="s">
        <v>417</v>
      </c>
      <c r="BE4" s="69">
        <v>0</v>
      </c>
      <c r="BF4" s="69">
        <v>0</v>
      </c>
      <c r="BG4" s="69"/>
      <c r="BH4" s="69"/>
      <c r="BI4" s="69"/>
      <c r="BJ4" s="69"/>
      <c r="BK4" s="69"/>
      <c r="BL4" s="69"/>
      <c r="BM4" s="69"/>
      <c r="BN4" s="69"/>
    </row>
    <row r="5" spans="1:66" ht="15">
      <c r="A5" s="66" t="s">
        <v>332</v>
      </c>
      <c r="B5" s="66" t="s">
        <v>331</v>
      </c>
      <c r="C5" s="68"/>
      <c r="D5" s="75"/>
      <c r="E5" s="76"/>
      <c r="F5" s="77"/>
      <c r="G5" s="68"/>
      <c r="H5" s="78"/>
      <c r="I5" s="79"/>
      <c r="J5" s="79"/>
      <c r="K5" s="34" t="s">
        <v>65</v>
      </c>
      <c r="L5" s="86">
        <v>5</v>
      </c>
      <c r="M5" s="86"/>
      <c r="N5" s="81"/>
      <c r="O5" s="69">
        <v>1</v>
      </c>
      <c r="P5" s="67" t="str">
        <f>REPLACE(INDEX(GroupVertices[Group],MATCH(Edges37[[#This Row],[Vertex 1]],GroupVertices[Vertex],0)),1,1,"")</f>
        <v>9</v>
      </c>
      <c r="Q5" s="67" t="str">
        <f>REPLACE(INDEX(GroupVertices[Group],MATCH(Edges37[[#This Row],[Vertex 2]],GroupVertices[Vertex],0)),1,1,"")</f>
        <v>9</v>
      </c>
      <c r="R5" s="48">
        <v>1</v>
      </c>
      <c r="S5" s="49">
        <v>4.3478260869565215</v>
      </c>
      <c r="T5" s="48">
        <v>0</v>
      </c>
      <c r="U5" s="49">
        <v>0</v>
      </c>
      <c r="V5" s="48">
        <v>0</v>
      </c>
      <c r="W5" s="49">
        <v>0</v>
      </c>
      <c r="X5" s="48">
        <v>22</v>
      </c>
      <c r="Y5" s="49">
        <v>95.65217391304348</v>
      </c>
      <c r="Z5" s="48">
        <v>23</v>
      </c>
      <c r="AA5" s="69" t="s">
        <v>417</v>
      </c>
      <c r="AB5" s="99">
        <v>43713.50425925926</v>
      </c>
      <c r="AC5" s="69" t="s">
        <v>420</v>
      </c>
      <c r="AD5" s="69"/>
      <c r="AE5" s="69"/>
      <c r="AF5" s="69"/>
      <c r="AG5" s="69"/>
      <c r="AH5" s="102" t="s">
        <v>541</v>
      </c>
      <c r="AI5" s="99">
        <v>43713.50425925926</v>
      </c>
      <c r="AJ5" s="105">
        <v>43713</v>
      </c>
      <c r="AK5" s="71" t="s">
        <v>574</v>
      </c>
      <c r="AL5" s="102" t="s">
        <v>632</v>
      </c>
      <c r="AM5" s="69"/>
      <c r="AN5" s="69"/>
      <c r="AO5" s="71" t="s">
        <v>691</v>
      </c>
      <c r="AP5" s="69"/>
      <c r="AQ5" s="69" t="b">
        <v>0</v>
      </c>
      <c r="AR5" s="69">
        <v>0</v>
      </c>
      <c r="AS5" s="71" t="s">
        <v>754</v>
      </c>
      <c r="AT5" s="69" t="b">
        <v>0</v>
      </c>
      <c r="AU5" s="69" t="s">
        <v>761</v>
      </c>
      <c r="AV5" s="69"/>
      <c r="AW5" s="71" t="s">
        <v>754</v>
      </c>
      <c r="AX5" s="69" t="b">
        <v>0</v>
      </c>
      <c r="AY5" s="69">
        <v>1</v>
      </c>
      <c r="AZ5" s="71" t="s">
        <v>690</v>
      </c>
      <c r="BA5" s="69" t="s">
        <v>768</v>
      </c>
      <c r="BB5" s="69" t="b">
        <v>0</v>
      </c>
      <c r="BC5" s="71" t="s">
        <v>690</v>
      </c>
      <c r="BD5" s="69" t="s">
        <v>292</v>
      </c>
      <c r="BE5" s="69">
        <v>0</v>
      </c>
      <c r="BF5" s="69">
        <v>0</v>
      </c>
      <c r="BG5" s="69"/>
      <c r="BH5" s="69"/>
      <c r="BI5" s="69"/>
      <c r="BJ5" s="69"/>
      <c r="BK5" s="69"/>
      <c r="BL5" s="69"/>
      <c r="BM5" s="69"/>
      <c r="BN5" s="69"/>
    </row>
    <row r="6" spans="1:66" ht="15">
      <c r="A6" s="66" t="s">
        <v>333</v>
      </c>
      <c r="B6" s="66" t="s">
        <v>333</v>
      </c>
      <c r="C6" s="68"/>
      <c r="D6" s="75"/>
      <c r="E6" s="76"/>
      <c r="F6" s="77"/>
      <c r="G6" s="68"/>
      <c r="H6" s="78"/>
      <c r="I6" s="79"/>
      <c r="J6" s="79"/>
      <c r="K6" s="34" t="s">
        <v>65</v>
      </c>
      <c r="L6" s="86">
        <v>6</v>
      </c>
      <c r="M6" s="86"/>
      <c r="N6" s="81"/>
      <c r="O6" s="69">
        <v>1</v>
      </c>
      <c r="P6" s="67" t="str">
        <f>REPLACE(INDEX(GroupVertices[Group],MATCH(Edges37[[#This Row],[Vertex 1]],GroupVertices[Vertex],0)),1,1,"")</f>
        <v>3</v>
      </c>
      <c r="Q6" s="67" t="str">
        <f>REPLACE(INDEX(GroupVertices[Group],MATCH(Edges37[[#This Row],[Vertex 2]],GroupVertices[Vertex],0)),1,1,"")</f>
        <v>3</v>
      </c>
      <c r="R6" s="48">
        <v>1</v>
      </c>
      <c r="S6" s="49">
        <v>2.272727272727273</v>
      </c>
      <c r="T6" s="48">
        <v>0</v>
      </c>
      <c r="U6" s="49">
        <v>0</v>
      </c>
      <c r="V6" s="48">
        <v>0</v>
      </c>
      <c r="W6" s="49">
        <v>0</v>
      </c>
      <c r="X6" s="48">
        <v>43</v>
      </c>
      <c r="Y6" s="49">
        <v>97.72727272727273</v>
      </c>
      <c r="Z6" s="48">
        <v>44</v>
      </c>
      <c r="AA6" s="69" t="s">
        <v>292</v>
      </c>
      <c r="AB6" s="99">
        <v>43713.68597222222</v>
      </c>
      <c r="AC6" s="69" t="s">
        <v>421</v>
      </c>
      <c r="AD6" s="102" t="s">
        <v>460</v>
      </c>
      <c r="AE6" s="69" t="s">
        <v>476</v>
      </c>
      <c r="AF6" s="69" t="s">
        <v>489</v>
      </c>
      <c r="AG6" s="102" t="s">
        <v>518</v>
      </c>
      <c r="AH6" s="102" t="s">
        <v>518</v>
      </c>
      <c r="AI6" s="99">
        <v>43713.68597222222</v>
      </c>
      <c r="AJ6" s="105">
        <v>43713</v>
      </c>
      <c r="AK6" s="71" t="s">
        <v>575</v>
      </c>
      <c r="AL6" s="102" t="s">
        <v>633</v>
      </c>
      <c r="AM6" s="69"/>
      <c r="AN6" s="69"/>
      <c r="AO6" s="71" t="s">
        <v>692</v>
      </c>
      <c r="AP6" s="69"/>
      <c r="AQ6" s="69" t="b">
        <v>0</v>
      </c>
      <c r="AR6" s="69">
        <v>1</v>
      </c>
      <c r="AS6" s="71" t="s">
        <v>754</v>
      </c>
      <c r="AT6" s="69" t="b">
        <v>0</v>
      </c>
      <c r="AU6" s="69" t="s">
        <v>761</v>
      </c>
      <c r="AV6" s="69"/>
      <c r="AW6" s="71" t="s">
        <v>754</v>
      </c>
      <c r="AX6" s="69" t="b">
        <v>0</v>
      </c>
      <c r="AY6" s="69">
        <v>0</v>
      </c>
      <c r="AZ6" s="71" t="s">
        <v>754</v>
      </c>
      <c r="BA6" s="69" t="s">
        <v>767</v>
      </c>
      <c r="BB6" s="69" t="b">
        <v>0</v>
      </c>
      <c r="BC6" s="71" t="s">
        <v>692</v>
      </c>
      <c r="BD6" s="69" t="s">
        <v>292</v>
      </c>
      <c r="BE6" s="69">
        <v>0</v>
      </c>
      <c r="BF6" s="69">
        <v>0</v>
      </c>
      <c r="BG6" s="69"/>
      <c r="BH6" s="69"/>
      <c r="BI6" s="69"/>
      <c r="BJ6" s="69"/>
      <c r="BK6" s="69"/>
      <c r="BL6" s="69"/>
      <c r="BM6" s="69"/>
      <c r="BN6" s="69"/>
    </row>
    <row r="7" spans="1:66" ht="15">
      <c r="A7" s="66" t="s">
        <v>334</v>
      </c>
      <c r="B7" s="66" t="s">
        <v>334</v>
      </c>
      <c r="C7" s="68"/>
      <c r="D7" s="75"/>
      <c r="E7" s="76"/>
      <c r="F7" s="77"/>
      <c r="G7" s="68"/>
      <c r="H7" s="78"/>
      <c r="I7" s="79"/>
      <c r="J7" s="79"/>
      <c r="K7" s="34" t="s">
        <v>65</v>
      </c>
      <c r="L7" s="86">
        <v>7</v>
      </c>
      <c r="M7" s="86"/>
      <c r="N7" s="81"/>
      <c r="O7" s="69">
        <v>1</v>
      </c>
      <c r="P7" s="67" t="str">
        <f>REPLACE(INDEX(GroupVertices[Group],MATCH(Edges37[[#This Row],[Vertex 1]],GroupVertices[Vertex],0)),1,1,"")</f>
        <v>3</v>
      </c>
      <c r="Q7" s="67" t="str">
        <f>REPLACE(INDEX(GroupVertices[Group],MATCH(Edges37[[#This Row],[Vertex 2]],GroupVertices[Vertex],0)),1,1,"")</f>
        <v>3</v>
      </c>
      <c r="R7" s="48">
        <v>0</v>
      </c>
      <c r="S7" s="49">
        <v>0</v>
      </c>
      <c r="T7" s="48">
        <v>0</v>
      </c>
      <c r="U7" s="49">
        <v>0</v>
      </c>
      <c r="V7" s="48">
        <v>0</v>
      </c>
      <c r="W7" s="49">
        <v>0</v>
      </c>
      <c r="X7" s="48">
        <v>7</v>
      </c>
      <c r="Y7" s="49">
        <v>100</v>
      </c>
      <c r="Z7" s="48">
        <v>7</v>
      </c>
      <c r="AA7" s="69" t="s">
        <v>292</v>
      </c>
      <c r="AB7" s="99">
        <v>43714.56822916667</v>
      </c>
      <c r="AC7" s="69" t="s">
        <v>422</v>
      </c>
      <c r="AD7" s="102" t="s">
        <v>461</v>
      </c>
      <c r="AE7" s="69" t="s">
        <v>477</v>
      </c>
      <c r="AF7" s="69" t="s">
        <v>490</v>
      </c>
      <c r="AG7" s="69"/>
      <c r="AH7" s="102" t="s">
        <v>542</v>
      </c>
      <c r="AI7" s="99">
        <v>43714.56822916667</v>
      </c>
      <c r="AJ7" s="105">
        <v>43714</v>
      </c>
      <c r="AK7" s="71" t="s">
        <v>576</v>
      </c>
      <c r="AL7" s="102" t="s">
        <v>634</v>
      </c>
      <c r="AM7" s="69"/>
      <c r="AN7" s="69"/>
      <c r="AO7" s="71" t="s">
        <v>693</v>
      </c>
      <c r="AP7" s="69"/>
      <c r="AQ7" s="69" t="b">
        <v>0</v>
      </c>
      <c r="AR7" s="69">
        <v>0</v>
      </c>
      <c r="AS7" s="71" t="s">
        <v>754</v>
      </c>
      <c r="AT7" s="69" t="b">
        <v>1</v>
      </c>
      <c r="AU7" s="69" t="s">
        <v>761</v>
      </c>
      <c r="AV7" s="69"/>
      <c r="AW7" s="71" t="s">
        <v>764</v>
      </c>
      <c r="AX7" s="69" t="b">
        <v>0</v>
      </c>
      <c r="AY7" s="69">
        <v>0</v>
      </c>
      <c r="AZ7" s="71" t="s">
        <v>754</v>
      </c>
      <c r="BA7" s="69" t="s">
        <v>767</v>
      </c>
      <c r="BB7" s="69" t="b">
        <v>0</v>
      </c>
      <c r="BC7" s="71" t="s">
        <v>693</v>
      </c>
      <c r="BD7" s="69" t="s">
        <v>292</v>
      </c>
      <c r="BE7" s="69">
        <v>0</v>
      </c>
      <c r="BF7" s="69">
        <v>0</v>
      </c>
      <c r="BG7" s="69"/>
      <c r="BH7" s="69"/>
      <c r="BI7" s="69"/>
      <c r="BJ7" s="69"/>
      <c r="BK7" s="69"/>
      <c r="BL7" s="69"/>
      <c r="BM7" s="69"/>
      <c r="BN7" s="69"/>
    </row>
    <row r="8" spans="1:66" ht="15">
      <c r="A8" s="66" t="s">
        <v>335</v>
      </c>
      <c r="B8" s="66" t="s">
        <v>381</v>
      </c>
      <c r="C8" s="68"/>
      <c r="D8" s="75"/>
      <c r="E8" s="76"/>
      <c r="F8" s="77"/>
      <c r="G8" s="68"/>
      <c r="H8" s="78"/>
      <c r="I8" s="79"/>
      <c r="J8" s="79"/>
      <c r="K8" s="34" t="s">
        <v>65</v>
      </c>
      <c r="L8" s="86">
        <v>8</v>
      </c>
      <c r="M8" s="86"/>
      <c r="N8" s="81"/>
      <c r="O8" s="69">
        <v>1</v>
      </c>
      <c r="P8" s="67" t="str">
        <f>REPLACE(INDEX(GroupVertices[Group],MATCH(Edges37[[#This Row],[Vertex 1]],GroupVertices[Vertex],0)),1,1,"")</f>
        <v>1</v>
      </c>
      <c r="Q8" s="67" t="str">
        <f>REPLACE(INDEX(GroupVertices[Group],MATCH(Edges37[[#This Row],[Vertex 2]],GroupVertices[Vertex],0)),1,1,"")</f>
        <v>1</v>
      </c>
      <c r="R8" s="48"/>
      <c r="S8" s="49"/>
      <c r="T8" s="48"/>
      <c r="U8" s="49"/>
      <c r="V8" s="48"/>
      <c r="W8" s="49"/>
      <c r="X8" s="48"/>
      <c r="Y8" s="49"/>
      <c r="Z8" s="48"/>
      <c r="AA8" s="69" t="s">
        <v>416</v>
      </c>
      <c r="AB8" s="99">
        <v>43715.65243055556</v>
      </c>
      <c r="AC8" s="69" t="s">
        <v>423</v>
      </c>
      <c r="AD8" s="69"/>
      <c r="AE8" s="69"/>
      <c r="AF8" s="69" t="s">
        <v>491</v>
      </c>
      <c r="AG8" s="69"/>
      <c r="AH8" s="102" t="s">
        <v>543</v>
      </c>
      <c r="AI8" s="99">
        <v>43715.65243055556</v>
      </c>
      <c r="AJ8" s="105">
        <v>43715</v>
      </c>
      <c r="AK8" s="71" t="s">
        <v>577</v>
      </c>
      <c r="AL8" s="102" t="s">
        <v>635</v>
      </c>
      <c r="AM8" s="69"/>
      <c r="AN8" s="69"/>
      <c r="AO8" s="71" t="s">
        <v>694</v>
      </c>
      <c r="AP8" s="71" t="s">
        <v>748</v>
      </c>
      <c r="AQ8" s="69" t="b">
        <v>0</v>
      </c>
      <c r="AR8" s="69">
        <v>2</v>
      </c>
      <c r="AS8" s="71" t="s">
        <v>755</v>
      </c>
      <c r="AT8" s="69" t="b">
        <v>0</v>
      </c>
      <c r="AU8" s="69" t="s">
        <v>761</v>
      </c>
      <c r="AV8" s="69"/>
      <c r="AW8" s="71" t="s">
        <v>754</v>
      </c>
      <c r="AX8" s="69" t="b">
        <v>0</v>
      </c>
      <c r="AY8" s="69">
        <v>0</v>
      </c>
      <c r="AZ8" s="71" t="s">
        <v>754</v>
      </c>
      <c r="BA8" s="69" t="s">
        <v>767</v>
      </c>
      <c r="BB8" s="69" t="b">
        <v>0</v>
      </c>
      <c r="BC8" s="71" t="s">
        <v>748</v>
      </c>
      <c r="BD8" s="69" t="s">
        <v>292</v>
      </c>
      <c r="BE8" s="69">
        <v>0</v>
      </c>
      <c r="BF8" s="69">
        <v>0</v>
      </c>
      <c r="BG8" s="69"/>
      <c r="BH8" s="69"/>
      <c r="BI8" s="69"/>
      <c r="BJ8" s="69"/>
      <c r="BK8" s="69"/>
      <c r="BL8" s="69"/>
      <c r="BM8" s="69"/>
      <c r="BN8" s="69"/>
    </row>
    <row r="9" spans="1:66" ht="15">
      <c r="A9" s="66" t="s">
        <v>336</v>
      </c>
      <c r="B9" s="66" t="s">
        <v>335</v>
      </c>
      <c r="C9" s="68"/>
      <c r="D9" s="75"/>
      <c r="E9" s="76"/>
      <c r="F9" s="77"/>
      <c r="G9" s="68"/>
      <c r="H9" s="78"/>
      <c r="I9" s="79"/>
      <c r="J9" s="79"/>
      <c r="K9" s="34" t="s">
        <v>66</v>
      </c>
      <c r="L9" s="86">
        <v>10</v>
      </c>
      <c r="M9" s="86"/>
      <c r="N9" s="81"/>
      <c r="O9" s="69">
        <v>1</v>
      </c>
      <c r="P9" s="67" t="str">
        <f>REPLACE(INDEX(GroupVertices[Group],MATCH(Edges37[[#This Row],[Vertex 1]],GroupVertices[Vertex],0)),1,1,"")</f>
        <v>1</v>
      </c>
      <c r="Q9" s="67" t="str">
        <f>REPLACE(INDEX(GroupVertices[Group],MATCH(Edges37[[#This Row],[Vertex 2]],GroupVertices[Vertex],0)),1,1,"")</f>
        <v>1</v>
      </c>
      <c r="R9" s="48"/>
      <c r="S9" s="49"/>
      <c r="T9" s="48"/>
      <c r="U9" s="49"/>
      <c r="V9" s="48"/>
      <c r="W9" s="49"/>
      <c r="X9" s="48"/>
      <c r="Y9" s="49"/>
      <c r="Z9" s="48"/>
      <c r="AA9" s="69" t="s">
        <v>417</v>
      </c>
      <c r="AB9" s="99">
        <v>43714.960625</v>
      </c>
      <c r="AC9" s="69" t="s">
        <v>424</v>
      </c>
      <c r="AD9" s="69"/>
      <c r="AE9" s="69"/>
      <c r="AF9" s="69"/>
      <c r="AG9" s="69"/>
      <c r="AH9" s="102" t="s">
        <v>544</v>
      </c>
      <c r="AI9" s="99">
        <v>43714.960625</v>
      </c>
      <c r="AJ9" s="105">
        <v>43714</v>
      </c>
      <c r="AK9" s="71" t="s">
        <v>578</v>
      </c>
      <c r="AL9" s="102" t="s">
        <v>636</v>
      </c>
      <c r="AM9" s="69"/>
      <c r="AN9" s="69"/>
      <c r="AO9" s="71" t="s">
        <v>695</v>
      </c>
      <c r="AP9" s="69"/>
      <c r="AQ9" s="69" t="b">
        <v>0</v>
      </c>
      <c r="AR9" s="69">
        <v>0</v>
      </c>
      <c r="AS9" s="71" t="s">
        <v>754</v>
      </c>
      <c r="AT9" s="69" t="b">
        <v>0</v>
      </c>
      <c r="AU9" s="69" t="s">
        <v>761</v>
      </c>
      <c r="AV9" s="69"/>
      <c r="AW9" s="71" t="s">
        <v>754</v>
      </c>
      <c r="AX9" s="69" t="b">
        <v>0</v>
      </c>
      <c r="AY9" s="69">
        <v>4</v>
      </c>
      <c r="AZ9" s="71" t="s">
        <v>698</v>
      </c>
      <c r="BA9" s="69" t="s">
        <v>769</v>
      </c>
      <c r="BB9" s="69" t="b">
        <v>0</v>
      </c>
      <c r="BC9" s="71" t="s">
        <v>698</v>
      </c>
      <c r="BD9" s="69" t="s">
        <v>292</v>
      </c>
      <c r="BE9" s="69">
        <v>0</v>
      </c>
      <c r="BF9" s="69">
        <v>0</v>
      </c>
      <c r="BG9" s="69"/>
      <c r="BH9" s="69"/>
      <c r="BI9" s="69"/>
      <c r="BJ9" s="69"/>
      <c r="BK9" s="69"/>
      <c r="BL9" s="69"/>
      <c r="BM9" s="69"/>
      <c r="BN9" s="69"/>
    </row>
    <row r="10" spans="1:66" ht="15">
      <c r="A10" s="66" t="s">
        <v>337</v>
      </c>
      <c r="B10" s="66" t="s">
        <v>335</v>
      </c>
      <c r="C10" s="68"/>
      <c r="D10" s="75"/>
      <c r="E10" s="76"/>
      <c r="F10" s="77"/>
      <c r="G10" s="68"/>
      <c r="H10" s="78"/>
      <c r="I10" s="79"/>
      <c r="J10" s="79"/>
      <c r="K10" s="34" t="s">
        <v>66</v>
      </c>
      <c r="L10" s="86">
        <v>11</v>
      </c>
      <c r="M10" s="86"/>
      <c r="N10" s="81"/>
      <c r="O10" s="69">
        <v>1</v>
      </c>
      <c r="P10" s="67" t="str">
        <f>REPLACE(INDEX(GroupVertices[Group],MATCH(Edges37[[#This Row],[Vertex 1]],GroupVertices[Vertex],0)),1,1,"")</f>
        <v>1</v>
      </c>
      <c r="Q10" s="67" t="str">
        <f>REPLACE(INDEX(GroupVertices[Group],MATCH(Edges37[[#This Row],[Vertex 2]],GroupVertices[Vertex],0)),1,1,"")</f>
        <v>1</v>
      </c>
      <c r="R10" s="48"/>
      <c r="S10" s="49"/>
      <c r="T10" s="48"/>
      <c r="U10" s="49"/>
      <c r="V10" s="48"/>
      <c r="W10" s="49"/>
      <c r="X10" s="48"/>
      <c r="Y10" s="49"/>
      <c r="Z10" s="48"/>
      <c r="AA10" s="69" t="s">
        <v>417</v>
      </c>
      <c r="AB10" s="99">
        <v>43714.96965277778</v>
      </c>
      <c r="AC10" s="69" t="s">
        <v>424</v>
      </c>
      <c r="AD10" s="69"/>
      <c r="AE10" s="69"/>
      <c r="AF10" s="69"/>
      <c r="AG10" s="69"/>
      <c r="AH10" s="102" t="s">
        <v>545</v>
      </c>
      <c r="AI10" s="99">
        <v>43714.96965277778</v>
      </c>
      <c r="AJ10" s="105">
        <v>43714</v>
      </c>
      <c r="AK10" s="71" t="s">
        <v>579</v>
      </c>
      <c r="AL10" s="102" t="s">
        <v>637</v>
      </c>
      <c r="AM10" s="69"/>
      <c r="AN10" s="69"/>
      <c r="AO10" s="71" t="s">
        <v>696</v>
      </c>
      <c r="AP10" s="69"/>
      <c r="AQ10" s="69" t="b">
        <v>0</v>
      </c>
      <c r="AR10" s="69">
        <v>0</v>
      </c>
      <c r="AS10" s="71" t="s">
        <v>754</v>
      </c>
      <c r="AT10" s="69" t="b">
        <v>0</v>
      </c>
      <c r="AU10" s="69" t="s">
        <v>761</v>
      </c>
      <c r="AV10" s="69"/>
      <c r="AW10" s="71" t="s">
        <v>754</v>
      </c>
      <c r="AX10" s="69" t="b">
        <v>0</v>
      </c>
      <c r="AY10" s="69">
        <v>4</v>
      </c>
      <c r="AZ10" s="71" t="s">
        <v>698</v>
      </c>
      <c r="BA10" s="69" t="s">
        <v>768</v>
      </c>
      <c r="BB10" s="69" t="b">
        <v>0</v>
      </c>
      <c r="BC10" s="71" t="s">
        <v>698</v>
      </c>
      <c r="BD10" s="69" t="s">
        <v>292</v>
      </c>
      <c r="BE10" s="69">
        <v>0</v>
      </c>
      <c r="BF10" s="69">
        <v>0</v>
      </c>
      <c r="BG10" s="69"/>
      <c r="BH10" s="69"/>
      <c r="BI10" s="69"/>
      <c r="BJ10" s="69"/>
      <c r="BK10" s="69"/>
      <c r="BL10" s="69"/>
      <c r="BM10" s="69"/>
      <c r="BN10" s="69"/>
    </row>
    <row r="11" spans="1:66" ht="15">
      <c r="A11" s="66" t="s">
        <v>338</v>
      </c>
      <c r="B11" s="66" t="s">
        <v>335</v>
      </c>
      <c r="C11" s="68"/>
      <c r="D11" s="75"/>
      <c r="E11" s="76"/>
      <c r="F11" s="77"/>
      <c r="G11" s="68"/>
      <c r="H11" s="78"/>
      <c r="I11" s="79"/>
      <c r="J11" s="79"/>
      <c r="K11" s="34" t="s">
        <v>66</v>
      </c>
      <c r="L11" s="86">
        <v>12</v>
      </c>
      <c r="M11" s="86"/>
      <c r="N11" s="81"/>
      <c r="O11" s="69">
        <v>1</v>
      </c>
      <c r="P11" s="67" t="str">
        <f>REPLACE(INDEX(GroupVertices[Group],MATCH(Edges37[[#This Row],[Vertex 1]],GroupVertices[Vertex],0)),1,1,"")</f>
        <v>1</v>
      </c>
      <c r="Q11" s="67" t="str">
        <f>REPLACE(INDEX(GroupVertices[Group],MATCH(Edges37[[#This Row],[Vertex 2]],GroupVertices[Vertex],0)),1,1,"")</f>
        <v>1</v>
      </c>
      <c r="R11" s="48"/>
      <c r="S11" s="49"/>
      <c r="T11" s="48"/>
      <c r="U11" s="49"/>
      <c r="V11" s="48"/>
      <c r="W11" s="49"/>
      <c r="X11" s="48"/>
      <c r="Y11" s="49"/>
      <c r="Z11" s="48"/>
      <c r="AA11" s="69" t="s">
        <v>417</v>
      </c>
      <c r="AB11" s="99">
        <v>43715.444861111115</v>
      </c>
      <c r="AC11" s="69" t="s">
        <v>424</v>
      </c>
      <c r="AD11" s="69"/>
      <c r="AE11" s="69"/>
      <c r="AF11" s="69"/>
      <c r="AG11" s="69"/>
      <c r="AH11" s="102" t="s">
        <v>546</v>
      </c>
      <c r="AI11" s="99">
        <v>43715.444861111115</v>
      </c>
      <c r="AJ11" s="105">
        <v>43715</v>
      </c>
      <c r="AK11" s="71" t="s">
        <v>580</v>
      </c>
      <c r="AL11" s="102" t="s">
        <v>638</v>
      </c>
      <c r="AM11" s="69"/>
      <c r="AN11" s="69"/>
      <c r="AO11" s="71" t="s">
        <v>697</v>
      </c>
      <c r="AP11" s="69"/>
      <c r="AQ11" s="69" t="b">
        <v>0</v>
      </c>
      <c r="AR11" s="69">
        <v>0</v>
      </c>
      <c r="AS11" s="71" t="s">
        <v>754</v>
      </c>
      <c r="AT11" s="69" t="b">
        <v>0</v>
      </c>
      <c r="AU11" s="69" t="s">
        <v>761</v>
      </c>
      <c r="AV11" s="69"/>
      <c r="AW11" s="71" t="s">
        <v>754</v>
      </c>
      <c r="AX11" s="69" t="b">
        <v>0</v>
      </c>
      <c r="AY11" s="69">
        <v>4</v>
      </c>
      <c r="AZ11" s="71" t="s">
        <v>698</v>
      </c>
      <c r="BA11" s="69" t="s">
        <v>768</v>
      </c>
      <c r="BB11" s="69" t="b">
        <v>0</v>
      </c>
      <c r="BC11" s="71" t="s">
        <v>698</v>
      </c>
      <c r="BD11" s="69" t="s">
        <v>292</v>
      </c>
      <c r="BE11" s="69">
        <v>0</v>
      </c>
      <c r="BF11" s="69">
        <v>0</v>
      </c>
      <c r="BG11" s="69"/>
      <c r="BH11" s="69"/>
      <c r="BI11" s="69"/>
      <c r="BJ11" s="69"/>
      <c r="BK11" s="69"/>
      <c r="BL11" s="69"/>
      <c r="BM11" s="69"/>
      <c r="BN11" s="69"/>
    </row>
    <row r="12" spans="1:66" ht="15">
      <c r="A12" s="66" t="s">
        <v>335</v>
      </c>
      <c r="B12" s="66" t="s">
        <v>383</v>
      </c>
      <c r="C12" s="68"/>
      <c r="D12" s="75"/>
      <c r="E12" s="76"/>
      <c r="F12" s="77"/>
      <c r="G12" s="68"/>
      <c r="H12" s="78"/>
      <c r="I12" s="79"/>
      <c r="J12" s="79"/>
      <c r="K12" s="34" t="s">
        <v>65</v>
      </c>
      <c r="L12" s="86">
        <v>13</v>
      </c>
      <c r="M12" s="86"/>
      <c r="N12" s="81"/>
      <c r="O12" s="69">
        <v>1</v>
      </c>
      <c r="P12" s="67" t="str">
        <f>REPLACE(INDEX(GroupVertices[Group],MATCH(Edges37[[#This Row],[Vertex 1]],GroupVertices[Vertex],0)),1,1,"")</f>
        <v>1</v>
      </c>
      <c r="Q12" s="67" t="str">
        <f>REPLACE(INDEX(GroupVertices[Group],MATCH(Edges37[[#This Row],[Vertex 2]],GroupVertices[Vertex],0)),1,1,"")</f>
        <v>1</v>
      </c>
      <c r="R12" s="48"/>
      <c r="S12" s="49"/>
      <c r="T12" s="48"/>
      <c r="U12" s="49"/>
      <c r="V12" s="48"/>
      <c r="W12" s="49"/>
      <c r="X12" s="48"/>
      <c r="Y12" s="49"/>
      <c r="Z12" s="48"/>
      <c r="AA12" s="69" t="s">
        <v>416</v>
      </c>
      <c r="AB12" s="99">
        <v>43714.95930555555</v>
      </c>
      <c r="AC12" s="69" t="s">
        <v>424</v>
      </c>
      <c r="AD12" s="102" t="s">
        <v>462</v>
      </c>
      <c r="AE12" s="69" t="s">
        <v>478</v>
      </c>
      <c r="AF12" s="69" t="s">
        <v>489</v>
      </c>
      <c r="AG12" s="69"/>
      <c r="AH12" s="102" t="s">
        <v>543</v>
      </c>
      <c r="AI12" s="99">
        <v>43714.95930555555</v>
      </c>
      <c r="AJ12" s="105">
        <v>43714</v>
      </c>
      <c r="AK12" s="71" t="s">
        <v>581</v>
      </c>
      <c r="AL12" s="102" t="s">
        <v>639</v>
      </c>
      <c r="AM12" s="69"/>
      <c r="AN12" s="69"/>
      <c r="AO12" s="71" t="s">
        <v>698</v>
      </c>
      <c r="AP12" s="71" t="s">
        <v>749</v>
      </c>
      <c r="AQ12" s="69" t="b">
        <v>0</v>
      </c>
      <c r="AR12" s="69">
        <v>15</v>
      </c>
      <c r="AS12" s="71" t="s">
        <v>756</v>
      </c>
      <c r="AT12" s="69" t="b">
        <v>0</v>
      </c>
      <c r="AU12" s="69" t="s">
        <v>761</v>
      </c>
      <c r="AV12" s="69"/>
      <c r="AW12" s="71" t="s">
        <v>754</v>
      </c>
      <c r="AX12" s="69" t="b">
        <v>0</v>
      </c>
      <c r="AY12" s="69">
        <v>4</v>
      </c>
      <c r="AZ12" s="71" t="s">
        <v>754</v>
      </c>
      <c r="BA12" s="69" t="s">
        <v>768</v>
      </c>
      <c r="BB12" s="69" t="b">
        <v>0</v>
      </c>
      <c r="BC12" s="71" t="s">
        <v>749</v>
      </c>
      <c r="BD12" s="69" t="s">
        <v>292</v>
      </c>
      <c r="BE12" s="69">
        <v>0</v>
      </c>
      <c r="BF12" s="69">
        <v>0</v>
      </c>
      <c r="BG12" s="69"/>
      <c r="BH12" s="69"/>
      <c r="BI12" s="69"/>
      <c r="BJ12" s="69"/>
      <c r="BK12" s="69"/>
      <c r="BL12" s="69"/>
      <c r="BM12" s="69"/>
      <c r="BN12" s="69"/>
    </row>
    <row r="13" spans="1:66" ht="15">
      <c r="A13" s="66" t="s">
        <v>339</v>
      </c>
      <c r="B13" s="66" t="s">
        <v>335</v>
      </c>
      <c r="C13" s="68"/>
      <c r="D13" s="75"/>
      <c r="E13" s="76"/>
      <c r="F13" s="77"/>
      <c r="G13" s="68"/>
      <c r="H13" s="78"/>
      <c r="I13" s="79"/>
      <c r="J13" s="79"/>
      <c r="K13" s="34" t="s">
        <v>65</v>
      </c>
      <c r="L13" s="86">
        <v>38</v>
      </c>
      <c r="M13" s="86"/>
      <c r="N13" s="81"/>
      <c r="O13" s="69">
        <v>1</v>
      </c>
      <c r="P13" s="67" t="str">
        <f>REPLACE(INDEX(GroupVertices[Group],MATCH(Edges37[[#This Row],[Vertex 1]],GroupVertices[Vertex],0)),1,1,"")</f>
        <v>1</v>
      </c>
      <c r="Q13" s="67" t="str">
        <f>REPLACE(INDEX(GroupVertices[Group],MATCH(Edges37[[#This Row],[Vertex 2]],GroupVertices[Vertex],0)),1,1,"")</f>
        <v>1</v>
      </c>
      <c r="R13" s="48"/>
      <c r="S13" s="49"/>
      <c r="T13" s="48"/>
      <c r="U13" s="49"/>
      <c r="V13" s="48"/>
      <c r="W13" s="49"/>
      <c r="X13" s="48"/>
      <c r="Y13" s="49"/>
      <c r="Z13" s="48"/>
      <c r="AA13" s="69" t="s">
        <v>417</v>
      </c>
      <c r="AB13" s="99">
        <v>43716.29456018518</v>
      </c>
      <c r="AC13" s="69" t="s">
        <v>424</v>
      </c>
      <c r="AD13" s="69"/>
      <c r="AE13" s="69"/>
      <c r="AF13" s="69"/>
      <c r="AG13" s="69"/>
      <c r="AH13" s="102" t="s">
        <v>547</v>
      </c>
      <c r="AI13" s="99">
        <v>43716.29456018518</v>
      </c>
      <c r="AJ13" s="105">
        <v>43716</v>
      </c>
      <c r="AK13" s="71" t="s">
        <v>582</v>
      </c>
      <c r="AL13" s="102" t="s">
        <v>640</v>
      </c>
      <c r="AM13" s="69"/>
      <c r="AN13" s="69"/>
      <c r="AO13" s="71" t="s">
        <v>699</v>
      </c>
      <c r="AP13" s="69"/>
      <c r="AQ13" s="69" t="b">
        <v>0</v>
      </c>
      <c r="AR13" s="69">
        <v>0</v>
      </c>
      <c r="AS13" s="71" t="s">
        <v>754</v>
      </c>
      <c r="AT13" s="69" t="b">
        <v>0</v>
      </c>
      <c r="AU13" s="69" t="s">
        <v>761</v>
      </c>
      <c r="AV13" s="69"/>
      <c r="AW13" s="71" t="s">
        <v>754</v>
      </c>
      <c r="AX13" s="69" t="b">
        <v>0</v>
      </c>
      <c r="AY13" s="69">
        <v>4</v>
      </c>
      <c r="AZ13" s="71" t="s">
        <v>698</v>
      </c>
      <c r="BA13" s="69" t="s">
        <v>769</v>
      </c>
      <c r="BB13" s="69" t="b">
        <v>0</v>
      </c>
      <c r="BC13" s="71" t="s">
        <v>698</v>
      </c>
      <c r="BD13" s="69" t="s">
        <v>292</v>
      </c>
      <c r="BE13" s="69">
        <v>0</v>
      </c>
      <c r="BF13" s="69">
        <v>0</v>
      </c>
      <c r="BG13" s="69"/>
      <c r="BH13" s="69"/>
      <c r="BI13" s="69"/>
      <c r="BJ13" s="69"/>
      <c r="BK13" s="69"/>
      <c r="BL13" s="69"/>
      <c r="BM13" s="69"/>
      <c r="BN13" s="69"/>
    </row>
    <row r="14" spans="1:66" ht="15">
      <c r="A14" s="66" t="s">
        <v>340</v>
      </c>
      <c r="B14" s="66" t="s">
        <v>340</v>
      </c>
      <c r="C14" s="68"/>
      <c r="D14" s="75"/>
      <c r="E14" s="76"/>
      <c r="F14" s="77"/>
      <c r="G14" s="68"/>
      <c r="H14" s="78"/>
      <c r="I14" s="79"/>
      <c r="J14" s="79"/>
      <c r="K14" s="34" t="s">
        <v>65</v>
      </c>
      <c r="L14" s="86">
        <v>136</v>
      </c>
      <c r="M14" s="86"/>
      <c r="N14" s="81"/>
      <c r="O14" s="69">
        <v>1</v>
      </c>
      <c r="P14" s="67" t="str">
        <f>REPLACE(INDEX(GroupVertices[Group],MATCH(Edges37[[#This Row],[Vertex 1]],GroupVertices[Vertex],0)),1,1,"")</f>
        <v>3</v>
      </c>
      <c r="Q14" s="67" t="str">
        <f>REPLACE(INDEX(GroupVertices[Group],MATCH(Edges37[[#This Row],[Vertex 2]],GroupVertices[Vertex],0)),1,1,"")</f>
        <v>3</v>
      </c>
      <c r="R14" s="48">
        <v>2</v>
      </c>
      <c r="S14" s="49">
        <v>9.523809523809524</v>
      </c>
      <c r="T14" s="48">
        <v>0</v>
      </c>
      <c r="U14" s="49">
        <v>0</v>
      </c>
      <c r="V14" s="48">
        <v>0</v>
      </c>
      <c r="W14" s="49">
        <v>0</v>
      </c>
      <c r="X14" s="48">
        <v>19</v>
      </c>
      <c r="Y14" s="49">
        <v>90.47619047619048</v>
      </c>
      <c r="Z14" s="48">
        <v>21</v>
      </c>
      <c r="AA14" s="69" t="s">
        <v>292</v>
      </c>
      <c r="AB14" s="99">
        <v>43717.6096412037</v>
      </c>
      <c r="AC14" s="69" t="s">
        <v>425</v>
      </c>
      <c r="AD14" s="69"/>
      <c r="AE14" s="69"/>
      <c r="AF14" s="69" t="s">
        <v>492</v>
      </c>
      <c r="AG14" s="69"/>
      <c r="AH14" s="102" t="s">
        <v>548</v>
      </c>
      <c r="AI14" s="99">
        <v>43717.6096412037</v>
      </c>
      <c r="AJ14" s="105">
        <v>43717</v>
      </c>
      <c r="AK14" s="71" t="s">
        <v>583</v>
      </c>
      <c r="AL14" s="102" t="s">
        <v>641</v>
      </c>
      <c r="AM14" s="69"/>
      <c r="AN14" s="69"/>
      <c r="AO14" s="71" t="s">
        <v>700</v>
      </c>
      <c r="AP14" s="69"/>
      <c r="AQ14" s="69" t="b">
        <v>0</v>
      </c>
      <c r="AR14" s="69">
        <v>0</v>
      </c>
      <c r="AS14" s="71" t="s">
        <v>754</v>
      </c>
      <c r="AT14" s="69" t="b">
        <v>0</v>
      </c>
      <c r="AU14" s="69" t="s">
        <v>761</v>
      </c>
      <c r="AV14" s="69"/>
      <c r="AW14" s="71" t="s">
        <v>754</v>
      </c>
      <c r="AX14" s="69" t="b">
        <v>0</v>
      </c>
      <c r="AY14" s="69">
        <v>0</v>
      </c>
      <c r="AZ14" s="71" t="s">
        <v>754</v>
      </c>
      <c r="BA14" s="69" t="s">
        <v>767</v>
      </c>
      <c r="BB14" s="69" t="b">
        <v>0</v>
      </c>
      <c r="BC14" s="71" t="s">
        <v>700</v>
      </c>
      <c r="BD14" s="69" t="s">
        <v>292</v>
      </c>
      <c r="BE14" s="69">
        <v>0</v>
      </c>
      <c r="BF14" s="69">
        <v>0</v>
      </c>
      <c r="BG14" s="69"/>
      <c r="BH14" s="69"/>
      <c r="BI14" s="69"/>
      <c r="BJ14" s="69"/>
      <c r="BK14" s="69"/>
      <c r="BL14" s="69"/>
      <c r="BM14" s="69"/>
      <c r="BN14" s="69"/>
    </row>
    <row r="15" spans="1:66" ht="15">
      <c r="A15" s="66" t="s">
        <v>341</v>
      </c>
      <c r="B15" s="66" t="s">
        <v>341</v>
      </c>
      <c r="C15" s="68"/>
      <c r="D15" s="75"/>
      <c r="E15" s="76"/>
      <c r="F15" s="77"/>
      <c r="G15" s="68"/>
      <c r="H15" s="78"/>
      <c r="I15" s="79"/>
      <c r="J15" s="79"/>
      <c r="K15" s="34" t="s">
        <v>65</v>
      </c>
      <c r="L15" s="86">
        <v>137</v>
      </c>
      <c r="M15" s="86"/>
      <c r="N15" s="81"/>
      <c r="O15" s="69">
        <v>1</v>
      </c>
      <c r="P15" s="67" t="str">
        <f>REPLACE(INDEX(GroupVertices[Group],MATCH(Edges37[[#This Row],[Vertex 1]],GroupVertices[Vertex],0)),1,1,"")</f>
        <v>3</v>
      </c>
      <c r="Q15" s="67" t="str">
        <f>REPLACE(INDEX(GroupVertices[Group],MATCH(Edges37[[#This Row],[Vertex 2]],GroupVertices[Vertex],0)),1,1,"")</f>
        <v>3</v>
      </c>
      <c r="R15" s="48">
        <v>1</v>
      </c>
      <c r="S15" s="49">
        <v>14.285714285714286</v>
      </c>
      <c r="T15" s="48">
        <v>0</v>
      </c>
      <c r="U15" s="49">
        <v>0</v>
      </c>
      <c r="V15" s="48">
        <v>0</v>
      </c>
      <c r="W15" s="49">
        <v>0</v>
      </c>
      <c r="X15" s="48">
        <v>6</v>
      </c>
      <c r="Y15" s="49">
        <v>85.71428571428571</v>
      </c>
      <c r="Z15" s="48">
        <v>7</v>
      </c>
      <c r="AA15" s="69" t="s">
        <v>292</v>
      </c>
      <c r="AB15" s="99">
        <v>43717.64444444444</v>
      </c>
      <c r="AC15" s="69" t="s">
        <v>426</v>
      </c>
      <c r="AD15" s="102" t="s">
        <v>463</v>
      </c>
      <c r="AE15" s="69" t="s">
        <v>479</v>
      </c>
      <c r="AF15" s="69" t="s">
        <v>493</v>
      </c>
      <c r="AG15" s="69"/>
      <c r="AH15" s="102" t="s">
        <v>549</v>
      </c>
      <c r="AI15" s="99">
        <v>43717.64444444444</v>
      </c>
      <c r="AJ15" s="105">
        <v>43717</v>
      </c>
      <c r="AK15" s="71" t="s">
        <v>584</v>
      </c>
      <c r="AL15" s="102" t="s">
        <v>642</v>
      </c>
      <c r="AM15" s="69"/>
      <c r="AN15" s="69"/>
      <c r="AO15" s="71" t="s">
        <v>701</v>
      </c>
      <c r="AP15" s="69"/>
      <c r="AQ15" s="69" t="b">
        <v>0</v>
      </c>
      <c r="AR15" s="69">
        <v>0</v>
      </c>
      <c r="AS15" s="71" t="s">
        <v>754</v>
      </c>
      <c r="AT15" s="69" t="b">
        <v>0</v>
      </c>
      <c r="AU15" s="69" t="s">
        <v>761</v>
      </c>
      <c r="AV15" s="69"/>
      <c r="AW15" s="71" t="s">
        <v>754</v>
      </c>
      <c r="AX15" s="69" t="b">
        <v>0</v>
      </c>
      <c r="AY15" s="69">
        <v>0</v>
      </c>
      <c r="AZ15" s="71" t="s">
        <v>754</v>
      </c>
      <c r="BA15" s="69" t="s">
        <v>767</v>
      </c>
      <c r="BB15" s="69" t="b">
        <v>0</v>
      </c>
      <c r="BC15" s="71" t="s">
        <v>701</v>
      </c>
      <c r="BD15" s="69" t="s">
        <v>292</v>
      </c>
      <c r="BE15" s="69">
        <v>0</v>
      </c>
      <c r="BF15" s="69">
        <v>0</v>
      </c>
      <c r="BG15" s="69"/>
      <c r="BH15" s="69"/>
      <c r="BI15" s="69"/>
      <c r="BJ15" s="69"/>
      <c r="BK15" s="69"/>
      <c r="BL15" s="69"/>
      <c r="BM15" s="69"/>
      <c r="BN15" s="69"/>
    </row>
    <row r="16" spans="1:66" ht="15">
      <c r="A16" s="66" t="s">
        <v>342</v>
      </c>
      <c r="B16" s="66" t="s">
        <v>342</v>
      </c>
      <c r="C16" s="68"/>
      <c r="D16" s="75"/>
      <c r="E16" s="76"/>
      <c r="F16" s="77"/>
      <c r="G16" s="68"/>
      <c r="H16" s="78"/>
      <c r="I16" s="79"/>
      <c r="J16" s="79"/>
      <c r="K16" s="34" t="s">
        <v>65</v>
      </c>
      <c r="L16" s="86">
        <v>138</v>
      </c>
      <c r="M16" s="86"/>
      <c r="N16" s="81"/>
      <c r="O16" s="69">
        <v>1</v>
      </c>
      <c r="P16" s="67" t="str">
        <f>REPLACE(INDEX(GroupVertices[Group],MATCH(Edges37[[#This Row],[Vertex 1]],GroupVertices[Vertex],0)),1,1,"")</f>
        <v>3</v>
      </c>
      <c r="Q16" s="67" t="str">
        <f>REPLACE(INDEX(GroupVertices[Group],MATCH(Edges37[[#This Row],[Vertex 2]],GroupVertices[Vertex],0)),1,1,"")</f>
        <v>3</v>
      </c>
      <c r="R16" s="48">
        <v>3</v>
      </c>
      <c r="S16" s="49">
        <v>8.823529411764707</v>
      </c>
      <c r="T16" s="48">
        <v>1</v>
      </c>
      <c r="U16" s="49">
        <v>2.9411764705882355</v>
      </c>
      <c r="V16" s="48">
        <v>0</v>
      </c>
      <c r="W16" s="49">
        <v>0</v>
      </c>
      <c r="X16" s="48">
        <v>30</v>
      </c>
      <c r="Y16" s="49">
        <v>88.23529411764706</v>
      </c>
      <c r="Z16" s="48">
        <v>34</v>
      </c>
      <c r="AA16" s="69" t="s">
        <v>292</v>
      </c>
      <c r="AB16" s="99">
        <v>43717.79766203704</v>
      </c>
      <c r="AC16" s="69" t="s">
        <v>427</v>
      </c>
      <c r="AD16" s="69"/>
      <c r="AE16" s="69"/>
      <c r="AF16" s="69" t="s">
        <v>494</v>
      </c>
      <c r="AG16" s="102" t="s">
        <v>519</v>
      </c>
      <c r="AH16" s="102" t="s">
        <v>519</v>
      </c>
      <c r="AI16" s="99">
        <v>43717.79766203704</v>
      </c>
      <c r="AJ16" s="105">
        <v>43717</v>
      </c>
      <c r="AK16" s="71" t="s">
        <v>585</v>
      </c>
      <c r="AL16" s="102" t="s">
        <v>643</v>
      </c>
      <c r="AM16" s="69"/>
      <c r="AN16" s="69"/>
      <c r="AO16" s="71" t="s">
        <v>702</v>
      </c>
      <c r="AP16" s="69"/>
      <c r="AQ16" s="69" t="b">
        <v>0</v>
      </c>
      <c r="AR16" s="69">
        <v>16</v>
      </c>
      <c r="AS16" s="71" t="s">
        <v>754</v>
      </c>
      <c r="AT16" s="69" t="b">
        <v>0</v>
      </c>
      <c r="AU16" s="69" t="s">
        <v>761</v>
      </c>
      <c r="AV16" s="69"/>
      <c r="AW16" s="71" t="s">
        <v>754</v>
      </c>
      <c r="AX16" s="69" t="b">
        <v>0</v>
      </c>
      <c r="AY16" s="69">
        <v>0</v>
      </c>
      <c r="AZ16" s="71" t="s">
        <v>754</v>
      </c>
      <c r="BA16" s="69" t="s">
        <v>768</v>
      </c>
      <c r="BB16" s="69" t="b">
        <v>0</v>
      </c>
      <c r="BC16" s="71" t="s">
        <v>702</v>
      </c>
      <c r="BD16" s="69" t="s">
        <v>292</v>
      </c>
      <c r="BE16" s="69">
        <v>0</v>
      </c>
      <c r="BF16" s="69">
        <v>0</v>
      </c>
      <c r="BG16" s="69"/>
      <c r="BH16" s="69"/>
      <c r="BI16" s="69"/>
      <c r="BJ16" s="69"/>
      <c r="BK16" s="69"/>
      <c r="BL16" s="69"/>
      <c r="BM16" s="69"/>
      <c r="BN16" s="69"/>
    </row>
    <row r="17" spans="1:66" ht="15">
      <c r="A17" s="66" t="s">
        <v>343</v>
      </c>
      <c r="B17" s="66" t="s">
        <v>380</v>
      </c>
      <c r="C17" s="68"/>
      <c r="D17" s="75"/>
      <c r="E17" s="76"/>
      <c r="F17" s="77"/>
      <c r="G17" s="68"/>
      <c r="H17" s="78"/>
      <c r="I17" s="79"/>
      <c r="J17" s="79"/>
      <c r="K17" s="34" t="s">
        <v>65</v>
      </c>
      <c r="L17" s="86">
        <v>139</v>
      </c>
      <c r="M17" s="86"/>
      <c r="N17" s="81"/>
      <c r="O17" s="69">
        <v>1</v>
      </c>
      <c r="P17" s="67" t="str">
        <f>REPLACE(INDEX(GroupVertices[Group],MATCH(Edges37[[#This Row],[Vertex 1]],GroupVertices[Vertex],0)),1,1,"")</f>
        <v>2</v>
      </c>
      <c r="Q17" s="67" t="str">
        <f>REPLACE(INDEX(GroupVertices[Group],MATCH(Edges37[[#This Row],[Vertex 2]],GroupVertices[Vertex],0)),1,1,"")</f>
        <v>2</v>
      </c>
      <c r="R17" s="48">
        <v>1</v>
      </c>
      <c r="S17" s="49">
        <v>3.5714285714285716</v>
      </c>
      <c r="T17" s="48">
        <v>0</v>
      </c>
      <c r="U17" s="49">
        <v>0</v>
      </c>
      <c r="V17" s="48">
        <v>0</v>
      </c>
      <c r="W17" s="49">
        <v>0</v>
      </c>
      <c r="X17" s="48">
        <v>27</v>
      </c>
      <c r="Y17" s="49">
        <v>96.42857142857143</v>
      </c>
      <c r="Z17" s="48">
        <v>28</v>
      </c>
      <c r="AA17" s="69" t="s">
        <v>416</v>
      </c>
      <c r="AB17" s="99">
        <v>43718.58474537037</v>
      </c>
      <c r="AC17" s="69" t="s">
        <v>428</v>
      </c>
      <c r="AD17" s="102" t="s">
        <v>464</v>
      </c>
      <c r="AE17" s="69" t="s">
        <v>480</v>
      </c>
      <c r="AF17" s="69" t="s">
        <v>489</v>
      </c>
      <c r="AG17" s="69"/>
      <c r="AH17" s="102" t="s">
        <v>550</v>
      </c>
      <c r="AI17" s="99">
        <v>43718.58474537037</v>
      </c>
      <c r="AJ17" s="105">
        <v>43718</v>
      </c>
      <c r="AK17" s="71" t="s">
        <v>586</v>
      </c>
      <c r="AL17" s="102" t="s">
        <v>644</v>
      </c>
      <c r="AM17" s="69"/>
      <c r="AN17" s="69"/>
      <c r="AO17" s="71" t="s">
        <v>703</v>
      </c>
      <c r="AP17" s="69"/>
      <c r="AQ17" s="69" t="b">
        <v>0</v>
      </c>
      <c r="AR17" s="69">
        <v>0</v>
      </c>
      <c r="AS17" s="71" t="s">
        <v>754</v>
      </c>
      <c r="AT17" s="69" t="b">
        <v>0</v>
      </c>
      <c r="AU17" s="69" t="s">
        <v>761</v>
      </c>
      <c r="AV17" s="69"/>
      <c r="AW17" s="71" t="s">
        <v>754</v>
      </c>
      <c r="AX17" s="69" t="b">
        <v>0</v>
      </c>
      <c r="AY17" s="69">
        <v>0</v>
      </c>
      <c r="AZ17" s="71" t="s">
        <v>754</v>
      </c>
      <c r="BA17" s="69" t="s">
        <v>770</v>
      </c>
      <c r="BB17" s="69" t="b">
        <v>0</v>
      </c>
      <c r="BC17" s="71" t="s">
        <v>703</v>
      </c>
      <c r="BD17" s="69" t="s">
        <v>292</v>
      </c>
      <c r="BE17" s="69">
        <v>0</v>
      </c>
      <c r="BF17" s="69">
        <v>0</v>
      </c>
      <c r="BG17" s="69"/>
      <c r="BH17" s="69"/>
      <c r="BI17" s="69"/>
      <c r="BJ17" s="69"/>
      <c r="BK17" s="69"/>
      <c r="BL17" s="69"/>
      <c r="BM17" s="69"/>
      <c r="BN17" s="69"/>
    </row>
    <row r="18" spans="1:66" ht="15">
      <c r="A18" s="66" t="s">
        <v>344</v>
      </c>
      <c r="B18" s="66" t="s">
        <v>344</v>
      </c>
      <c r="C18" s="68"/>
      <c r="D18" s="75"/>
      <c r="E18" s="76"/>
      <c r="F18" s="77"/>
      <c r="G18" s="68"/>
      <c r="H18" s="78"/>
      <c r="I18" s="79"/>
      <c r="J18" s="79"/>
      <c r="K18" s="34" t="s">
        <v>65</v>
      </c>
      <c r="L18" s="86">
        <v>140</v>
      </c>
      <c r="M18" s="86"/>
      <c r="N18" s="81"/>
      <c r="O18" s="69">
        <v>1</v>
      </c>
      <c r="P18" s="67" t="str">
        <f>REPLACE(INDEX(GroupVertices[Group],MATCH(Edges37[[#This Row],[Vertex 1]],GroupVertices[Vertex],0)),1,1,"")</f>
        <v>8</v>
      </c>
      <c r="Q18" s="67" t="str">
        <f>REPLACE(INDEX(GroupVertices[Group],MATCH(Edges37[[#This Row],[Vertex 2]],GroupVertices[Vertex],0)),1,1,"")</f>
        <v>8</v>
      </c>
      <c r="R18" s="48">
        <v>0</v>
      </c>
      <c r="S18" s="49">
        <v>0</v>
      </c>
      <c r="T18" s="48">
        <v>0</v>
      </c>
      <c r="U18" s="49">
        <v>0</v>
      </c>
      <c r="V18" s="48">
        <v>0</v>
      </c>
      <c r="W18" s="49">
        <v>0</v>
      </c>
      <c r="X18" s="48">
        <v>20</v>
      </c>
      <c r="Y18" s="49">
        <v>100</v>
      </c>
      <c r="Z18" s="48">
        <v>20</v>
      </c>
      <c r="AA18" s="69" t="s">
        <v>292</v>
      </c>
      <c r="AB18" s="99">
        <v>43718.627175925925</v>
      </c>
      <c r="AC18" s="69" t="s">
        <v>429</v>
      </c>
      <c r="AD18" s="69"/>
      <c r="AE18" s="69"/>
      <c r="AF18" s="69" t="s">
        <v>495</v>
      </c>
      <c r="AG18" s="102" t="s">
        <v>520</v>
      </c>
      <c r="AH18" s="102" t="s">
        <v>520</v>
      </c>
      <c r="AI18" s="99">
        <v>43718.627175925925</v>
      </c>
      <c r="AJ18" s="105">
        <v>43718</v>
      </c>
      <c r="AK18" s="71" t="s">
        <v>587</v>
      </c>
      <c r="AL18" s="102" t="s">
        <v>645</v>
      </c>
      <c r="AM18" s="69"/>
      <c r="AN18" s="69"/>
      <c r="AO18" s="71" t="s">
        <v>704</v>
      </c>
      <c r="AP18" s="69"/>
      <c r="AQ18" s="69" t="b">
        <v>0</v>
      </c>
      <c r="AR18" s="69">
        <v>1</v>
      </c>
      <c r="AS18" s="71" t="s">
        <v>754</v>
      </c>
      <c r="AT18" s="69" t="b">
        <v>0</v>
      </c>
      <c r="AU18" s="69" t="s">
        <v>761</v>
      </c>
      <c r="AV18" s="69"/>
      <c r="AW18" s="71" t="s">
        <v>754</v>
      </c>
      <c r="AX18" s="69" t="b">
        <v>0</v>
      </c>
      <c r="AY18" s="69">
        <v>1</v>
      </c>
      <c r="AZ18" s="71" t="s">
        <v>754</v>
      </c>
      <c r="BA18" s="69" t="s">
        <v>767</v>
      </c>
      <c r="BB18" s="69" t="b">
        <v>0</v>
      </c>
      <c r="BC18" s="71" t="s">
        <v>704</v>
      </c>
      <c r="BD18" s="69" t="s">
        <v>292</v>
      </c>
      <c r="BE18" s="69">
        <v>0</v>
      </c>
      <c r="BF18" s="69">
        <v>0</v>
      </c>
      <c r="BG18" s="69"/>
      <c r="BH18" s="69"/>
      <c r="BI18" s="69"/>
      <c r="BJ18" s="69"/>
      <c r="BK18" s="69"/>
      <c r="BL18" s="69"/>
      <c r="BM18" s="69"/>
      <c r="BN18" s="69"/>
    </row>
    <row r="19" spans="1:66" ht="15">
      <c r="A19" s="66" t="s">
        <v>345</v>
      </c>
      <c r="B19" s="66" t="s">
        <v>344</v>
      </c>
      <c r="C19" s="68"/>
      <c r="D19" s="75"/>
      <c r="E19" s="76"/>
      <c r="F19" s="77"/>
      <c r="G19" s="68"/>
      <c r="H19" s="78"/>
      <c r="I19" s="79"/>
      <c r="J19" s="79"/>
      <c r="K19" s="34" t="s">
        <v>65</v>
      </c>
      <c r="L19" s="86">
        <v>141</v>
      </c>
      <c r="M19" s="86"/>
      <c r="N19" s="81"/>
      <c r="O19" s="69">
        <v>1</v>
      </c>
      <c r="P19" s="67" t="str">
        <f>REPLACE(INDEX(GroupVertices[Group],MATCH(Edges37[[#This Row],[Vertex 1]],GroupVertices[Vertex],0)),1,1,"")</f>
        <v>8</v>
      </c>
      <c r="Q19" s="67" t="str">
        <f>REPLACE(INDEX(GroupVertices[Group],MATCH(Edges37[[#This Row],[Vertex 2]],GroupVertices[Vertex],0)),1,1,"")</f>
        <v>8</v>
      </c>
      <c r="R19" s="48">
        <v>0</v>
      </c>
      <c r="S19" s="49">
        <v>0</v>
      </c>
      <c r="T19" s="48">
        <v>0</v>
      </c>
      <c r="U19" s="49">
        <v>0</v>
      </c>
      <c r="V19" s="48">
        <v>0</v>
      </c>
      <c r="W19" s="49">
        <v>0</v>
      </c>
      <c r="X19" s="48">
        <v>20</v>
      </c>
      <c r="Y19" s="49">
        <v>100</v>
      </c>
      <c r="Z19" s="48">
        <v>20</v>
      </c>
      <c r="AA19" s="69" t="s">
        <v>417</v>
      </c>
      <c r="AB19" s="99">
        <v>43718.62762731482</v>
      </c>
      <c r="AC19" s="69" t="s">
        <v>429</v>
      </c>
      <c r="AD19" s="69"/>
      <c r="AE19" s="69"/>
      <c r="AF19" s="69" t="s">
        <v>496</v>
      </c>
      <c r="AG19" s="69"/>
      <c r="AH19" s="102" t="s">
        <v>551</v>
      </c>
      <c r="AI19" s="99">
        <v>43718.62762731482</v>
      </c>
      <c r="AJ19" s="105">
        <v>43718</v>
      </c>
      <c r="AK19" s="71" t="s">
        <v>588</v>
      </c>
      <c r="AL19" s="102" t="s">
        <v>646</v>
      </c>
      <c r="AM19" s="69"/>
      <c r="AN19" s="69"/>
      <c r="AO19" s="71" t="s">
        <v>705</v>
      </c>
      <c r="AP19" s="69"/>
      <c r="AQ19" s="69" t="b">
        <v>0</v>
      </c>
      <c r="AR19" s="69">
        <v>0</v>
      </c>
      <c r="AS19" s="71" t="s">
        <v>754</v>
      </c>
      <c r="AT19" s="69" t="b">
        <v>0</v>
      </c>
      <c r="AU19" s="69" t="s">
        <v>761</v>
      </c>
      <c r="AV19" s="69"/>
      <c r="AW19" s="71" t="s">
        <v>754</v>
      </c>
      <c r="AX19" s="69" t="b">
        <v>0</v>
      </c>
      <c r="AY19" s="69">
        <v>1</v>
      </c>
      <c r="AZ19" s="71" t="s">
        <v>704</v>
      </c>
      <c r="BA19" s="69" t="s">
        <v>767</v>
      </c>
      <c r="BB19" s="69" t="b">
        <v>0</v>
      </c>
      <c r="BC19" s="71" t="s">
        <v>704</v>
      </c>
      <c r="BD19" s="69" t="s">
        <v>292</v>
      </c>
      <c r="BE19" s="69">
        <v>0</v>
      </c>
      <c r="BF19" s="69">
        <v>0</v>
      </c>
      <c r="BG19" s="69"/>
      <c r="BH19" s="69"/>
      <c r="BI19" s="69"/>
      <c r="BJ19" s="69"/>
      <c r="BK19" s="69"/>
      <c r="BL19" s="69"/>
      <c r="BM19" s="69"/>
      <c r="BN19" s="69"/>
    </row>
    <row r="20" spans="1:66" ht="15">
      <c r="A20" s="66" t="s">
        <v>346</v>
      </c>
      <c r="B20" s="66" t="s">
        <v>346</v>
      </c>
      <c r="C20" s="68"/>
      <c r="D20" s="75"/>
      <c r="E20" s="76"/>
      <c r="F20" s="77"/>
      <c r="G20" s="68"/>
      <c r="H20" s="78"/>
      <c r="I20" s="79"/>
      <c r="J20" s="79"/>
      <c r="K20" s="34" t="s">
        <v>65</v>
      </c>
      <c r="L20" s="86">
        <v>142</v>
      </c>
      <c r="M20" s="86"/>
      <c r="N20" s="81"/>
      <c r="O20" s="69">
        <v>1</v>
      </c>
      <c r="P20" s="67" t="str">
        <f>REPLACE(INDEX(GroupVertices[Group],MATCH(Edges37[[#This Row],[Vertex 1]],GroupVertices[Vertex],0)),1,1,"")</f>
        <v>3</v>
      </c>
      <c r="Q20" s="67" t="str">
        <f>REPLACE(INDEX(GroupVertices[Group],MATCH(Edges37[[#This Row],[Vertex 2]],GroupVertices[Vertex],0)),1,1,"")</f>
        <v>3</v>
      </c>
      <c r="R20" s="48">
        <v>1</v>
      </c>
      <c r="S20" s="49">
        <v>2.9411764705882355</v>
      </c>
      <c r="T20" s="48">
        <v>0</v>
      </c>
      <c r="U20" s="49">
        <v>0</v>
      </c>
      <c r="V20" s="48">
        <v>0</v>
      </c>
      <c r="W20" s="49">
        <v>0</v>
      </c>
      <c r="X20" s="48">
        <v>33</v>
      </c>
      <c r="Y20" s="49">
        <v>97.05882352941177</v>
      </c>
      <c r="Z20" s="48">
        <v>34</v>
      </c>
      <c r="AA20" s="69" t="s">
        <v>292</v>
      </c>
      <c r="AB20" s="99">
        <v>43718.927777777775</v>
      </c>
      <c r="AC20" s="69" t="s">
        <v>430</v>
      </c>
      <c r="AD20" s="69"/>
      <c r="AE20" s="69"/>
      <c r="AF20" s="69" t="s">
        <v>497</v>
      </c>
      <c r="AG20" s="102" t="s">
        <v>521</v>
      </c>
      <c r="AH20" s="102" t="s">
        <v>521</v>
      </c>
      <c r="AI20" s="99">
        <v>43718.927777777775</v>
      </c>
      <c r="AJ20" s="105">
        <v>43718</v>
      </c>
      <c r="AK20" s="71" t="s">
        <v>589</v>
      </c>
      <c r="AL20" s="102" t="s">
        <v>647</v>
      </c>
      <c r="AM20" s="69"/>
      <c r="AN20" s="69"/>
      <c r="AO20" s="71" t="s">
        <v>706</v>
      </c>
      <c r="AP20" s="69"/>
      <c r="AQ20" s="69" t="b">
        <v>0</v>
      </c>
      <c r="AR20" s="69">
        <v>0</v>
      </c>
      <c r="AS20" s="71" t="s">
        <v>754</v>
      </c>
      <c r="AT20" s="69" t="b">
        <v>0</v>
      </c>
      <c r="AU20" s="69" t="s">
        <v>761</v>
      </c>
      <c r="AV20" s="69"/>
      <c r="AW20" s="71" t="s">
        <v>754</v>
      </c>
      <c r="AX20" s="69" t="b">
        <v>0</v>
      </c>
      <c r="AY20" s="69">
        <v>0</v>
      </c>
      <c r="AZ20" s="71" t="s">
        <v>754</v>
      </c>
      <c r="BA20" s="69" t="s">
        <v>767</v>
      </c>
      <c r="BB20" s="69" t="b">
        <v>0</v>
      </c>
      <c r="BC20" s="71" t="s">
        <v>706</v>
      </c>
      <c r="BD20" s="69" t="s">
        <v>292</v>
      </c>
      <c r="BE20" s="69">
        <v>0</v>
      </c>
      <c r="BF20" s="69">
        <v>0</v>
      </c>
      <c r="BG20" s="69"/>
      <c r="BH20" s="69"/>
      <c r="BI20" s="69"/>
      <c r="BJ20" s="69"/>
      <c r="BK20" s="69"/>
      <c r="BL20" s="69"/>
      <c r="BM20" s="69"/>
      <c r="BN20" s="69"/>
    </row>
    <row r="21" spans="1:66" ht="15">
      <c r="A21" s="66" t="s">
        <v>347</v>
      </c>
      <c r="B21" s="66" t="s">
        <v>405</v>
      </c>
      <c r="C21" s="68"/>
      <c r="D21" s="75"/>
      <c r="E21" s="76"/>
      <c r="F21" s="77"/>
      <c r="G21" s="68"/>
      <c r="H21" s="78"/>
      <c r="I21" s="79"/>
      <c r="J21" s="79"/>
      <c r="K21" s="34" t="s">
        <v>65</v>
      </c>
      <c r="L21" s="86">
        <v>143</v>
      </c>
      <c r="M21" s="86"/>
      <c r="N21" s="81"/>
      <c r="O21" s="69">
        <v>1</v>
      </c>
      <c r="P21" s="67" t="str">
        <f>REPLACE(INDEX(GroupVertices[Group],MATCH(Edges37[[#This Row],[Vertex 1]],GroupVertices[Vertex],0)),1,1,"")</f>
        <v>7</v>
      </c>
      <c r="Q21" s="67" t="str">
        <f>REPLACE(INDEX(GroupVertices[Group],MATCH(Edges37[[#This Row],[Vertex 2]],GroupVertices[Vertex],0)),1,1,"")</f>
        <v>7</v>
      </c>
      <c r="R21" s="48">
        <v>0</v>
      </c>
      <c r="S21" s="49">
        <v>0</v>
      </c>
      <c r="T21" s="48">
        <v>0</v>
      </c>
      <c r="U21" s="49">
        <v>0</v>
      </c>
      <c r="V21" s="48">
        <v>0</v>
      </c>
      <c r="W21" s="49">
        <v>0</v>
      </c>
      <c r="X21" s="48">
        <v>42</v>
      </c>
      <c r="Y21" s="49">
        <v>100</v>
      </c>
      <c r="Z21" s="48">
        <v>42</v>
      </c>
      <c r="AA21" s="69" t="s">
        <v>416</v>
      </c>
      <c r="AB21" s="99">
        <v>43719.35702546296</v>
      </c>
      <c r="AC21" s="69" t="s">
        <v>431</v>
      </c>
      <c r="AD21" s="69"/>
      <c r="AE21" s="69"/>
      <c r="AF21" s="69" t="s">
        <v>498</v>
      </c>
      <c r="AG21" s="102" t="s">
        <v>522</v>
      </c>
      <c r="AH21" s="102" t="s">
        <v>522</v>
      </c>
      <c r="AI21" s="99">
        <v>43719.35702546296</v>
      </c>
      <c r="AJ21" s="105">
        <v>43719</v>
      </c>
      <c r="AK21" s="71" t="s">
        <v>590</v>
      </c>
      <c r="AL21" s="102" t="s">
        <v>648</v>
      </c>
      <c r="AM21" s="69"/>
      <c r="AN21" s="69"/>
      <c r="AO21" s="71" t="s">
        <v>707</v>
      </c>
      <c r="AP21" s="69"/>
      <c r="AQ21" s="69" t="b">
        <v>0</v>
      </c>
      <c r="AR21" s="69">
        <v>4</v>
      </c>
      <c r="AS21" s="71" t="s">
        <v>754</v>
      </c>
      <c r="AT21" s="69" t="b">
        <v>0</v>
      </c>
      <c r="AU21" s="69" t="s">
        <v>761</v>
      </c>
      <c r="AV21" s="69"/>
      <c r="AW21" s="71" t="s">
        <v>754</v>
      </c>
      <c r="AX21" s="69" t="b">
        <v>0</v>
      </c>
      <c r="AY21" s="69">
        <v>0</v>
      </c>
      <c r="AZ21" s="71" t="s">
        <v>754</v>
      </c>
      <c r="BA21" s="69" t="s">
        <v>767</v>
      </c>
      <c r="BB21" s="69" t="b">
        <v>0</v>
      </c>
      <c r="BC21" s="71" t="s">
        <v>707</v>
      </c>
      <c r="BD21" s="69" t="s">
        <v>292</v>
      </c>
      <c r="BE21" s="69">
        <v>0</v>
      </c>
      <c r="BF21" s="69">
        <v>0</v>
      </c>
      <c r="BG21" s="69"/>
      <c r="BH21" s="69"/>
      <c r="BI21" s="69"/>
      <c r="BJ21" s="69"/>
      <c r="BK21" s="69"/>
      <c r="BL21" s="69"/>
      <c r="BM21" s="69"/>
      <c r="BN21" s="69"/>
    </row>
    <row r="22" spans="1:66" ht="15">
      <c r="A22" s="66" t="s">
        <v>348</v>
      </c>
      <c r="B22" s="66" t="s">
        <v>348</v>
      </c>
      <c r="C22" s="68"/>
      <c r="D22" s="75"/>
      <c r="E22" s="76"/>
      <c r="F22" s="77"/>
      <c r="G22" s="68"/>
      <c r="H22" s="78"/>
      <c r="I22" s="79"/>
      <c r="J22" s="79"/>
      <c r="K22" s="34" t="s">
        <v>65</v>
      </c>
      <c r="L22" s="86">
        <v>144</v>
      </c>
      <c r="M22" s="86"/>
      <c r="N22" s="81"/>
      <c r="O22" s="69">
        <v>1</v>
      </c>
      <c r="P22" s="67" t="str">
        <f>REPLACE(INDEX(GroupVertices[Group],MATCH(Edges37[[#This Row],[Vertex 1]],GroupVertices[Vertex],0)),1,1,"")</f>
        <v>3</v>
      </c>
      <c r="Q22" s="67" t="str">
        <f>REPLACE(INDEX(GroupVertices[Group],MATCH(Edges37[[#This Row],[Vertex 2]],GroupVertices[Vertex],0)),1,1,"")</f>
        <v>3</v>
      </c>
      <c r="R22" s="48">
        <v>2</v>
      </c>
      <c r="S22" s="49">
        <v>15.384615384615385</v>
      </c>
      <c r="T22" s="48">
        <v>0</v>
      </c>
      <c r="U22" s="49">
        <v>0</v>
      </c>
      <c r="V22" s="48">
        <v>0</v>
      </c>
      <c r="W22" s="49">
        <v>0</v>
      </c>
      <c r="X22" s="48">
        <v>11</v>
      </c>
      <c r="Y22" s="49">
        <v>84.61538461538461</v>
      </c>
      <c r="Z22" s="48">
        <v>13</v>
      </c>
      <c r="AA22" s="69" t="s">
        <v>292</v>
      </c>
      <c r="AB22" s="99">
        <v>43719.645902777775</v>
      </c>
      <c r="AC22" s="69" t="s">
        <v>432</v>
      </c>
      <c r="AD22" s="102" t="s">
        <v>465</v>
      </c>
      <c r="AE22" s="69" t="s">
        <v>479</v>
      </c>
      <c r="AF22" s="69" t="s">
        <v>489</v>
      </c>
      <c r="AG22" s="102" t="s">
        <v>523</v>
      </c>
      <c r="AH22" s="102" t="s">
        <v>523</v>
      </c>
      <c r="AI22" s="99">
        <v>43719.645902777775</v>
      </c>
      <c r="AJ22" s="105">
        <v>43719</v>
      </c>
      <c r="AK22" s="71" t="s">
        <v>591</v>
      </c>
      <c r="AL22" s="102" t="s">
        <v>649</v>
      </c>
      <c r="AM22" s="69"/>
      <c r="AN22" s="69"/>
      <c r="AO22" s="71" t="s">
        <v>708</v>
      </c>
      <c r="AP22" s="69"/>
      <c r="AQ22" s="69" t="b">
        <v>0</v>
      </c>
      <c r="AR22" s="69">
        <v>4</v>
      </c>
      <c r="AS22" s="71" t="s">
        <v>754</v>
      </c>
      <c r="AT22" s="69" t="b">
        <v>0</v>
      </c>
      <c r="AU22" s="69" t="s">
        <v>761</v>
      </c>
      <c r="AV22" s="69"/>
      <c r="AW22" s="71" t="s">
        <v>754</v>
      </c>
      <c r="AX22" s="69" t="b">
        <v>0</v>
      </c>
      <c r="AY22" s="69">
        <v>0</v>
      </c>
      <c r="AZ22" s="71" t="s">
        <v>754</v>
      </c>
      <c r="BA22" s="69" t="s">
        <v>771</v>
      </c>
      <c r="BB22" s="69" t="b">
        <v>0</v>
      </c>
      <c r="BC22" s="71" t="s">
        <v>708</v>
      </c>
      <c r="BD22" s="69" t="s">
        <v>292</v>
      </c>
      <c r="BE22" s="69">
        <v>0</v>
      </c>
      <c r="BF22" s="69">
        <v>0</v>
      </c>
      <c r="BG22" s="69"/>
      <c r="BH22" s="69"/>
      <c r="BI22" s="69"/>
      <c r="BJ22" s="69"/>
      <c r="BK22" s="69"/>
      <c r="BL22" s="69"/>
      <c r="BM22" s="69"/>
      <c r="BN22" s="69"/>
    </row>
    <row r="23" spans="1:66" ht="15">
      <c r="A23" s="66" t="s">
        <v>349</v>
      </c>
      <c r="B23" s="66" t="s">
        <v>349</v>
      </c>
      <c r="C23" s="68"/>
      <c r="D23" s="75"/>
      <c r="E23" s="76"/>
      <c r="F23" s="77"/>
      <c r="G23" s="68"/>
      <c r="H23" s="78"/>
      <c r="I23" s="79"/>
      <c r="J23" s="79"/>
      <c r="K23" s="34" t="s">
        <v>65</v>
      </c>
      <c r="L23" s="86">
        <v>145</v>
      </c>
      <c r="M23" s="86"/>
      <c r="N23" s="81"/>
      <c r="O23" s="69">
        <v>1</v>
      </c>
      <c r="P23" s="67" t="str">
        <f>REPLACE(INDEX(GroupVertices[Group],MATCH(Edges37[[#This Row],[Vertex 1]],GroupVertices[Vertex],0)),1,1,"")</f>
        <v>3</v>
      </c>
      <c r="Q23" s="67" t="str">
        <f>REPLACE(INDEX(GroupVertices[Group],MATCH(Edges37[[#This Row],[Vertex 2]],GroupVertices[Vertex],0)),1,1,"")</f>
        <v>3</v>
      </c>
      <c r="R23" s="48">
        <v>1</v>
      </c>
      <c r="S23" s="49">
        <v>3.3333333333333335</v>
      </c>
      <c r="T23" s="48">
        <v>0</v>
      </c>
      <c r="U23" s="49">
        <v>0</v>
      </c>
      <c r="V23" s="48">
        <v>0</v>
      </c>
      <c r="W23" s="49">
        <v>0</v>
      </c>
      <c r="X23" s="48">
        <v>29</v>
      </c>
      <c r="Y23" s="49">
        <v>96.66666666666667</v>
      </c>
      <c r="Z23" s="48">
        <v>30</v>
      </c>
      <c r="AA23" s="69" t="s">
        <v>292</v>
      </c>
      <c r="AB23" s="99">
        <v>43719.854467592595</v>
      </c>
      <c r="AC23" s="69" t="s">
        <v>433</v>
      </c>
      <c r="AD23" s="102" t="s">
        <v>466</v>
      </c>
      <c r="AE23" s="69" t="s">
        <v>481</v>
      </c>
      <c r="AF23" s="69" t="s">
        <v>499</v>
      </c>
      <c r="AG23" s="102" t="s">
        <v>524</v>
      </c>
      <c r="AH23" s="102" t="s">
        <v>524</v>
      </c>
      <c r="AI23" s="99">
        <v>43719.854467592595</v>
      </c>
      <c r="AJ23" s="105">
        <v>43719</v>
      </c>
      <c r="AK23" s="71" t="s">
        <v>592</v>
      </c>
      <c r="AL23" s="102" t="s">
        <v>650</v>
      </c>
      <c r="AM23" s="69"/>
      <c r="AN23" s="69"/>
      <c r="AO23" s="71" t="s">
        <v>709</v>
      </c>
      <c r="AP23" s="69"/>
      <c r="AQ23" s="69" t="b">
        <v>0</v>
      </c>
      <c r="AR23" s="69">
        <v>0</v>
      </c>
      <c r="AS23" s="71" t="s">
        <v>754</v>
      </c>
      <c r="AT23" s="69" t="b">
        <v>0</v>
      </c>
      <c r="AU23" s="69" t="s">
        <v>761</v>
      </c>
      <c r="AV23" s="69"/>
      <c r="AW23" s="71" t="s">
        <v>754</v>
      </c>
      <c r="AX23" s="69" t="b">
        <v>0</v>
      </c>
      <c r="AY23" s="69">
        <v>0</v>
      </c>
      <c r="AZ23" s="71" t="s">
        <v>754</v>
      </c>
      <c r="BA23" s="69" t="s">
        <v>772</v>
      </c>
      <c r="BB23" s="69" t="b">
        <v>0</v>
      </c>
      <c r="BC23" s="71" t="s">
        <v>709</v>
      </c>
      <c r="BD23" s="69" t="s">
        <v>292</v>
      </c>
      <c r="BE23" s="69">
        <v>0</v>
      </c>
      <c r="BF23" s="69">
        <v>0</v>
      </c>
      <c r="BG23" s="69"/>
      <c r="BH23" s="69"/>
      <c r="BI23" s="69"/>
      <c r="BJ23" s="69"/>
      <c r="BK23" s="69"/>
      <c r="BL23" s="69"/>
      <c r="BM23" s="69"/>
      <c r="BN23" s="69"/>
    </row>
    <row r="24" spans="1:66" ht="15">
      <c r="A24" s="66" t="s">
        <v>350</v>
      </c>
      <c r="B24" s="66" t="s">
        <v>350</v>
      </c>
      <c r="C24" s="68"/>
      <c r="D24" s="75"/>
      <c r="E24" s="76"/>
      <c r="F24" s="77"/>
      <c r="G24" s="68"/>
      <c r="H24" s="78"/>
      <c r="I24" s="79"/>
      <c r="J24" s="79"/>
      <c r="K24" s="34" t="s">
        <v>65</v>
      </c>
      <c r="L24" s="86">
        <v>146</v>
      </c>
      <c r="M24" s="86"/>
      <c r="N24" s="81"/>
      <c r="O24" s="69">
        <v>1</v>
      </c>
      <c r="P24" s="67" t="str">
        <f>REPLACE(INDEX(GroupVertices[Group],MATCH(Edges37[[#This Row],[Vertex 1]],GroupVertices[Vertex],0)),1,1,"")</f>
        <v>3</v>
      </c>
      <c r="Q24" s="67" t="str">
        <f>REPLACE(INDEX(GroupVertices[Group],MATCH(Edges37[[#This Row],[Vertex 2]],GroupVertices[Vertex],0)),1,1,"")</f>
        <v>3</v>
      </c>
      <c r="R24" s="48">
        <v>1</v>
      </c>
      <c r="S24" s="49">
        <v>2.9411764705882355</v>
      </c>
      <c r="T24" s="48">
        <v>0</v>
      </c>
      <c r="U24" s="49">
        <v>0</v>
      </c>
      <c r="V24" s="48">
        <v>0</v>
      </c>
      <c r="W24" s="49">
        <v>0</v>
      </c>
      <c r="X24" s="48">
        <v>33</v>
      </c>
      <c r="Y24" s="49">
        <v>97.05882352941177</v>
      </c>
      <c r="Z24" s="48">
        <v>34</v>
      </c>
      <c r="AA24" s="69" t="s">
        <v>292</v>
      </c>
      <c r="AB24" s="99">
        <v>43719.936956018515</v>
      </c>
      <c r="AC24" s="69" t="s">
        <v>434</v>
      </c>
      <c r="AD24" s="69"/>
      <c r="AE24" s="69"/>
      <c r="AF24" s="69" t="s">
        <v>500</v>
      </c>
      <c r="AG24" s="102" t="s">
        <v>525</v>
      </c>
      <c r="AH24" s="102" t="s">
        <v>525</v>
      </c>
      <c r="AI24" s="99">
        <v>43719.936956018515</v>
      </c>
      <c r="AJ24" s="105">
        <v>43719</v>
      </c>
      <c r="AK24" s="71" t="s">
        <v>593</v>
      </c>
      <c r="AL24" s="102" t="s">
        <v>651</v>
      </c>
      <c r="AM24" s="69"/>
      <c r="AN24" s="69"/>
      <c r="AO24" s="71" t="s">
        <v>710</v>
      </c>
      <c r="AP24" s="69"/>
      <c r="AQ24" s="69" t="b">
        <v>0</v>
      </c>
      <c r="AR24" s="69">
        <v>0</v>
      </c>
      <c r="AS24" s="71" t="s">
        <v>754</v>
      </c>
      <c r="AT24" s="69" t="b">
        <v>0</v>
      </c>
      <c r="AU24" s="69" t="s">
        <v>761</v>
      </c>
      <c r="AV24" s="69"/>
      <c r="AW24" s="71" t="s">
        <v>754</v>
      </c>
      <c r="AX24" s="69" t="b">
        <v>0</v>
      </c>
      <c r="AY24" s="69">
        <v>0</v>
      </c>
      <c r="AZ24" s="71" t="s">
        <v>754</v>
      </c>
      <c r="BA24" s="69" t="s">
        <v>768</v>
      </c>
      <c r="BB24" s="69" t="b">
        <v>0</v>
      </c>
      <c r="BC24" s="71" t="s">
        <v>710</v>
      </c>
      <c r="BD24" s="69" t="s">
        <v>292</v>
      </c>
      <c r="BE24" s="69">
        <v>0</v>
      </c>
      <c r="BF24" s="69">
        <v>0</v>
      </c>
      <c r="BG24" s="69"/>
      <c r="BH24" s="69"/>
      <c r="BI24" s="69"/>
      <c r="BJ24" s="69"/>
      <c r="BK24" s="69"/>
      <c r="BL24" s="69"/>
      <c r="BM24" s="69"/>
      <c r="BN24" s="69"/>
    </row>
    <row r="25" spans="1:66" ht="15">
      <c r="A25" s="66" t="s">
        <v>351</v>
      </c>
      <c r="B25" s="66" t="s">
        <v>351</v>
      </c>
      <c r="C25" s="68"/>
      <c r="D25" s="75"/>
      <c r="E25" s="76"/>
      <c r="F25" s="77"/>
      <c r="G25" s="68"/>
      <c r="H25" s="78"/>
      <c r="I25" s="79"/>
      <c r="J25" s="79"/>
      <c r="K25" s="34" t="s">
        <v>65</v>
      </c>
      <c r="L25" s="86">
        <v>147</v>
      </c>
      <c r="M25" s="86"/>
      <c r="N25" s="81"/>
      <c r="O25" s="69">
        <v>1</v>
      </c>
      <c r="P25" s="67" t="str">
        <f>REPLACE(INDEX(GroupVertices[Group],MATCH(Edges37[[#This Row],[Vertex 1]],GroupVertices[Vertex],0)),1,1,"")</f>
        <v>3</v>
      </c>
      <c r="Q25" s="67" t="str">
        <f>REPLACE(INDEX(GroupVertices[Group],MATCH(Edges37[[#This Row],[Vertex 2]],GroupVertices[Vertex],0)),1,1,"")</f>
        <v>3</v>
      </c>
      <c r="R25" s="48">
        <v>2</v>
      </c>
      <c r="S25" s="49">
        <v>6.896551724137931</v>
      </c>
      <c r="T25" s="48">
        <v>0</v>
      </c>
      <c r="U25" s="49">
        <v>0</v>
      </c>
      <c r="V25" s="48">
        <v>0</v>
      </c>
      <c r="W25" s="49">
        <v>0</v>
      </c>
      <c r="X25" s="48">
        <v>27</v>
      </c>
      <c r="Y25" s="49">
        <v>93.10344827586206</v>
      </c>
      <c r="Z25" s="48">
        <v>29</v>
      </c>
      <c r="AA25" s="69" t="s">
        <v>292</v>
      </c>
      <c r="AB25" s="99">
        <v>43720.66685185185</v>
      </c>
      <c r="AC25" s="69" t="s">
        <v>435</v>
      </c>
      <c r="AD25" s="102" t="s">
        <v>467</v>
      </c>
      <c r="AE25" s="69" t="s">
        <v>482</v>
      </c>
      <c r="AF25" s="69" t="s">
        <v>489</v>
      </c>
      <c r="AG25" s="69"/>
      <c r="AH25" s="102" t="s">
        <v>552</v>
      </c>
      <c r="AI25" s="99">
        <v>43720.66685185185</v>
      </c>
      <c r="AJ25" s="105">
        <v>43720</v>
      </c>
      <c r="AK25" s="71" t="s">
        <v>594</v>
      </c>
      <c r="AL25" s="102" t="s">
        <v>652</v>
      </c>
      <c r="AM25" s="69"/>
      <c r="AN25" s="69"/>
      <c r="AO25" s="71" t="s">
        <v>711</v>
      </c>
      <c r="AP25" s="69"/>
      <c r="AQ25" s="69" t="b">
        <v>0</v>
      </c>
      <c r="AR25" s="69">
        <v>1</v>
      </c>
      <c r="AS25" s="71" t="s">
        <v>754</v>
      </c>
      <c r="AT25" s="69" t="b">
        <v>0</v>
      </c>
      <c r="AU25" s="69" t="s">
        <v>761</v>
      </c>
      <c r="AV25" s="69"/>
      <c r="AW25" s="71" t="s">
        <v>754</v>
      </c>
      <c r="AX25" s="69" t="b">
        <v>0</v>
      </c>
      <c r="AY25" s="69">
        <v>0</v>
      </c>
      <c r="AZ25" s="71" t="s">
        <v>754</v>
      </c>
      <c r="BA25" s="69" t="s">
        <v>773</v>
      </c>
      <c r="BB25" s="69" t="b">
        <v>0</v>
      </c>
      <c r="BC25" s="71" t="s">
        <v>711</v>
      </c>
      <c r="BD25" s="69" t="s">
        <v>292</v>
      </c>
      <c r="BE25" s="69">
        <v>0</v>
      </c>
      <c r="BF25" s="69">
        <v>0</v>
      </c>
      <c r="BG25" s="69"/>
      <c r="BH25" s="69"/>
      <c r="BI25" s="69"/>
      <c r="BJ25" s="69"/>
      <c r="BK25" s="69"/>
      <c r="BL25" s="69"/>
      <c r="BM25" s="69"/>
      <c r="BN25" s="69"/>
    </row>
    <row r="26" spans="1:66" ht="15">
      <c r="A26" s="66" t="s">
        <v>352</v>
      </c>
      <c r="B26" s="66" t="s">
        <v>352</v>
      </c>
      <c r="C26" s="68"/>
      <c r="D26" s="75"/>
      <c r="E26" s="76"/>
      <c r="F26" s="77"/>
      <c r="G26" s="68"/>
      <c r="H26" s="78"/>
      <c r="I26" s="79"/>
      <c r="J26" s="79"/>
      <c r="K26" s="34" t="s">
        <v>65</v>
      </c>
      <c r="L26" s="86">
        <v>148</v>
      </c>
      <c r="M26" s="86"/>
      <c r="N26" s="81"/>
      <c r="O26" s="69">
        <v>1</v>
      </c>
      <c r="P26" s="67" t="str">
        <f>REPLACE(INDEX(GroupVertices[Group],MATCH(Edges37[[#This Row],[Vertex 1]],GroupVertices[Vertex],0)),1,1,"")</f>
        <v>3</v>
      </c>
      <c r="Q26" s="67" t="str">
        <f>REPLACE(INDEX(GroupVertices[Group],MATCH(Edges37[[#This Row],[Vertex 2]],GroupVertices[Vertex],0)),1,1,"")</f>
        <v>3</v>
      </c>
      <c r="R26" s="48">
        <v>1</v>
      </c>
      <c r="S26" s="49">
        <v>3.225806451612903</v>
      </c>
      <c r="T26" s="48">
        <v>0</v>
      </c>
      <c r="U26" s="49">
        <v>0</v>
      </c>
      <c r="V26" s="48">
        <v>0</v>
      </c>
      <c r="W26" s="49">
        <v>0</v>
      </c>
      <c r="X26" s="48">
        <v>30</v>
      </c>
      <c r="Y26" s="49">
        <v>96.7741935483871</v>
      </c>
      <c r="Z26" s="48">
        <v>31</v>
      </c>
      <c r="AA26" s="69" t="s">
        <v>292</v>
      </c>
      <c r="AB26" s="99">
        <v>43720.667719907404</v>
      </c>
      <c r="AC26" s="69" t="s">
        <v>436</v>
      </c>
      <c r="AD26" s="69"/>
      <c r="AE26" s="69"/>
      <c r="AF26" s="69" t="s">
        <v>501</v>
      </c>
      <c r="AG26" s="102" t="s">
        <v>526</v>
      </c>
      <c r="AH26" s="102" t="s">
        <v>526</v>
      </c>
      <c r="AI26" s="99">
        <v>43720.667719907404</v>
      </c>
      <c r="AJ26" s="105">
        <v>43720</v>
      </c>
      <c r="AK26" s="71" t="s">
        <v>595</v>
      </c>
      <c r="AL26" s="102" t="s">
        <v>653</v>
      </c>
      <c r="AM26" s="69"/>
      <c r="AN26" s="69"/>
      <c r="AO26" s="71" t="s">
        <v>712</v>
      </c>
      <c r="AP26" s="69"/>
      <c r="AQ26" s="69" t="b">
        <v>0</v>
      </c>
      <c r="AR26" s="69">
        <v>0</v>
      </c>
      <c r="AS26" s="71" t="s">
        <v>754</v>
      </c>
      <c r="AT26" s="69" t="b">
        <v>0</v>
      </c>
      <c r="AU26" s="69" t="s">
        <v>761</v>
      </c>
      <c r="AV26" s="69"/>
      <c r="AW26" s="71" t="s">
        <v>754</v>
      </c>
      <c r="AX26" s="69" t="b">
        <v>0</v>
      </c>
      <c r="AY26" s="69">
        <v>0</v>
      </c>
      <c r="AZ26" s="71" t="s">
        <v>754</v>
      </c>
      <c r="BA26" s="69" t="s">
        <v>770</v>
      </c>
      <c r="BB26" s="69" t="b">
        <v>0</v>
      </c>
      <c r="BC26" s="71" t="s">
        <v>712</v>
      </c>
      <c r="BD26" s="69" t="s">
        <v>292</v>
      </c>
      <c r="BE26" s="69">
        <v>0</v>
      </c>
      <c r="BF26" s="69">
        <v>0</v>
      </c>
      <c r="BG26" s="69"/>
      <c r="BH26" s="69"/>
      <c r="BI26" s="69"/>
      <c r="BJ26" s="69"/>
      <c r="BK26" s="69"/>
      <c r="BL26" s="69"/>
      <c r="BM26" s="69"/>
      <c r="BN26" s="69"/>
    </row>
    <row r="27" spans="1:66" ht="15">
      <c r="A27" s="66" t="s">
        <v>353</v>
      </c>
      <c r="B27" s="66" t="s">
        <v>353</v>
      </c>
      <c r="C27" s="68"/>
      <c r="D27" s="75"/>
      <c r="E27" s="76"/>
      <c r="F27" s="77"/>
      <c r="G27" s="68"/>
      <c r="H27" s="78"/>
      <c r="I27" s="79"/>
      <c r="J27" s="79"/>
      <c r="K27" s="34" t="s">
        <v>65</v>
      </c>
      <c r="L27" s="86">
        <v>149</v>
      </c>
      <c r="M27" s="86"/>
      <c r="N27" s="81"/>
      <c r="O27" s="69">
        <v>1</v>
      </c>
      <c r="P27" s="67" t="str">
        <f>REPLACE(INDEX(GroupVertices[Group],MATCH(Edges37[[#This Row],[Vertex 1]],GroupVertices[Vertex],0)),1,1,"")</f>
        <v>3</v>
      </c>
      <c r="Q27" s="67" t="str">
        <f>REPLACE(INDEX(GroupVertices[Group],MATCH(Edges37[[#This Row],[Vertex 2]],GroupVertices[Vertex],0)),1,1,"")</f>
        <v>3</v>
      </c>
      <c r="R27" s="48">
        <v>0</v>
      </c>
      <c r="S27" s="49">
        <v>0</v>
      </c>
      <c r="T27" s="48">
        <v>0</v>
      </c>
      <c r="U27" s="49">
        <v>0</v>
      </c>
      <c r="V27" s="48">
        <v>0</v>
      </c>
      <c r="W27" s="49">
        <v>0</v>
      </c>
      <c r="X27" s="48">
        <v>25</v>
      </c>
      <c r="Y27" s="49">
        <v>100</v>
      </c>
      <c r="Z27" s="48">
        <v>25</v>
      </c>
      <c r="AA27" s="69" t="s">
        <v>292</v>
      </c>
      <c r="AB27" s="99">
        <v>43720.64717592593</v>
      </c>
      <c r="AC27" s="69" t="s">
        <v>437</v>
      </c>
      <c r="AD27" s="69"/>
      <c r="AE27" s="69"/>
      <c r="AF27" s="69" t="s">
        <v>502</v>
      </c>
      <c r="AG27" s="69"/>
      <c r="AH27" s="102" t="s">
        <v>553</v>
      </c>
      <c r="AI27" s="99">
        <v>43720.64717592593</v>
      </c>
      <c r="AJ27" s="105">
        <v>43720</v>
      </c>
      <c r="AK27" s="71" t="s">
        <v>596</v>
      </c>
      <c r="AL27" s="102" t="s">
        <v>654</v>
      </c>
      <c r="AM27" s="69"/>
      <c r="AN27" s="69"/>
      <c r="AO27" s="71" t="s">
        <v>713</v>
      </c>
      <c r="AP27" s="71" t="s">
        <v>750</v>
      </c>
      <c r="AQ27" s="69" t="b">
        <v>0</v>
      </c>
      <c r="AR27" s="69">
        <v>0</v>
      </c>
      <c r="AS27" s="71" t="s">
        <v>757</v>
      </c>
      <c r="AT27" s="69" t="b">
        <v>0</v>
      </c>
      <c r="AU27" s="69" t="s">
        <v>761</v>
      </c>
      <c r="AV27" s="69"/>
      <c r="AW27" s="71" t="s">
        <v>754</v>
      </c>
      <c r="AX27" s="69" t="b">
        <v>0</v>
      </c>
      <c r="AY27" s="69">
        <v>1</v>
      </c>
      <c r="AZ27" s="71" t="s">
        <v>754</v>
      </c>
      <c r="BA27" s="69" t="s">
        <v>767</v>
      </c>
      <c r="BB27" s="69" t="b">
        <v>0</v>
      </c>
      <c r="BC27" s="71" t="s">
        <v>750</v>
      </c>
      <c r="BD27" s="69" t="s">
        <v>292</v>
      </c>
      <c r="BE27" s="69">
        <v>0</v>
      </c>
      <c r="BF27" s="69">
        <v>0</v>
      </c>
      <c r="BG27" s="69"/>
      <c r="BH27" s="69"/>
      <c r="BI27" s="69"/>
      <c r="BJ27" s="69"/>
      <c r="BK27" s="69"/>
      <c r="BL27" s="69"/>
      <c r="BM27" s="69"/>
      <c r="BN27" s="69"/>
    </row>
    <row r="28" spans="1:66" ht="15">
      <c r="A28" s="66" t="s">
        <v>353</v>
      </c>
      <c r="B28" s="66" t="s">
        <v>353</v>
      </c>
      <c r="C28" s="68"/>
      <c r="D28" s="75"/>
      <c r="E28" s="76"/>
      <c r="F28" s="77"/>
      <c r="G28" s="68"/>
      <c r="H28" s="78"/>
      <c r="I28" s="79"/>
      <c r="J28" s="79"/>
      <c r="K28" s="34" t="s">
        <v>65</v>
      </c>
      <c r="L28" s="86">
        <v>150</v>
      </c>
      <c r="M28" s="86"/>
      <c r="N28" s="81"/>
      <c r="O28" s="69">
        <v>1</v>
      </c>
      <c r="P28" s="67" t="str">
        <f>REPLACE(INDEX(GroupVertices[Group],MATCH(Edges37[[#This Row],[Vertex 1]],GroupVertices[Vertex],0)),1,1,"")</f>
        <v>3</v>
      </c>
      <c r="Q28" s="67" t="str">
        <f>REPLACE(INDEX(GroupVertices[Group],MATCH(Edges37[[#This Row],[Vertex 2]],GroupVertices[Vertex],0)),1,1,"")</f>
        <v>3</v>
      </c>
      <c r="R28" s="48">
        <v>0</v>
      </c>
      <c r="S28" s="49">
        <v>0</v>
      </c>
      <c r="T28" s="48">
        <v>0</v>
      </c>
      <c r="U28" s="49">
        <v>0</v>
      </c>
      <c r="V28" s="48">
        <v>0</v>
      </c>
      <c r="W28" s="49">
        <v>0</v>
      </c>
      <c r="X28" s="48">
        <v>25</v>
      </c>
      <c r="Y28" s="49">
        <v>100</v>
      </c>
      <c r="Z28" s="48">
        <v>25</v>
      </c>
      <c r="AA28" s="69" t="s">
        <v>417</v>
      </c>
      <c r="AB28" s="99">
        <v>43720.88175925926</v>
      </c>
      <c r="AC28" s="69" t="s">
        <v>437</v>
      </c>
      <c r="AD28" s="69"/>
      <c r="AE28" s="69"/>
      <c r="AF28" s="69" t="s">
        <v>503</v>
      </c>
      <c r="AG28" s="69"/>
      <c r="AH28" s="102" t="s">
        <v>553</v>
      </c>
      <c r="AI28" s="99">
        <v>43720.88175925926</v>
      </c>
      <c r="AJ28" s="105">
        <v>43720</v>
      </c>
      <c r="AK28" s="71" t="s">
        <v>597</v>
      </c>
      <c r="AL28" s="102" t="s">
        <v>655</v>
      </c>
      <c r="AM28" s="69"/>
      <c r="AN28" s="69"/>
      <c r="AO28" s="71" t="s">
        <v>714</v>
      </c>
      <c r="AP28" s="69"/>
      <c r="AQ28" s="69" t="b">
        <v>0</v>
      </c>
      <c r="AR28" s="69">
        <v>0</v>
      </c>
      <c r="AS28" s="71" t="s">
        <v>754</v>
      </c>
      <c r="AT28" s="69" t="b">
        <v>0</v>
      </c>
      <c r="AU28" s="69" t="s">
        <v>761</v>
      </c>
      <c r="AV28" s="69"/>
      <c r="AW28" s="71" t="s">
        <v>754</v>
      </c>
      <c r="AX28" s="69" t="b">
        <v>0</v>
      </c>
      <c r="AY28" s="69">
        <v>1</v>
      </c>
      <c r="AZ28" s="71" t="s">
        <v>713</v>
      </c>
      <c r="BA28" s="69" t="s">
        <v>767</v>
      </c>
      <c r="BB28" s="69" t="b">
        <v>0</v>
      </c>
      <c r="BC28" s="71" t="s">
        <v>713</v>
      </c>
      <c r="BD28" s="69" t="s">
        <v>292</v>
      </c>
      <c r="BE28" s="69">
        <v>0</v>
      </c>
      <c r="BF28" s="69">
        <v>0</v>
      </c>
      <c r="BG28" s="69"/>
      <c r="BH28" s="69"/>
      <c r="BI28" s="69"/>
      <c r="BJ28" s="69"/>
      <c r="BK28" s="69"/>
      <c r="BL28" s="69"/>
      <c r="BM28" s="69"/>
      <c r="BN28" s="69"/>
    </row>
    <row r="29" spans="1:66" ht="15">
      <c r="A29" s="66" t="s">
        <v>354</v>
      </c>
      <c r="B29" s="66" t="s">
        <v>374</v>
      </c>
      <c r="C29" s="68"/>
      <c r="D29" s="75"/>
      <c r="E29" s="76"/>
      <c r="F29" s="77"/>
      <c r="G29" s="68"/>
      <c r="H29" s="78"/>
      <c r="I29" s="79"/>
      <c r="J29" s="79"/>
      <c r="K29" s="34" t="s">
        <v>65</v>
      </c>
      <c r="L29" s="86">
        <v>151</v>
      </c>
      <c r="M29" s="86"/>
      <c r="N29" s="81"/>
      <c r="O29" s="69">
        <v>1</v>
      </c>
      <c r="P29" s="67" t="str">
        <f>REPLACE(INDEX(GroupVertices[Group],MATCH(Edges37[[#This Row],[Vertex 1]],GroupVertices[Vertex],0)),1,1,"")</f>
        <v>4</v>
      </c>
      <c r="Q29" s="67" t="str">
        <f>REPLACE(INDEX(GroupVertices[Group],MATCH(Edges37[[#This Row],[Vertex 2]],GroupVertices[Vertex],0)),1,1,"")</f>
        <v>4</v>
      </c>
      <c r="R29" s="48"/>
      <c r="S29" s="49"/>
      <c r="T29" s="48"/>
      <c r="U29" s="49"/>
      <c r="V29" s="48"/>
      <c r="W29" s="49"/>
      <c r="X29" s="48"/>
      <c r="Y29" s="49"/>
      <c r="Z29" s="48"/>
      <c r="AA29" s="69" t="s">
        <v>417</v>
      </c>
      <c r="AB29" s="99">
        <v>43720.88791666667</v>
      </c>
      <c r="AC29" s="69" t="s">
        <v>438</v>
      </c>
      <c r="AD29" s="102" t="s">
        <v>468</v>
      </c>
      <c r="AE29" s="69" t="s">
        <v>483</v>
      </c>
      <c r="AF29" s="69"/>
      <c r="AG29" s="69"/>
      <c r="AH29" s="102" t="s">
        <v>554</v>
      </c>
      <c r="AI29" s="99">
        <v>43720.88791666667</v>
      </c>
      <c r="AJ29" s="105">
        <v>43720</v>
      </c>
      <c r="AK29" s="71" t="s">
        <v>598</v>
      </c>
      <c r="AL29" s="102" t="s">
        <v>656</v>
      </c>
      <c r="AM29" s="69"/>
      <c r="AN29" s="69"/>
      <c r="AO29" s="71" t="s">
        <v>715</v>
      </c>
      <c r="AP29" s="69"/>
      <c r="AQ29" s="69" t="b">
        <v>0</v>
      </c>
      <c r="AR29" s="69">
        <v>0</v>
      </c>
      <c r="AS29" s="71" t="s">
        <v>754</v>
      </c>
      <c r="AT29" s="69" t="b">
        <v>0</v>
      </c>
      <c r="AU29" s="69" t="s">
        <v>761</v>
      </c>
      <c r="AV29" s="69"/>
      <c r="AW29" s="71" t="s">
        <v>754</v>
      </c>
      <c r="AX29" s="69" t="b">
        <v>0</v>
      </c>
      <c r="AY29" s="69">
        <v>4</v>
      </c>
      <c r="AZ29" s="71" t="s">
        <v>742</v>
      </c>
      <c r="BA29" s="69" t="s">
        <v>768</v>
      </c>
      <c r="BB29" s="69" t="b">
        <v>0</v>
      </c>
      <c r="BC29" s="71" t="s">
        <v>742</v>
      </c>
      <c r="BD29" s="69" t="s">
        <v>292</v>
      </c>
      <c r="BE29" s="69">
        <v>0</v>
      </c>
      <c r="BF29" s="69">
        <v>0</v>
      </c>
      <c r="BG29" s="69"/>
      <c r="BH29" s="69"/>
      <c r="BI29" s="69"/>
      <c r="BJ29" s="69"/>
      <c r="BK29" s="69"/>
      <c r="BL29" s="69"/>
      <c r="BM29" s="69"/>
      <c r="BN29" s="69"/>
    </row>
    <row r="30" spans="1:66" ht="15">
      <c r="A30" s="66" t="s">
        <v>355</v>
      </c>
      <c r="B30" s="66" t="s">
        <v>374</v>
      </c>
      <c r="C30" s="68"/>
      <c r="D30" s="75"/>
      <c r="E30" s="76"/>
      <c r="F30" s="77"/>
      <c r="G30" s="68"/>
      <c r="H30" s="78"/>
      <c r="I30" s="79"/>
      <c r="J30" s="79"/>
      <c r="K30" s="34" t="s">
        <v>65</v>
      </c>
      <c r="L30" s="86">
        <v>153</v>
      </c>
      <c r="M30" s="86"/>
      <c r="N30" s="81"/>
      <c r="O30" s="69">
        <v>1</v>
      </c>
      <c r="P30" s="67" t="str">
        <f>REPLACE(INDEX(GroupVertices[Group],MATCH(Edges37[[#This Row],[Vertex 1]],GroupVertices[Vertex],0)),1,1,"")</f>
        <v>4</v>
      </c>
      <c r="Q30" s="67" t="str">
        <f>REPLACE(INDEX(GroupVertices[Group],MATCH(Edges37[[#This Row],[Vertex 2]],GroupVertices[Vertex],0)),1,1,"")</f>
        <v>4</v>
      </c>
      <c r="R30" s="48"/>
      <c r="S30" s="49"/>
      <c r="T30" s="48"/>
      <c r="U30" s="49"/>
      <c r="V30" s="48"/>
      <c r="W30" s="49"/>
      <c r="X30" s="48"/>
      <c r="Y30" s="49"/>
      <c r="Z30" s="48"/>
      <c r="AA30" s="69" t="s">
        <v>417</v>
      </c>
      <c r="AB30" s="99">
        <v>43720.91033564815</v>
      </c>
      <c r="AC30" s="69" t="s">
        <v>438</v>
      </c>
      <c r="AD30" s="102" t="s">
        <v>468</v>
      </c>
      <c r="AE30" s="69" t="s">
        <v>483</v>
      </c>
      <c r="AF30" s="69"/>
      <c r="AG30" s="69"/>
      <c r="AH30" s="102" t="s">
        <v>555</v>
      </c>
      <c r="AI30" s="99">
        <v>43720.91033564815</v>
      </c>
      <c r="AJ30" s="105">
        <v>43720</v>
      </c>
      <c r="AK30" s="71" t="s">
        <v>599</v>
      </c>
      <c r="AL30" s="102" t="s">
        <v>657</v>
      </c>
      <c r="AM30" s="69"/>
      <c r="AN30" s="69"/>
      <c r="AO30" s="71" t="s">
        <v>716</v>
      </c>
      <c r="AP30" s="69"/>
      <c r="AQ30" s="69" t="b">
        <v>0</v>
      </c>
      <c r="AR30" s="69">
        <v>0</v>
      </c>
      <c r="AS30" s="71" t="s">
        <v>754</v>
      </c>
      <c r="AT30" s="69" t="b">
        <v>0</v>
      </c>
      <c r="AU30" s="69" t="s">
        <v>761</v>
      </c>
      <c r="AV30" s="69"/>
      <c r="AW30" s="71" t="s">
        <v>754</v>
      </c>
      <c r="AX30" s="69" t="b">
        <v>0</v>
      </c>
      <c r="AY30" s="69">
        <v>4</v>
      </c>
      <c r="AZ30" s="71" t="s">
        <v>742</v>
      </c>
      <c r="BA30" s="69" t="s">
        <v>768</v>
      </c>
      <c r="BB30" s="69" t="b">
        <v>0</v>
      </c>
      <c r="BC30" s="71" t="s">
        <v>742</v>
      </c>
      <c r="BD30" s="69" t="s">
        <v>292</v>
      </c>
      <c r="BE30" s="69">
        <v>0</v>
      </c>
      <c r="BF30" s="69">
        <v>0</v>
      </c>
      <c r="BG30" s="69"/>
      <c r="BH30" s="69"/>
      <c r="BI30" s="69"/>
      <c r="BJ30" s="69"/>
      <c r="BK30" s="69"/>
      <c r="BL30" s="69"/>
      <c r="BM30" s="69"/>
      <c r="BN30" s="69"/>
    </row>
    <row r="31" spans="1:66" ht="15">
      <c r="A31" s="66" t="s">
        <v>356</v>
      </c>
      <c r="B31" s="66" t="s">
        <v>380</v>
      </c>
      <c r="C31" s="68"/>
      <c r="D31" s="75"/>
      <c r="E31" s="76"/>
      <c r="F31" s="77"/>
      <c r="G31" s="68"/>
      <c r="H31" s="78"/>
      <c r="I31" s="79"/>
      <c r="J31" s="79"/>
      <c r="K31" s="34" t="s">
        <v>65</v>
      </c>
      <c r="L31" s="86">
        <v>155</v>
      </c>
      <c r="M31" s="86"/>
      <c r="N31" s="81"/>
      <c r="O31" s="69">
        <v>1</v>
      </c>
      <c r="P31" s="67" t="str">
        <f>REPLACE(INDEX(GroupVertices[Group],MATCH(Edges37[[#This Row],[Vertex 1]],GroupVertices[Vertex],0)),1,1,"")</f>
        <v>2</v>
      </c>
      <c r="Q31" s="67" t="str">
        <f>REPLACE(INDEX(GroupVertices[Group],MATCH(Edges37[[#This Row],[Vertex 2]],GroupVertices[Vertex],0)),1,1,"")</f>
        <v>2</v>
      </c>
      <c r="R31" s="48">
        <v>1</v>
      </c>
      <c r="S31" s="49">
        <v>5.555555555555555</v>
      </c>
      <c r="T31" s="48">
        <v>1</v>
      </c>
      <c r="U31" s="49">
        <v>5.555555555555555</v>
      </c>
      <c r="V31" s="48">
        <v>0</v>
      </c>
      <c r="W31" s="49">
        <v>0</v>
      </c>
      <c r="X31" s="48">
        <v>16</v>
      </c>
      <c r="Y31" s="49">
        <v>88.88888888888889</v>
      </c>
      <c r="Z31" s="48">
        <v>18</v>
      </c>
      <c r="AA31" s="69" t="s">
        <v>416</v>
      </c>
      <c r="AB31" s="99">
        <v>43721.01252314815</v>
      </c>
      <c r="AC31" s="69" t="s">
        <v>439</v>
      </c>
      <c r="AD31" s="69"/>
      <c r="AE31" s="69"/>
      <c r="AF31" s="69" t="s">
        <v>504</v>
      </c>
      <c r="AG31" s="102" t="s">
        <v>527</v>
      </c>
      <c r="AH31" s="102" t="s">
        <v>527</v>
      </c>
      <c r="AI31" s="99">
        <v>43721.01252314815</v>
      </c>
      <c r="AJ31" s="105">
        <v>43721</v>
      </c>
      <c r="AK31" s="71" t="s">
        <v>600</v>
      </c>
      <c r="AL31" s="102" t="s">
        <v>658</v>
      </c>
      <c r="AM31" s="69"/>
      <c r="AN31" s="69"/>
      <c r="AO31" s="71" t="s">
        <v>717</v>
      </c>
      <c r="AP31" s="69"/>
      <c r="AQ31" s="69" t="b">
        <v>0</v>
      </c>
      <c r="AR31" s="69">
        <v>5</v>
      </c>
      <c r="AS31" s="71" t="s">
        <v>754</v>
      </c>
      <c r="AT31" s="69" t="b">
        <v>0</v>
      </c>
      <c r="AU31" s="69" t="s">
        <v>761</v>
      </c>
      <c r="AV31" s="69"/>
      <c r="AW31" s="71" t="s">
        <v>754</v>
      </c>
      <c r="AX31" s="69" t="b">
        <v>0</v>
      </c>
      <c r="AY31" s="69">
        <v>1</v>
      </c>
      <c r="AZ31" s="71" t="s">
        <v>754</v>
      </c>
      <c r="BA31" s="69" t="s">
        <v>767</v>
      </c>
      <c r="BB31" s="69" t="b">
        <v>0</v>
      </c>
      <c r="BC31" s="71" t="s">
        <v>717</v>
      </c>
      <c r="BD31" s="69" t="s">
        <v>292</v>
      </c>
      <c r="BE31" s="69">
        <v>0</v>
      </c>
      <c r="BF31" s="69">
        <v>0</v>
      </c>
      <c r="BG31" s="69"/>
      <c r="BH31" s="69"/>
      <c r="BI31" s="69"/>
      <c r="BJ31" s="69"/>
      <c r="BK31" s="69"/>
      <c r="BL31" s="69"/>
      <c r="BM31" s="69"/>
      <c r="BN31" s="69"/>
    </row>
    <row r="32" spans="1:66" ht="15">
      <c r="A32" s="66" t="s">
        <v>357</v>
      </c>
      <c r="B32" s="66" t="s">
        <v>356</v>
      </c>
      <c r="C32" s="68"/>
      <c r="D32" s="75"/>
      <c r="E32" s="76"/>
      <c r="F32" s="77"/>
      <c r="G32" s="68"/>
      <c r="H32" s="78"/>
      <c r="I32" s="79"/>
      <c r="J32" s="79"/>
      <c r="K32" s="34" t="s">
        <v>65</v>
      </c>
      <c r="L32" s="86">
        <v>156</v>
      </c>
      <c r="M32" s="86"/>
      <c r="N32" s="81"/>
      <c r="O32" s="69">
        <v>1</v>
      </c>
      <c r="P32" s="67" t="str">
        <f>REPLACE(INDEX(GroupVertices[Group],MATCH(Edges37[[#This Row],[Vertex 1]],GroupVertices[Vertex],0)),1,1,"")</f>
        <v>2</v>
      </c>
      <c r="Q32" s="67" t="str">
        <f>REPLACE(INDEX(GroupVertices[Group],MATCH(Edges37[[#This Row],[Vertex 2]],GroupVertices[Vertex],0)),1,1,"")</f>
        <v>2</v>
      </c>
      <c r="R32" s="48"/>
      <c r="S32" s="49"/>
      <c r="T32" s="48"/>
      <c r="U32" s="49"/>
      <c r="V32" s="48"/>
      <c r="W32" s="49"/>
      <c r="X32" s="48"/>
      <c r="Y32" s="49"/>
      <c r="Z32" s="48"/>
      <c r="AA32" s="69" t="s">
        <v>417</v>
      </c>
      <c r="AB32" s="99">
        <v>43721.013032407405</v>
      </c>
      <c r="AC32" s="69" t="s">
        <v>439</v>
      </c>
      <c r="AD32" s="69"/>
      <c r="AE32" s="69"/>
      <c r="AF32" s="69" t="s">
        <v>505</v>
      </c>
      <c r="AG32" s="69"/>
      <c r="AH32" s="102" t="s">
        <v>556</v>
      </c>
      <c r="AI32" s="99">
        <v>43721.013032407405</v>
      </c>
      <c r="AJ32" s="105">
        <v>43721</v>
      </c>
      <c r="AK32" s="71" t="s">
        <v>601</v>
      </c>
      <c r="AL32" s="102" t="s">
        <v>659</v>
      </c>
      <c r="AM32" s="69"/>
      <c r="AN32" s="69"/>
      <c r="AO32" s="71" t="s">
        <v>718</v>
      </c>
      <c r="AP32" s="69"/>
      <c r="AQ32" s="69" t="b">
        <v>0</v>
      </c>
      <c r="AR32" s="69">
        <v>0</v>
      </c>
      <c r="AS32" s="71" t="s">
        <v>754</v>
      </c>
      <c r="AT32" s="69" t="b">
        <v>0</v>
      </c>
      <c r="AU32" s="69" t="s">
        <v>761</v>
      </c>
      <c r="AV32" s="69"/>
      <c r="AW32" s="71" t="s">
        <v>754</v>
      </c>
      <c r="AX32" s="69" t="b">
        <v>0</v>
      </c>
      <c r="AY32" s="69">
        <v>1</v>
      </c>
      <c r="AZ32" s="71" t="s">
        <v>717</v>
      </c>
      <c r="BA32" s="69" t="s">
        <v>774</v>
      </c>
      <c r="BB32" s="69" t="b">
        <v>0</v>
      </c>
      <c r="BC32" s="71" t="s">
        <v>717</v>
      </c>
      <c r="BD32" s="69" t="s">
        <v>292</v>
      </c>
      <c r="BE32" s="69">
        <v>0</v>
      </c>
      <c r="BF32" s="69">
        <v>0</v>
      </c>
      <c r="BG32" s="69"/>
      <c r="BH32" s="69"/>
      <c r="BI32" s="69"/>
      <c r="BJ32" s="69"/>
      <c r="BK32" s="69"/>
      <c r="BL32" s="69"/>
      <c r="BM32" s="69"/>
      <c r="BN32" s="69"/>
    </row>
    <row r="33" spans="1:66" ht="15">
      <c r="A33" s="66" t="s">
        <v>358</v>
      </c>
      <c r="B33" s="66" t="s">
        <v>358</v>
      </c>
      <c r="C33" s="68"/>
      <c r="D33" s="75"/>
      <c r="E33" s="76"/>
      <c r="F33" s="77"/>
      <c r="G33" s="68"/>
      <c r="H33" s="78"/>
      <c r="I33" s="79"/>
      <c r="J33" s="79"/>
      <c r="K33" s="34" t="s">
        <v>65</v>
      </c>
      <c r="L33" s="86">
        <v>158</v>
      </c>
      <c r="M33" s="86"/>
      <c r="N33" s="81"/>
      <c r="O33" s="69">
        <v>1</v>
      </c>
      <c r="P33" s="67" t="str">
        <f>REPLACE(INDEX(GroupVertices[Group],MATCH(Edges37[[#This Row],[Vertex 1]],GroupVertices[Vertex],0)),1,1,"")</f>
        <v>3</v>
      </c>
      <c r="Q33" s="67" t="str">
        <f>REPLACE(INDEX(GroupVertices[Group],MATCH(Edges37[[#This Row],[Vertex 2]],GroupVertices[Vertex],0)),1,1,"")</f>
        <v>3</v>
      </c>
      <c r="R33" s="48">
        <v>1</v>
      </c>
      <c r="S33" s="49">
        <v>4.3478260869565215</v>
      </c>
      <c r="T33" s="48">
        <v>1</v>
      </c>
      <c r="U33" s="49">
        <v>4.3478260869565215</v>
      </c>
      <c r="V33" s="48">
        <v>0</v>
      </c>
      <c r="W33" s="49">
        <v>0</v>
      </c>
      <c r="X33" s="48">
        <v>21</v>
      </c>
      <c r="Y33" s="49">
        <v>91.30434782608695</v>
      </c>
      <c r="Z33" s="48">
        <v>23</v>
      </c>
      <c r="AA33" s="69" t="s">
        <v>292</v>
      </c>
      <c r="AB33" s="99">
        <v>43721.11944444444</v>
      </c>
      <c r="AC33" s="69" t="s">
        <v>440</v>
      </c>
      <c r="AD33" s="69"/>
      <c r="AE33" s="69"/>
      <c r="AF33" s="69" t="s">
        <v>506</v>
      </c>
      <c r="AG33" s="102" t="s">
        <v>528</v>
      </c>
      <c r="AH33" s="102" t="s">
        <v>528</v>
      </c>
      <c r="AI33" s="99">
        <v>43721.11944444444</v>
      </c>
      <c r="AJ33" s="105">
        <v>43721</v>
      </c>
      <c r="AK33" s="71" t="s">
        <v>602</v>
      </c>
      <c r="AL33" s="102" t="s">
        <v>660</v>
      </c>
      <c r="AM33" s="69"/>
      <c r="AN33" s="69"/>
      <c r="AO33" s="71" t="s">
        <v>719</v>
      </c>
      <c r="AP33" s="69"/>
      <c r="AQ33" s="69" t="b">
        <v>0</v>
      </c>
      <c r="AR33" s="69">
        <v>5</v>
      </c>
      <c r="AS33" s="71" t="s">
        <v>754</v>
      </c>
      <c r="AT33" s="69" t="b">
        <v>0</v>
      </c>
      <c r="AU33" s="69" t="s">
        <v>761</v>
      </c>
      <c r="AV33" s="69"/>
      <c r="AW33" s="71" t="s">
        <v>754</v>
      </c>
      <c r="AX33" s="69" t="b">
        <v>0</v>
      </c>
      <c r="AY33" s="69">
        <v>0</v>
      </c>
      <c r="AZ33" s="71" t="s">
        <v>754</v>
      </c>
      <c r="BA33" s="69" t="s">
        <v>768</v>
      </c>
      <c r="BB33" s="69" t="b">
        <v>0</v>
      </c>
      <c r="BC33" s="71" t="s">
        <v>719</v>
      </c>
      <c r="BD33" s="69" t="s">
        <v>292</v>
      </c>
      <c r="BE33" s="69">
        <v>0</v>
      </c>
      <c r="BF33" s="69">
        <v>0</v>
      </c>
      <c r="BG33" s="69"/>
      <c r="BH33" s="69"/>
      <c r="BI33" s="69"/>
      <c r="BJ33" s="69"/>
      <c r="BK33" s="69"/>
      <c r="BL33" s="69"/>
      <c r="BM33" s="69"/>
      <c r="BN33" s="69"/>
    </row>
    <row r="34" spans="1:66" ht="15">
      <c r="A34" s="66" t="s">
        <v>359</v>
      </c>
      <c r="B34" s="66" t="s">
        <v>359</v>
      </c>
      <c r="C34" s="68"/>
      <c r="D34" s="75"/>
      <c r="E34" s="76"/>
      <c r="F34" s="77"/>
      <c r="G34" s="68"/>
      <c r="H34" s="78"/>
      <c r="I34" s="79"/>
      <c r="J34" s="79"/>
      <c r="K34" s="34" t="s">
        <v>65</v>
      </c>
      <c r="L34" s="86">
        <v>159</v>
      </c>
      <c r="M34" s="86"/>
      <c r="N34" s="81"/>
      <c r="O34" s="69">
        <v>2</v>
      </c>
      <c r="P34" s="67" t="str">
        <f>REPLACE(INDEX(GroupVertices[Group],MATCH(Edges37[[#This Row],[Vertex 1]],GroupVertices[Vertex],0)),1,1,"")</f>
        <v>2</v>
      </c>
      <c r="Q34" s="67" t="str">
        <f>REPLACE(INDEX(GroupVertices[Group],MATCH(Edges37[[#This Row],[Vertex 2]],GroupVertices[Vertex],0)),1,1,"")</f>
        <v>2</v>
      </c>
      <c r="R34" s="48">
        <v>2</v>
      </c>
      <c r="S34" s="49">
        <v>5.405405405405405</v>
      </c>
      <c r="T34" s="48">
        <v>0</v>
      </c>
      <c r="U34" s="49">
        <v>0</v>
      </c>
      <c r="V34" s="48">
        <v>0</v>
      </c>
      <c r="W34" s="49">
        <v>0</v>
      </c>
      <c r="X34" s="48">
        <v>35</v>
      </c>
      <c r="Y34" s="49">
        <v>94.5945945945946</v>
      </c>
      <c r="Z34" s="48">
        <v>37</v>
      </c>
      <c r="AA34" s="69" t="s">
        <v>292</v>
      </c>
      <c r="AB34" s="99">
        <v>43713.58660879629</v>
      </c>
      <c r="AC34" s="69" t="s">
        <v>441</v>
      </c>
      <c r="AD34" s="102" t="s">
        <v>469</v>
      </c>
      <c r="AE34" s="69" t="s">
        <v>484</v>
      </c>
      <c r="AF34" s="69" t="s">
        <v>507</v>
      </c>
      <c r="AG34" s="102" t="s">
        <v>529</v>
      </c>
      <c r="AH34" s="102" t="s">
        <v>529</v>
      </c>
      <c r="AI34" s="99">
        <v>43713.58660879629</v>
      </c>
      <c r="AJ34" s="105">
        <v>43713</v>
      </c>
      <c r="AK34" s="71" t="s">
        <v>603</v>
      </c>
      <c r="AL34" s="102" t="s">
        <v>661</v>
      </c>
      <c r="AM34" s="69"/>
      <c r="AN34" s="69"/>
      <c r="AO34" s="71" t="s">
        <v>720</v>
      </c>
      <c r="AP34" s="69"/>
      <c r="AQ34" s="69" t="b">
        <v>0</v>
      </c>
      <c r="AR34" s="69">
        <v>0</v>
      </c>
      <c r="AS34" s="71" t="s">
        <v>754</v>
      </c>
      <c r="AT34" s="69" t="b">
        <v>0</v>
      </c>
      <c r="AU34" s="69" t="s">
        <v>761</v>
      </c>
      <c r="AV34" s="69"/>
      <c r="AW34" s="71" t="s">
        <v>754</v>
      </c>
      <c r="AX34" s="69" t="b">
        <v>0</v>
      </c>
      <c r="AY34" s="69">
        <v>0</v>
      </c>
      <c r="AZ34" s="71" t="s">
        <v>754</v>
      </c>
      <c r="BA34" s="69" t="s">
        <v>767</v>
      </c>
      <c r="BB34" s="69" t="b">
        <v>0</v>
      </c>
      <c r="BC34" s="71" t="s">
        <v>720</v>
      </c>
      <c r="BD34" s="69" t="s">
        <v>292</v>
      </c>
      <c r="BE34" s="69">
        <v>0</v>
      </c>
      <c r="BF34" s="69">
        <v>0</v>
      </c>
      <c r="BG34" s="69"/>
      <c r="BH34" s="69"/>
      <c r="BI34" s="69"/>
      <c r="BJ34" s="69"/>
      <c r="BK34" s="69"/>
      <c r="BL34" s="69"/>
      <c r="BM34" s="69"/>
      <c r="BN34" s="69"/>
    </row>
    <row r="35" spans="1:66" ht="15">
      <c r="A35" s="66" t="s">
        <v>359</v>
      </c>
      <c r="B35" s="66" t="s">
        <v>380</v>
      </c>
      <c r="C35" s="68"/>
      <c r="D35" s="75"/>
      <c r="E35" s="76"/>
      <c r="F35" s="77"/>
      <c r="G35" s="68"/>
      <c r="H35" s="78"/>
      <c r="I35" s="79"/>
      <c r="J35" s="79"/>
      <c r="K35" s="34" t="s">
        <v>65</v>
      </c>
      <c r="L35" s="86">
        <v>160</v>
      </c>
      <c r="M35" s="86"/>
      <c r="N35" s="81"/>
      <c r="O35" s="69">
        <v>2</v>
      </c>
      <c r="P35" s="67" t="str">
        <f>REPLACE(INDEX(GroupVertices[Group],MATCH(Edges37[[#This Row],[Vertex 1]],GroupVertices[Vertex],0)),1,1,"")</f>
        <v>2</v>
      </c>
      <c r="Q35" s="67" t="str">
        <f>REPLACE(INDEX(GroupVertices[Group],MATCH(Edges37[[#This Row],[Vertex 2]],GroupVertices[Vertex],0)),1,1,"")</f>
        <v>2</v>
      </c>
      <c r="R35" s="48">
        <v>2</v>
      </c>
      <c r="S35" s="49">
        <v>5.555555555555555</v>
      </c>
      <c r="T35" s="48">
        <v>0</v>
      </c>
      <c r="U35" s="49">
        <v>0</v>
      </c>
      <c r="V35" s="48">
        <v>0</v>
      </c>
      <c r="W35" s="49">
        <v>0</v>
      </c>
      <c r="X35" s="48">
        <v>34</v>
      </c>
      <c r="Y35" s="49">
        <v>94.44444444444444</v>
      </c>
      <c r="Z35" s="48">
        <v>36</v>
      </c>
      <c r="AA35" s="69" t="s">
        <v>416</v>
      </c>
      <c r="AB35" s="99">
        <v>43718.093819444446</v>
      </c>
      <c r="AC35" s="69" t="s">
        <v>442</v>
      </c>
      <c r="AD35" s="102" t="s">
        <v>469</v>
      </c>
      <c r="AE35" s="69" t="s">
        <v>484</v>
      </c>
      <c r="AF35" s="69" t="s">
        <v>507</v>
      </c>
      <c r="AG35" s="102" t="s">
        <v>530</v>
      </c>
      <c r="AH35" s="102" t="s">
        <v>530</v>
      </c>
      <c r="AI35" s="99">
        <v>43718.093819444446</v>
      </c>
      <c r="AJ35" s="105">
        <v>43718</v>
      </c>
      <c r="AK35" s="71" t="s">
        <v>604</v>
      </c>
      <c r="AL35" s="102" t="s">
        <v>662</v>
      </c>
      <c r="AM35" s="69"/>
      <c r="AN35" s="69"/>
      <c r="AO35" s="71" t="s">
        <v>721</v>
      </c>
      <c r="AP35" s="69"/>
      <c r="AQ35" s="69" t="b">
        <v>0</v>
      </c>
      <c r="AR35" s="69">
        <v>0</v>
      </c>
      <c r="AS35" s="71" t="s">
        <v>754</v>
      </c>
      <c r="AT35" s="69" t="b">
        <v>0</v>
      </c>
      <c r="AU35" s="69" t="s">
        <v>761</v>
      </c>
      <c r="AV35" s="69"/>
      <c r="AW35" s="71" t="s">
        <v>754</v>
      </c>
      <c r="AX35" s="69" t="b">
        <v>0</v>
      </c>
      <c r="AY35" s="69">
        <v>0</v>
      </c>
      <c r="AZ35" s="71" t="s">
        <v>754</v>
      </c>
      <c r="BA35" s="69" t="s">
        <v>770</v>
      </c>
      <c r="BB35" s="69" t="b">
        <v>0</v>
      </c>
      <c r="BC35" s="71" t="s">
        <v>721</v>
      </c>
      <c r="BD35" s="69" t="s">
        <v>292</v>
      </c>
      <c r="BE35" s="69">
        <v>0</v>
      </c>
      <c r="BF35" s="69">
        <v>0</v>
      </c>
      <c r="BG35" s="69"/>
      <c r="BH35" s="69"/>
      <c r="BI35" s="69"/>
      <c r="BJ35" s="69"/>
      <c r="BK35" s="69"/>
      <c r="BL35" s="69"/>
      <c r="BM35" s="69"/>
      <c r="BN35" s="69"/>
    </row>
    <row r="36" spans="1:66" ht="15">
      <c r="A36" s="66" t="s">
        <v>359</v>
      </c>
      <c r="B36" s="66" t="s">
        <v>359</v>
      </c>
      <c r="C36" s="68"/>
      <c r="D36" s="75"/>
      <c r="E36" s="76"/>
      <c r="F36" s="77"/>
      <c r="G36" s="68"/>
      <c r="H36" s="78"/>
      <c r="I36" s="79"/>
      <c r="J36" s="79"/>
      <c r="K36" s="34" t="s">
        <v>65</v>
      </c>
      <c r="L36" s="86">
        <v>161</v>
      </c>
      <c r="M36" s="86"/>
      <c r="N36" s="81"/>
      <c r="O36" s="69">
        <v>2</v>
      </c>
      <c r="P36" s="67" t="str">
        <f>REPLACE(INDEX(GroupVertices[Group],MATCH(Edges37[[#This Row],[Vertex 1]],GroupVertices[Vertex],0)),1,1,"")</f>
        <v>2</v>
      </c>
      <c r="Q36" s="67" t="str">
        <f>REPLACE(INDEX(GroupVertices[Group],MATCH(Edges37[[#This Row],[Vertex 2]],GroupVertices[Vertex],0)),1,1,"")</f>
        <v>2</v>
      </c>
      <c r="R36" s="48">
        <v>2</v>
      </c>
      <c r="S36" s="49">
        <v>5</v>
      </c>
      <c r="T36" s="48">
        <v>0</v>
      </c>
      <c r="U36" s="49">
        <v>0</v>
      </c>
      <c r="V36" s="48">
        <v>0</v>
      </c>
      <c r="W36" s="49">
        <v>0</v>
      </c>
      <c r="X36" s="48">
        <v>38</v>
      </c>
      <c r="Y36" s="49">
        <v>95</v>
      </c>
      <c r="Z36" s="48">
        <v>40</v>
      </c>
      <c r="AA36" s="69" t="s">
        <v>292</v>
      </c>
      <c r="AB36" s="99">
        <v>43718.62122685185</v>
      </c>
      <c r="AC36" s="69" t="s">
        <v>443</v>
      </c>
      <c r="AD36" s="102" t="s">
        <v>469</v>
      </c>
      <c r="AE36" s="69" t="s">
        <v>484</v>
      </c>
      <c r="AF36" s="69" t="s">
        <v>508</v>
      </c>
      <c r="AG36" s="102" t="s">
        <v>531</v>
      </c>
      <c r="AH36" s="102" t="s">
        <v>531</v>
      </c>
      <c r="AI36" s="99">
        <v>43718.62122685185</v>
      </c>
      <c r="AJ36" s="105">
        <v>43718</v>
      </c>
      <c r="AK36" s="71" t="s">
        <v>605</v>
      </c>
      <c r="AL36" s="102" t="s">
        <v>663</v>
      </c>
      <c r="AM36" s="69"/>
      <c r="AN36" s="69"/>
      <c r="AO36" s="71" t="s">
        <v>722</v>
      </c>
      <c r="AP36" s="69"/>
      <c r="AQ36" s="69" t="b">
        <v>0</v>
      </c>
      <c r="AR36" s="69">
        <v>0</v>
      </c>
      <c r="AS36" s="71" t="s">
        <v>754</v>
      </c>
      <c r="AT36" s="69" t="b">
        <v>0</v>
      </c>
      <c r="AU36" s="69" t="s">
        <v>761</v>
      </c>
      <c r="AV36" s="69"/>
      <c r="AW36" s="71" t="s">
        <v>754</v>
      </c>
      <c r="AX36" s="69" t="b">
        <v>0</v>
      </c>
      <c r="AY36" s="69">
        <v>0</v>
      </c>
      <c r="AZ36" s="71" t="s">
        <v>754</v>
      </c>
      <c r="BA36" s="69" t="s">
        <v>767</v>
      </c>
      <c r="BB36" s="69" t="b">
        <v>0</v>
      </c>
      <c r="BC36" s="71" t="s">
        <v>722</v>
      </c>
      <c r="BD36" s="69" t="s">
        <v>292</v>
      </c>
      <c r="BE36" s="69">
        <v>0</v>
      </c>
      <c r="BF36" s="69">
        <v>0</v>
      </c>
      <c r="BG36" s="69"/>
      <c r="BH36" s="69"/>
      <c r="BI36" s="69"/>
      <c r="BJ36" s="69"/>
      <c r="BK36" s="69"/>
      <c r="BL36" s="69"/>
      <c r="BM36" s="69"/>
      <c r="BN36" s="69"/>
    </row>
    <row r="37" spans="1:66" ht="15">
      <c r="A37" s="66" t="s">
        <v>359</v>
      </c>
      <c r="B37" s="66" t="s">
        <v>380</v>
      </c>
      <c r="C37" s="68"/>
      <c r="D37" s="75"/>
      <c r="E37" s="76"/>
      <c r="F37" s="77"/>
      <c r="G37" s="68"/>
      <c r="H37" s="78"/>
      <c r="I37" s="79"/>
      <c r="J37" s="79"/>
      <c r="K37" s="34" t="s">
        <v>65</v>
      </c>
      <c r="L37" s="86">
        <v>162</v>
      </c>
      <c r="M37" s="86"/>
      <c r="N37" s="81"/>
      <c r="O37" s="69">
        <v>2</v>
      </c>
      <c r="P37" s="67" t="str">
        <f>REPLACE(INDEX(GroupVertices[Group],MATCH(Edges37[[#This Row],[Vertex 1]],GroupVertices[Vertex],0)),1,1,"")</f>
        <v>2</v>
      </c>
      <c r="Q37" s="67" t="str">
        <f>REPLACE(INDEX(GroupVertices[Group],MATCH(Edges37[[#This Row],[Vertex 2]],GroupVertices[Vertex],0)),1,1,"")</f>
        <v>2</v>
      </c>
      <c r="R37" s="48">
        <v>0</v>
      </c>
      <c r="S37" s="49">
        <v>0</v>
      </c>
      <c r="T37" s="48">
        <v>0</v>
      </c>
      <c r="U37" s="49">
        <v>0</v>
      </c>
      <c r="V37" s="48">
        <v>0</v>
      </c>
      <c r="W37" s="49">
        <v>0</v>
      </c>
      <c r="X37" s="48">
        <v>26</v>
      </c>
      <c r="Y37" s="49">
        <v>100</v>
      </c>
      <c r="Z37" s="48">
        <v>26</v>
      </c>
      <c r="AA37" s="69" t="s">
        <v>416</v>
      </c>
      <c r="AB37" s="99">
        <v>43721.15975694444</v>
      </c>
      <c r="AC37" s="69" t="s">
        <v>444</v>
      </c>
      <c r="AD37" s="69"/>
      <c r="AE37" s="69"/>
      <c r="AF37" s="69" t="s">
        <v>509</v>
      </c>
      <c r="AG37" s="102" t="s">
        <v>532</v>
      </c>
      <c r="AH37" s="102" t="s">
        <v>532</v>
      </c>
      <c r="AI37" s="99">
        <v>43721.15975694444</v>
      </c>
      <c r="AJ37" s="105">
        <v>43721</v>
      </c>
      <c r="AK37" s="71" t="s">
        <v>606</v>
      </c>
      <c r="AL37" s="102" t="s">
        <v>664</v>
      </c>
      <c r="AM37" s="69"/>
      <c r="AN37" s="69"/>
      <c r="AO37" s="71" t="s">
        <v>723</v>
      </c>
      <c r="AP37" s="69"/>
      <c r="AQ37" s="69" t="b">
        <v>0</v>
      </c>
      <c r="AR37" s="69">
        <v>0</v>
      </c>
      <c r="AS37" s="71" t="s">
        <v>754</v>
      </c>
      <c r="AT37" s="69" t="b">
        <v>0</v>
      </c>
      <c r="AU37" s="69" t="s">
        <v>761</v>
      </c>
      <c r="AV37" s="69"/>
      <c r="AW37" s="71" t="s">
        <v>754</v>
      </c>
      <c r="AX37" s="69" t="b">
        <v>0</v>
      </c>
      <c r="AY37" s="69">
        <v>0</v>
      </c>
      <c r="AZ37" s="71" t="s">
        <v>754</v>
      </c>
      <c r="BA37" s="69" t="s">
        <v>770</v>
      </c>
      <c r="BB37" s="69" t="b">
        <v>0</v>
      </c>
      <c r="BC37" s="71" t="s">
        <v>723</v>
      </c>
      <c r="BD37" s="69" t="s">
        <v>292</v>
      </c>
      <c r="BE37" s="69">
        <v>0</v>
      </c>
      <c r="BF37" s="69">
        <v>0</v>
      </c>
      <c r="BG37" s="69"/>
      <c r="BH37" s="69"/>
      <c r="BI37" s="69"/>
      <c r="BJ37" s="69"/>
      <c r="BK37" s="69"/>
      <c r="BL37" s="69"/>
      <c r="BM37" s="69"/>
      <c r="BN37" s="69"/>
    </row>
    <row r="38" spans="1:66" ht="15">
      <c r="A38" s="66" t="s">
        <v>360</v>
      </c>
      <c r="B38" s="66" t="s">
        <v>360</v>
      </c>
      <c r="C38" s="68"/>
      <c r="D38" s="75"/>
      <c r="E38" s="76"/>
      <c r="F38" s="77"/>
      <c r="G38" s="68"/>
      <c r="H38" s="78"/>
      <c r="I38" s="79"/>
      <c r="J38" s="79"/>
      <c r="K38" s="34" t="s">
        <v>65</v>
      </c>
      <c r="L38" s="86">
        <v>163</v>
      </c>
      <c r="M38" s="86"/>
      <c r="N38" s="81"/>
      <c r="O38" s="69">
        <v>1</v>
      </c>
      <c r="P38" s="67" t="str">
        <f>REPLACE(INDEX(GroupVertices[Group],MATCH(Edges37[[#This Row],[Vertex 1]],GroupVertices[Vertex],0)),1,1,"")</f>
        <v>3</v>
      </c>
      <c r="Q38" s="67" t="str">
        <f>REPLACE(INDEX(GroupVertices[Group],MATCH(Edges37[[#This Row],[Vertex 2]],GroupVertices[Vertex],0)),1,1,"")</f>
        <v>3</v>
      </c>
      <c r="R38" s="48">
        <v>0</v>
      </c>
      <c r="S38" s="49">
        <v>0</v>
      </c>
      <c r="T38" s="48">
        <v>0</v>
      </c>
      <c r="U38" s="49">
        <v>0</v>
      </c>
      <c r="V38" s="48">
        <v>0</v>
      </c>
      <c r="W38" s="49">
        <v>0</v>
      </c>
      <c r="X38" s="48">
        <v>24</v>
      </c>
      <c r="Y38" s="49">
        <v>100</v>
      </c>
      <c r="Z38" s="48">
        <v>24</v>
      </c>
      <c r="AA38" s="69" t="s">
        <v>292</v>
      </c>
      <c r="AB38" s="99">
        <v>43721.167962962965</v>
      </c>
      <c r="AC38" s="69" t="s">
        <v>445</v>
      </c>
      <c r="AD38" s="102" t="s">
        <v>470</v>
      </c>
      <c r="AE38" s="69" t="s">
        <v>485</v>
      </c>
      <c r="AF38" s="69" t="s">
        <v>510</v>
      </c>
      <c r="AG38" s="69"/>
      <c r="AH38" s="102" t="s">
        <v>557</v>
      </c>
      <c r="AI38" s="99">
        <v>43721.167962962965</v>
      </c>
      <c r="AJ38" s="105">
        <v>43721</v>
      </c>
      <c r="AK38" s="71" t="s">
        <v>607</v>
      </c>
      <c r="AL38" s="102" t="s">
        <v>665</v>
      </c>
      <c r="AM38" s="69"/>
      <c r="AN38" s="69"/>
      <c r="AO38" s="71" t="s">
        <v>724</v>
      </c>
      <c r="AP38" s="69"/>
      <c r="AQ38" s="69" t="b">
        <v>0</v>
      </c>
      <c r="AR38" s="69">
        <v>2</v>
      </c>
      <c r="AS38" s="71" t="s">
        <v>754</v>
      </c>
      <c r="AT38" s="69" t="b">
        <v>0</v>
      </c>
      <c r="AU38" s="69" t="s">
        <v>762</v>
      </c>
      <c r="AV38" s="69"/>
      <c r="AW38" s="71" t="s">
        <v>754</v>
      </c>
      <c r="AX38" s="69" t="b">
        <v>0</v>
      </c>
      <c r="AY38" s="69">
        <v>0</v>
      </c>
      <c r="AZ38" s="71" t="s">
        <v>754</v>
      </c>
      <c r="BA38" s="69" t="s">
        <v>767</v>
      </c>
      <c r="BB38" s="69" t="b">
        <v>0</v>
      </c>
      <c r="BC38" s="71" t="s">
        <v>724</v>
      </c>
      <c r="BD38" s="69" t="s">
        <v>292</v>
      </c>
      <c r="BE38" s="69">
        <v>0</v>
      </c>
      <c r="BF38" s="69">
        <v>0</v>
      </c>
      <c r="BG38" s="69"/>
      <c r="BH38" s="69"/>
      <c r="BI38" s="69"/>
      <c r="BJ38" s="69"/>
      <c r="BK38" s="69"/>
      <c r="BL38" s="69"/>
      <c r="BM38" s="69"/>
      <c r="BN38" s="69"/>
    </row>
    <row r="39" spans="1:66" ht="15">
      <c r="A39" s="66" t="s">
        <v>361</v>
      </c>
      <c r="B39" s="66" t="s">
        <v>407</v>
      </c>
      <c r="C39" s="68"/>
      <c r="D39" s="75"/>
      <c r="E39" s="76"/>
      <c r="F39" s="77"/>
      <c r="G39" s="68"/>
      <c r="H39" s="78"/>
      <c r="I39" s="79"/>
      <c r="J39" s="79"/>
      <c r="K39" s="34" t="s">
        <v>65</v>
      </c>
      <c r="L39" s="86">
        <v>164</v>
      </c>
      <c r="M39" s="86"/>
      <c r="N39" s="81"/>
      <c r="O39" s="69">
        <v>1</v>
      </c>
      <c r="P39" s="67" t="str">
        <f>REPLACE(INDEX(GroupVertices[Group],MATCH(Edges37[[#This Row],[Vertex 1]],GroupVertices[Vertex],0)),1,1,"")</f>
        <v>6</v>
      </c>
      <c r="Q39" s="67" t="str">
        <f>REPLACE(INDEX(GroupVertices[Group],MATCH(Edges37[[#This Row],[Vertex 2]],GroupVertices[Vertex],0)),1,1,"")</f>
        <v>6</v>
      </c>
      <c r="R39" s="48">
        <v>0</v>
      </c>
      <c r="S39" s="49">
        <v>0</v>
      </c>
      <c r="T39" s="48">
        <v>1</v>
      </c>
      <c r="U39" s="49">
        <v>5.2631578947368425</v>
      </c>
      <c r="V39" s="48">
        <v>0</v>
      </c>
      <c r="W39" s="49">
        <v>0</v>
      </c>
      <c r="X39" s="48">
        <v>18</v>
      </c>
      <c r="Y39" s="49">
        <v>94.73684210526316</v>
      </c>
      <c r="Z39" s="48">
        <v>19</v>
      </c>
      <c r="AA39" s="69" t="s">
        <v>418</v>
      </c>
      <c r="AB39" s="99">
        <v>43721.33657407408</v>
      </c>
      <c r="AC39" s="69" t="s">
        <v>446</v>
      </c>
      <c r="AD39" s="69"/>
      <c r="AE39" s="69"/>
      <c r="AF39" s="69" t="s">
        <v>489</v>
      </c>
      <c r="AG39" s="69"/>
      <c r="AH39" s="102" t="s">
        <v>558</v>
      </c>
      <c r="AI39" s="99">
        <v>43721.33657407408</v>
      </c>
      <c r="AJ39" s="105">
        <v>43721</v>
      </c>
      <c r="AK39" s="71" t="s">
        <v>608</v>
      </c>
      <c r="AL39" s="102" t="s">
        <v>666</v>
      </c>
      <c r="AM39" s="69"/>
      <c r="AN39" s="69"/>
      <c r="AO39" s="71" t="s">
        <v>725</v>
      </c>
      <c r="AP39" s="71" t="s">
        <v>751</v>
      </c>
      <c r="AQ39" s="69" t="b">
        <v>0</v>
      </c>
      <c r="AR39" s="69">
        <v>0</v>
      </c>
      <c r="AS39" s="71" t="s">
        <v>758</v>
      </c>
      <c r="AT39" s="69" t="b">
        <v>0</v>
      </c>
      <c r="AU39" s="69" t="s">
        <v>761</v>
      </c>
      <c r="AV39" s="69"/>
      <c r="AW39" s="71" t="s">
        <v>754</v>
      </c>
      <c r="AX39" s="69" t="b">
        <v>0</v>
      </c>
      <c r="AY39" s="69">
        <v>0</v>
      </c>
      <c r="AZ39" s="71" t="s">
        <v>754</v>
      </c>
      <c r="BA39" s="69" t="s">
        <v>769</v>
      </c>
      <c r="BB39" s="69" t="b">
        <v>0</v>
      </c>
      <c r="BC39" s="71" t="s">
        <v>751</v>
      </c>
      <c r="BD39" s="69" t="s">
        <v>292</v>
      </c>
      <c r="BE39" s="69">
        <v>0</v>
      </c>
      <c r="BF39" s="69">
        <v>0</v>
      </c>
      <c r="BG39" s="69"/>
      <c r="BH39" s="69"/>
      <c r="BI39" s="69"/>
      <c r="BJ39" s="69"/>
      <c r="BK39" s="69"/>
      <c r="BL39" s="69"/>
      <c r="BM39" s="69"/>
      <c r="BN39" s="69"/>
    </row>
    <row r="40" spans="1:66" ht="15">
      <c r="A40" s="66" t="s">
        <v>362</v>
      </c>
      <c r="B40" s="66" t="s">
        <v>362</v>
      </c>
      <c r="C40" s="68"/>
      <c r="D40" s="75"/>
      <c r="E40" s="76"/>
      <c r="F40" s="77"/>
      <c r="G40" s="68"/>
      <c r="H40" s="78"/>
      <c r="I40" s="79"/>
      <c r="J40" s="79"/>
      <c r="K40" s="34" t="s">
        <v>65</v>
      </c>
      <c r="L40" s="86">
        <v>165</v>
      </c>
      <c r="M40" s="86"/>
      <c r="N40" s="81"/>
      <c r="O40" s="69">
        <v>1</v>
      </c>
      <c r="P40" s="67" t="str">
        <f>REPLACE(INDEX(GroupVertices[Group],MATCH(Edges37[[#This Row],[Vertex 1]],GroupVertices[Vertex],0)),1,1,"")</f>
        <v>3</v>
      </c>
      <c r="Q40" s="67" t="str">
        <f>REPLACE(INDEX(GroupVertices[Group],MATCH(Edges37[[#This Row],[Vertex 2]],GroupVertices[Vertex],0)),1,1,"")</f>
        <v>3</v>
      </c>
      <c r="R40" s="48">
        <v>2</v>
      </c>
      <c r="S40" s="49">
        <v>13.333333333333334</v>
      </c>
      <c r="T40" s="48">
        <v>0</v>
      </c>
      <c r="U40" s="49">
        <v>0</v>
      </c>
      <c r="V40" s="48">
        <v>0</v>
      </c>
      <c r="W40" s="49">
        <v>0</v>
      </c>
      <c r="X40" s="48">
        <v>13</v>
      </c>
      <c r="Y40" s="49">
        <v>86.66666666666667</v>
      </c>
      <c r="Z40" s="48">
        <v>15</v>
      </c>
      <c r="AA40" s="69" t="s">
        <v>292</v>
      </c>
      <c r="AB40" s="99">
        <v>43721.36131944445</v>
      </c>
      <c r="AC40" s="69" t="s">
        <v>447</v>
      </c>
      <c r="AD40" s="69"/>
      <c r="AE40" s="69"/>
      <c r="AF40" s="69" t="s">
        <v>489</v>
      </c>
      <c r="AG40" s="102" t="s">
        <v>533</v>
      </c>
      <c r="AH40" s="102" t="s">
        <v>533</v>
      </c>
      <c r="AI40" s="99">
        <v>43721.36131944445</v>
      </c>
      <c r="AJ40" s="105">
        <v>43721</v>
      </c>
      <c r="AK40" s="71" t="s">
        <v>609</v>
      </c>
      <c r="AL40" s="102" t="s">
        <v>667</v>
      </c>
      <c r="AM40" s="69"/>
      <c r="AN40" s="69"/>
      <c r="AO40" s="71" t="s">
        <v>726</v>
      </c>
      <c r="AP40" s="69"/>
      <c r="AQ40" s="69" t="b">
        <v>0</v>
      </c>
      <c r="AR40" s="69">
        <v>5</v>
      </c>
      <c r="AS40" s="71" t="s">
        <v>754</v>
      </c>
      <c r="AT40" s="69" t="b">
        <v>0</v>
      </c>
      <c r="AU40" s="69" t="s">
        <v>761</v>
      </c>
      <c r="AV40" s="69"/>
      <c r="AW40" s="71" t="s">
        <v>754</v>
      </c>
      <c r="AX40" s="69" t="b">
        <v>0</v>
      </c>
      <c r="AY40" s="69">
        <v>0</v>
      </c>
      <c r="AZ40" s="71" t="s">
        <v>754</v>
      </c>
      <c r="BA40" s="69" t="s">
        <v>768</v>
      </c>
      <c r="BB40" s="69" t="b">
        <v>0</v>
      </c>
      <c r="BC40" s="71" t="s">
        <v>726</v>
      </c>
      <c r="BD40" s="69" t="s">
        <v>292</v>
      </c>
      <c r="BE40" s="69">
        <v>0</v>
      </c>
      <c r="BF40" s="69">
        <v>0</v>
      </c>
      <c r="BG40" s="69"/>
      <c r="BH40" s="69"/>
      <c r="BI40" s="69"/>
      <c r="BJ40" s="69"/>
      <c r="BK40" s="69"/>
      <c r="BL40" s="69"/>
      <c r="BM40" s="69"/>
      <c r="BN40" s="69"/>
    </row>
    <row r="41" spans="1:66" ht="15">
      <c r="A41" s="66" t="s">
        <v>363</v>
      </c>
      <c r="B41" s="66" t="s">
        <v>363</v>
      </c>
      <c r="C41" s="68"/>
      <c r="D41" s="75"/>
      <c r="E41" s="76"/>
      <c r="F41" s="77"/>
      <c r="G41" s="68"/>
      <c r="H41" s="78"/>
      <c r="I41" s="79"/>
      <c r="J41" s="79"/>
      <c r="K41" s="34" t="s">
        <v>65</v>
      </c>
      <c r="L41" s="86">
        <v>166</v>
      </c>
      <c r="M41" s="86"/>
      <c r="N41" s="81"/>
      <c r="O41" s="69">
        <v>1</v>
      </c>
      <c r="P41" s="67" t="str">
        <f>REPLACE(INDEX(GroupVertices[Group],MATCH(Edges37[[#This Row],[Vertex 1]],GroupVertices[Vertex],0)),1,1,"")</f>
        <v>3</v>
      </c>
      <c r="Q41" s="67" t="str">
        <f>REPLACE(INDEX(GroupVertices[Group],MATCH(Edges37[[#This Row],[Vertex 2]],GroupVertices[Vertex],0)),1,1,"")</f>
        <v>3</v>
      </c>
      <c r="R41" s="48">
        <v>0</v>
      </c>
      <c r="S41" s="49">
        <v>0</v>
      </c>
      <c r="T41" s="48">
        <v>0</v>
      </c>
      <c r="U41" s="49">
        <v>0</v>
      </c>
      <c r="V41" s="48">
        <v>0</v>
      </c>
      <c r="W41" s="49">
        <v>0</v>
      </c>
      <c r="X41" s="48">
        <v>2</v>
      </c>
      <c r="Y41" s="49">
        <v>100</v>
      </c>
      <c r="Z41" s="48">
        <v>2</v>
      </c>
      <c r="AA41" s="69" t="s">
        <v>292</v>
      </c>
      <c r="AB41" s="99">
        <v>43721.58474537037</v>
      </c>
      <c r="AC41" s="69" t="s">
        <v>448</v>
      </c>
      <c r="AD41" s="69"/>
      <c r="AE41" s="69"/>
      <c r="AF41" s="69" t="s">
        <v>489</v>
      </c>
      <c r="AG41" s="69"/>
      <c r="AH41" s="102" t="s">
        <v>559</v>
      </c>
      <c r="AI41" s="99">
        <v>43721.58474537037</v>
      </c>
      <c r="AJ41" s="105">
        <v>43721</v>
      </c>
      <c r="AK41" s="71" t="s">
        <v>586</v>
      </c>
      <c r="AL41" s="102" t="s">
        <v>668</v>
      </c>
      <c r="AM41" s="69"/>
      <c r="AN41" s="69"/>
      <c r="AO41" s="71" t="s">
        <v>727</v>
      </c>
      <c r="AP41" s="69"/>
      <c r="AQ41" s="69" t="b">
        <v>0</v>
      </c>
      <c r="AR41" s="69">
        <v>1</v>
      </c>
      <c r="AS41" s="71" t="s">
        <v>754</v>
      </c>
      <c r="AT41" s="69" t="b">
        <v>0</v>
      </c>
      <c r="AU41" s="69" t="s">
        <v>761</v>
      </c>
      <c r="AV41" s="69"/>
      <c r="AW41" s="71" t="s">
        <v>754</v>
      </c>
      <c r="AX41" s="69" t="b">
        <v>0</v>
      </c>
      <c r="AY41" s="69">
        <v>0</v>
      </c>
      <c r="AZ41" s="71" t="s">
        <v>754</v>
      </c>
      <c r="BA41" s="69" t="s">
        <v>767</v>
      </c>
      <c r="BB41" s="69" t="b">
        <v>0</v>
      </c>
      <c r="BC41" s="71" t="s">
        <v>727</v>
      </c>
      <c r="BD41" s="69" t="s">
        <v>292</v>
      </c>
      <c r="BE41" s="69">
        <v>0</v>
      </c>
      <c r="BF41" s="69">
        <v>0</v>
      </c>
      <c r="BG41" s="69"/>
      <c r="BH41" s="69"/>
      <c r="BI41" s="69"/>
      <c r="BJ41" s="69"/>
      <c r="BK41" s="69"/>
      <c r="BL41" s="69"/>
      <c r="BM41" s="69"/>
      <c r="BN41" s="69"/>
    </row>
    <row r="42" spans="1:66" ht="15">
      <c r="A42" s="66" t="s">
        <v>364</v>
      </c>
      <c r="B42" s="66" t="s">
        <v>365</v>
      </c>
      <c r="C42" s="68"/>
      <c r="D42" s="75"/>
      <c r="E42" s="76"/>
      <c r="F42" s="77"/>
      <c r="G42" s="68"/>
      <c r="H42" s="78"/>
      <c r="I42" s="79"/>
      <c r="J42" s="79"/>
      <c r="K42" s="34" t="s">
        <v>66</v>
      </c>
      <c r="L42" s="86">
        <v>167</v>
      </c>
      <c r="M42" s="86"/>
      <c r="N42" s="81"/>
      <c r="O42" s="69">
        <v>1</v>
      </c>
      <c r="P42" s="67" t="str">
        <f>REPLACE(INDEX(GroupVertices[Group],MATCH(Edges37[[#This Row],[Vertex 1]],GroupVertices[Vertex],0)),1,1,"")</f>
        <v>2</v>
      </c>
      <c r="Q42" s="67" t="str">
        <f>REPLACE(INDEX(GroupVertices[Group],MATCH(Edges37[[#This Row],[Vertex 2]],GroupVertices[Vertex],0)),1,1,"")</f>
        <v>2</v>
      </c>
      <c r="R42" s="48">
        <v>1</v>
      </c>
      <c r="S42" s="49">
        <v>3.0303030303030303</v>
      </c>
      <c r="T42" s="48">
        <v>0</v>
      </c>
      <c r="U42" s="49">
        <v>0</v>
      </c>
      <c r="V42" s="48">
        <v>0</v>
      </c>
      <c r="W42" s="49">
        <v>0</v>
      </c>
      <c r="X42" s="48">
        <v>32</v>
      </c>
      <c r="Y42" s="49">
        <v>96.96969696969697</v>
      </c>
      <c r="Z42" s="48">
        <v>33</v>
      </c>
      <c r="AA42" s="69" t="s">
        <v>418</v>
      </c>
      <c r="AB42" s="99">
        <v>43721.19747685185</v>
      </c>
      <c r="AC42" s="69" t="s">
        <v>449</v>
      </c>
      <c r="AD42" s="69"/>
      <c r="AE42" s="69"/>
      <c r="AF42" s="69" t="s">
        <v>489</v>
      </c>
      <c r="AG42" s="69"/>
      <c r="AH42" s="102" t="s">
        <v>560</v>
      </c>
      <c r="AI42" s="99">
        <v>43721.19747685185</v>
      </c>
      <c r="AJ42" s="105">
        <v>43721</v>
      </c>
      <c r="AK42" s="71" t="s">
        <v>610</v>
      </c>
      <c r="AL42" s="102" t="s">
        <v>669</v>
      </c>
      <c r="AM42" s="69"/>
      <c r="AN42" s="69"/>
      <c r="AO42" s="71" t="s">
        <v>728</v>
      </c>
      <c r="AP42" s="71" t="s">
        <v>752</v>
      </c>
      <c r="AQ42" s="69" t="b">
        <v>0</v>
      </c>
      <c r="AR42" s="69">
        <v>4</v>
      </c>
      <c r="AS42" s="71" t="s">
        <v>759</v>
      </c>
      <c r="AT42" s="69" t="b">
        <v>0</v>
      </c>
      <c r="AU42" s="69" t="s">
        <v>761</v>
      </c>
      <c r="AV42" s="69"/>
      <c r="AW42" s="71" t="s">
        <v>754</v>
      </c>
      <c r="AX42" s="69" t="b">
        <v>0</v>
      </c>
      <c r="AY42" s="69">
        <v>0</v>
      </c>
      <c r="AZ42" s="71" t="s">
        <v>754</v>
      </c>
      <c r="BA42" s="69" t="s">
        <v>768</v>
      </c>
      <c r="BB42" s="69" t="b">
        <v>0</v>
      </c>
      <c r="BC42" s="71" t="s">
        <v>752</v>
      </c>
      <c r="BD42" s="69" t="s">
        <v>292</v>
      </c>
      <c r="BE42" s="69">
        <v>0</v>
      </c>
      <c r="BF42" s="69">
        <v>0</v>
      </c>
      <c r="BG42" s="69" t="s">
        <v>777</v>
      </c>
      <c r="BH42" s="69" t="s">
        <v>779</v>
      </c>
      <c r="BI42" s="69" t="s">
        <v>780</v>
      </c>
      <c r="BJ42" s="69" t="s">
        <v>781</v>
      </c>
      <c r="BK42" s="69" t="s">
        <v>783</v>
      </c>
      <c r="BL42" s="69" t="s">
        <v>785</v>
      </c>
      <c r="BM42" s="69" t="s">
        <v>787</v>
      </c>
      <c r="BN42" s="102" t="s">
        <v>788</v>
      </c>
    </row>
    <row r="43" spans="1:66" ht="15">
      <c r="A43" s="66" t="s">
        <v>365</v>
      </c>
      <c r="B43" s="66" t="s">
        <v>364</v>
      </c>
      <c r="C43" s="68"/>
      <c r="D43" s="75"/>
      <c r="E43" s="76"/>
      <c r="F43" s="77"/>
      <c r="G43" s="68"/>
      <c r="H43" s="78"/>
      <c r="I43" s="79"/>
      <c r="J43" s="79"/>
      <c r="K43" s="34" t="s">
        <v>66</v>
      </c>
      <c r="L43" s="86">
        <v>168</v>
      </c>
      <c r="M43" s="86"/>
      <c r="N43" s="81"/>
      <c r="O43" s="69">
        <v>1</v>
      </c>
      <c r="P43" s="67" t="str">
        <f>REPLACE(INDEX(GroupVertices[Group],MATCH(Edges37[[#This Row],[Vertex 1]],GroupVertices[Vertex],0)),1,1,"")</f>
        <v>2</v>
      </c>
      <c r="Q43" s="67" t="str">
        <f>REPLACE(INDEX(GroupVertices[Group],MATCH(Edges37[[#This Row],[Vertex 2]],GroupVertices[Vertex],0)),1,1,"")</f>
        <v>2</v>
      </c>
      <c r="R43" s="48"/>
      <c r="S43" s="49"/>
      <c r="T43" s="48"/>
      <c r="U43" s="49"/>
      <c r="V43" s="48"/>
      <c r="W43" s="49"/>
      <c r="X43" s="48"/>
      <c r="Y43" s="49"/>
      <c r="Z43" s="48"/>
      <c r="AA43" s="69" t="s">
        <v>417</v>
      </c>
      <c r="AB43" s="99">
        <v>43721.59405092592</v>
      </c>
      <c r="AC43" s="69" t="s">
        <v>450</v>
      </c>
      <c r="AD43" s="69"/>
      <c r="AE43" s="69"/>
      <c r="AF43" s="69" t="s">
        <v>511</v>
      </c>
      <c r="AG43" s="69"/>
      <c r="AH43" s="102" t="s">
        <v>561</v>
      </c>
      <c r="AI43" s="99">
        <v>43721.59405092592</v>
      </c>
      <c r="AJ43" s="105">
        <v>43721</v>
      </c>
      <c r="AK43" s="71" t="s">
        <v>611</v>
      </c>
      <c r="AL43" s="102" t="s">
        <v>670</v>
      </c>
      <c r="AM43" s="69"/>
      <c r="AN43" s="69"/>
      <c r="AO43" s="71" t="s">
        <v>729</v>
      </c>
      <c r="AP43" s="69"/>
      <c r="AQ43" s="69" t="b">
        <v>0</v>
      </c>
      <c r="AR43" s="69">
        <v>0</v>
      </c>
      <c r="AS43" s="71" t="s">
        <v>754</v>
      </c>
      <c r="AT43" s="69" t="b">
        <v>0</v>
      </c>
      <c r="AU43" s="69" t="s">
        <v>761</v>
      </c>
      <c r="AV43" s="69"/>
      <c r="AW43" s="71" t="s">
        <v>754</v>
      </c>
      <c r="AX43" s="69" t="b">
        <v>0</v>
      </c>
      <c r="AY43" s="69">
        <v>5</v>
      </c>
      <c r="AZ43" s="71" t="s">
        <v>737</v>
      </c>
      <c r="BA43" s="69" t="s">
        <v>769</v>
      </c>
      <c r="BB43" s="69" t="b">
        <v>0</v>
      </c>
      <c r="BC43" s="71" t="s">
        <v>737</v>
      </c>
      <c r="BD43" s="69" t="s">
        <v>292</v>
      </c>
      <c r="BE43" s="69">
        <v>0</v>
      </c>
      <c r="BF43" s="69">
        <v>0</v>
      </c>
      <c r="BG43" s="69"/>
      <c r="BH43" s="69"/>
      <c r="BI43" s="69"/>
      <c r="BJ43" s="69"/>
      <c r="BK43" s="69"/>
      <c r="BL43" s="69"/>
      <c r="BM43" s="69"/>
      <c r="BN43" s="69"/>
    </row>
    <row r="44" spans="1:66" ht="15">
      <c r="A44" s="66" t="s">
        <v>366</v>
      </c>
      <c r="B44" s="66" t="s">
        <v>366</v>
      </c>
      <c r="C44" s="68"/>
      <c r="D44" s="75"/>
      <c r="E44" s="76"/>
      <c r="F44" s="77"/>
      <c r="G44" s="68"/>
      <c r="H44" s="78"/>
      <c r="I44" s="79"/>
      <c r="J44" s="79"/>
      <c r="K44" s="34" t="s">
        <v>65</v>
      </c>
      <c r="L44" s="86">
        <v>174</v>
      </c>
      <c r="M44" s="86"/>
      <c r="N44" s="81"/>
      <c r="O44" s="69">
        <v>2</v>
      </c>
      <c r="P44" s="67" t="str">
        <f>REPLACE(INDEX(GroupVertices[Group],MATCH(Edges37[[#This Row],[Vertex 1]],GroupVertices[Vertex],0)),1,1,"")</f>
        <v>2</v>
      </c>
      <c r="Q44" s="67" t="str">
        <f>REPLACE(INDEX(GroupVertices[Group],MATCH(Edges37[[#This Row],[Vertex 2]],GroupVertices[Vertex],0)),1,1,"")</f>
        <v>2</v>
      </c>
      <c r="R44" s="48">
        <v>0</v>
      </c>
      <c r="S44" s="49">
        <v>0</v>
      </c>
      <c r="T44" s="48">
        <v>0</v>
      </c>
      <c r="U44" s="49">
        <v>0</v>
      </c>
      <c r="V44" s="48">
        <v>0</v>
      </c>
      <c r="W44" s="49">
        <v>0</v>
      </c>
      <c r="X44" s="48">
        <v>18</v>
      </c>
      <c r="Y44" s="49">
        <v>100</v>
      </c>
      <c r="Z44" s="48">
        <v>18</v>
      </c>
      <c r="AA44" s="69" t="s">
        <v>292</v>
      </c>
      <c r="AB44" s="99">
        <v>43713.911157407405</v>
      </c>
      <c r="AC44" s="69" t="s">
        <v>451</v>
      </c>
      <c r="AD44" s="102" t="s">
        <v>471</v>
      </c>
      <c r="AE44" s="69" t="s">
        <v>481</v>
      </c>
      <c r="AF44" s="69" t="s">
        <v>489</v>
      </c>
      <c r="AG44" s="69"/>
      <c r="AH44" s="102" t="s">
        <v>562</v>
      </c>
      <c r="AI44" s="99">
        <v>43713.911157407405</v>
      </c>
      <c r="AJ44" s="105">
        <v>43713</v>
      </c>
      <c r="AK44" s="71" t="s">
        <v>612</v>
      </c>
      <c r="AL44" s="102" t="s">
        <v>671</v>
      </c>
      <c r="AM44" s="69"/>
      <c r="AN44" s="69"/>
      <c r="AO44" s="71" t="s">
        <v>730</v>
      </c>
      <c r="AP44" s="69"/>
      <c r="AQ44" s="69" t="b">
        <v>0</v>
      </c>
      <c r="AR44" s="69">
        <v>0</v>
      </c>
      <c r="AS44" s="71" t="s">
        <v>754</v>
      </c>
      <c r="AT44" s="69" t="b">
        <v>0</v>
      </c>
      <c r="AU44" s="69" t="s">
        <v>761</v>
      </c>
      <c r="AV44" s="69"/>
      <c r="AW44" s="71" t="s">
        <v>754</v>
      </c>
      <c r="AX44" s="69" t="b">
        <v>0</v>
      </c>
      <c r="AY44" s="69">
        <v>0</v>
      </c>
      <c r="AZ44" s="71" t="s">
        <v>754</v>
      </c>
      <c r="BA44" s="69" t="s">
        <v>768</v>
      </c>
      <c r="BB44" s="69" t="b">
        <v>0</v>
      </c>
      <c r="BC44" s="71" t="s">
        <v>730</v>
      </c>
      <c r="BD44" s="69" t="s">
        <v>292</v>
      </c>
      <c r="BE44" s="69">
        <v>0</v>
      </c>
      <c r="BF44" s="69">
        <v>0</v>
      </c>
      <c r="BG44" s="69"/>
      <c r="BH44" s="69"/>
      <c r="BI44" s="69"/>
      <c r="BJ44" s="69"/>
      <c r="BK44" s="69"/>
      <c r="BL44" s="69"/>
      <c r="BM44" s="69"/>
      <c r="BN44" s="69"/>
    </row>
    <row r="45" spans="1:66" ht="15">
      <c r="A45" s="66" t="s">
        <v>366</v>
      </c>
      <c r="B45" s="66" t="s">
        <v>366</v>
      </c>
      <c r="C45" s="68"/>
      <c r="D45" s="75"/>
      <c r="E45" s="76"/>
      <c r="F45" s="77"/>
      <c r="G45" s="68"/>
      <c r="H45" s="78"/>
      <c r="I45" s="79"/>
      <c r="J45" s="79"/>
      <c r="K45" s="34" t="s">
        <v>65</v>
      </c>
      <c r="L45" s="86">
        <v>175</v>
      </c>
      <c r="M45" s="86"/>
      <c r="N45" s="81"/>
      <c r="O45" s="69">
        <v>2</v>
      </c>
      <c r="P45" s="67" t="str">
        <f>REPLACE(INDEX(GroupVertices[Group],MATCH(Edges37[[#This Row],[Vertex 1]],GroupVertices[Vertex],0)),1,1,"")</f>
        <v>2</v>
      </c>
      <c r="Q45" s="67" t="str">
        <f>REPLACE(INDEX(GroupVertices[Group],MATCH(Edges37[[#This Row],[Vertex 2]],GroupVertices[Vertex],0)),1,1,"")</f>
        <v>2</v>
      </c>
      <c r="R45" s="48">
        <v>0</v>
      </c>
      <c r="S45" s="49">
        <v>0</v>
      </c>
      <c r="T45" s="48">
        <v>0</v>
      </c>
      <c r="U45" s="49">
        <v>0</v>
      </c>
      <c r="V45" s="48">
        <v>0</v>
      </c>
      <c r="W45" s="49">
        <v>0</v>
      </c>
      <c r="X45" s="48">
        <v>2</v>
      </c>
      <c r="Y45" s="49">
        <v>100</v>
      </c>
      <c r="Z45" s="48">
        <v>2</v>
      </c>
      <c r="AA45" s="69" t="s">
        <v>292</v>
      </c>
      <c r="AB45" s="99">
        <v>43714.91324074074</v>
      </c>
      <c r="AC45" s="69" t="s">
        <v>452</v>
      </c>
      <c r="AD45" s="102" t="s">
        <v>472</v>
      </c>
      <c r="AE45" s="69" t="s">
        <v>477</v>
      </c>
      <c r="AF45" s="69" t="s">
        <v>512</v>
      </c>
      <c r="AG45" s="69"/>
      <c r="AH45" s="102" t="s">
        <v>562</v>
      </c>
      <c r="AI45" s="99">
        <v>43714.91324074074</v>
      </c>
      <c r="AJ45" s="105">
        <v>43714</v>
      </c>
      <c r="AK45" s="71" t="s">
        <v>613</v>
      </c>
      <c r="AL45" s="102" t="s">
        <v>672</v>
      </c>
      <c r="AM45" s="69"/>
      <c r="AN45" s="69"/>
      <c r="AO45" s="71" t="s">
        <v>731</v>
      </c>
      <c r="AP45" s="69"/>
      <c r="AQ45" s="69" t="b">
        <v>0</v>
      </c>
      <c r="AR45" s="69">
        <v>1</v>
      </c>
      <c r="AS45" s="71" t="s">
        <v>754</v>
      </c>
      <c r="AT45" s="69" t="b">
        <v>1</v>
      </c>
      <c r="AU45" s="69" t="s">
        <v>763</v>
      </c>
      <c r="AV45" s="69"/>
      <c r="AW45" s="71" t="s">
        <v>765</v>
      </c>
      <c r="AX45" s="69" t="b">
        <v>0</v>
      </c>
      <c r="AY45" s="69">
        <v>0</v>
      </c>
      <c r="AZ45" s="71" t="s">
        <v>754</v>
      </c>
      <c r="BA45" s="69" t="s">
        <v>775</v>
      </c>
      <c r="BB45" s="69" t="b">
        <v>0</v>
      </c>
      <c r="BC45" s="71" t="s">
        <v>731</v>
      </c>
      <c r="BD45" s="69" t="s">
        <v>292</v>
      </c>
      <c r="BE45" s="69">
        <v>0</v>
      </c>
      <c r="BF45" s="69">
        <v>0</v>
      </c>
      <c r="BG45" s="69"/>
      <c r="BH45" s="69"/>
      <c r="BI45" s="69"/>
      <c r="BJ45" s="69"/>
      <c r="BK45" s="69"/>
      <c r="BL45" s="69"/>
      <c r="BM45" s="69"/>
      <c r="BN45" s="69"/>
    </row>
    <row r="46" spans="1:66" ht="15">
      <c r="A46" s="66" t="s">
        <v>366</v>
      </c>
      <c r="B46" s="66" t="s">
        <v>364</v>
      </c>
      <c r="C46" s="68"/>
      <c r="D46" s="75"/>
      <c r="E46" s="76"/>
      <c r="F46" s="77"/>
      <c r="G46" s="68"/>
      <c r="H46" s="78"/>
      <c r="I46" s="79"/>
      <c r="J46" s="79"/>
      <c r="K46" s="34" t="s">
        <v>65</v>
      </c>
      <c r="L46" s="86">
        <v>176</v>
      </c>
      <c r="M46" s="86"/>
      <c r="N46" s="81"/>
      <c r="O46" s="69">
        <v>1</v>
      </c>
      <c r="P46" s="67" t="str">
        <f>REPLACE(INDEX(GroupVertices[Group],MATCH(Edges37[[#This Row],[Vertex 1]],GroupVertices[Vertex],0)),1,1,"")</f>
        <v>2</v>
      </c>
      <c r="Q46" s="67" t="str">
        <f>REPLACE(INDEX(GroupVertices[Group],MATCH(Edges37[[#This Row],[Vertex 2]],GroupVertices[Vertex],0)),1,1,"")</f>
        <v>2</v>
      </c>
      <c r="R46" s="48"/>
      <c r="S46" s="49"/>
      <c r="T46" s="48"/>
      <c r="U46" s="49"/>
      <c r="V46" s="48"/>
      <c r="W46" s="49"/>
      <c r="X46" s="48"/>
      <c r="Y46" s="49"/>
      <c r="Z46" s="48"/>
      <c r="AA46" s="69" t="s">
        <v>417</v>
      </c>
      <c r="AB46" s="99">
        <v>43721.59547453704</v>
      </c>
      <c r="AC46" s="69" t="s">
        <v>450</v>
      </c>
      <c r="AD46" s="69"/>
      <c r="AE46" s="69"/>
      <c r="AF46" s="69" t="s">
        <v>511</v>
      </c>
      <c r="AG46" s="69"/>
      <c r="AH46" s="102" t="s">
        <v>562</v>
      </c>
      <c r="AI46" s="99">
        <v>43721.59547453704</v>
      </c>
      <c r="AJ46" s="105">
        <v>43721</v>
      </c>
      <c r="AK46" s="71" t="s">
        <v>614</v>
      </c>
      <c r="AL46" s="102" t="s">
        <v>673</v>
      </c>
      <c r="AM46" s="69"/>
      <c r="AN46" s="69"/>
      <c r="AO46" s="71" t="s">
        <v>732</v>
      </c>
      <c r="AP46" s="69"/>
      <c r="AQ46" s="69" t="b">
        <v>0</v>
      </c>
      <c r="AR46" s="69">
        <v>0</v>
      </c>
      <c r="AS46" s="71" t="s">
        <v>754</v>
      </c>
      <c r="AT46" s="69" t="b">
        <v>0</v>
      </c>
      <c r="AU46" s="69" t="s">
        <v>761</v>
      </c>
      <c r="AV46" s="69"/>
      <c r="AW46" s="71" t="s">
        <v>754</v>
      </c>
      <c r="AX46" s="69" t="b">
        <v>0</v>
      </c>
      <c r="AY46" s="69">
        <v>5</v>
      </c>
      <c r="AZ46" s="71" t="s">
        <v>737</v>
      </c>
      <c r="BA46" s="69" t="s">
        <v>768</v>
      </c>
      <c r="BB46" s="69" t="b">
        <v>0</v>
      </c>
      <c r="BC46" s="71" t="s">
        <v>737</v>
      </c>
      <c r="BD46" s="69" t="s">
        <v>292</v>
      </c>
      <c r="BE46" s="69">
        <v>0</v>
      </c>
      <c r="BF46" s="69">
        <v>0</v>
      </c>
      <c r="BG46" s="69"/>
      <c r="BH46" s="69"/>
      <c r="BI46" s="69"/>
      <c r="BJ46" s="69"/>
      <c r="BK46" s="69"/>
      <c r="BL46" s="69"/>
      <c r="BM46" s="69"/>
      <c r="BN46" s="69"/>
    </row>
    <row r="47" spans="1:66" ht="15">
      <c r="A47" s="66" t="s">
        <v>367</v>
      </c>
      <c r="B47" s="66" t="s">
        <v>374</v>
      </c>
      <c r="C47" s="68"/>
      <c r="D47" s="75"/>
      <c r="E47" s="76"/>
      <c r="F47" s="77"/>
      <c r="G47" s="68"/>
      <c r="H47" s="78"/>
      <c r="I47" s="79"/>
      <c r="J47" s="79"/>
      <c r="K47" s="34" t="s">
        <v>65</v>
      </c>
      <c r="L47" s="86">
        <v>182</v>
      </c>
      <c r="M47" s="86"/>
      <c r="N47" s="81"/>
      <c r="O47" s="69">
        <v>1</v>
      </c>
      <c r="P47" s="67" t="str">
        <f>REPLACE(INDEX(GroupVertices[Group],MATCH(Edges37[[#This Row],[Vertex 1]],GroupVertices[Vertex],0)),1,1,"")</f>
        <v>4</v>
      </c>
      <c r="Q47" s="67" t="str">
        <f>REPLACE(INDEX(GroupVertices[Group],MATCH(Edges37[[#This Row],[Vertex 2]],GroupVertices[Vertex],0)),1,1,"")</f>
        <v>4</v>
      </c>
      <c r="R47" s="48"/>
      <c r="S47" s="49"/>
      <c r="T47" s="48"/>
      <c r="U47" s="49"/>
      <c r="V47" s="48"/>
      <c r="W47" s="49"/>
      <c r="X47" s="48"/>
      <c r="Y47" s="49"/>
      <c r="Z47" s="48"/>
      <c r="AA47" s="69" t="s">
        <v>417</v>
      </c>
      <c r="AB47" s="99">
        <v>43721.60612268518</v>
      </c>
      <c r="AC47" s="69" t="s">
        <v>438</v>
      </c>
      <c r="AD47" s="102" t="s">
        <v>468</v>
      </c>
      <c r="AE47" s="69" t="s">
        <v>483</v>
      </c>
      <c r="AF47" s="69"/>
      <c r="AG47" s="69"/>
      <c r="AH47" s="102" t="s">
        <v>563</v>
      </c>
      <c r="AI47" s="99">
        <v>43721.60612268518</v>
      </c>
      <c r="AJ47" s="105">
        <v>43721</v>
      </c>
      <c r="AK47" s="71" t="s">
        <v>615</v>
      </c>
      <c r="AL47" s="102" t="s">
        <v>674</v>
      </c>
      <c r="AM47" s="69"/>
      <c r="AN47" s="69"/>
      <c r="AO47" s="71" t="s">
        <v>733</v>
      </c>
      <c r="AP47" s="69"/>
      <c r="AQ47" s="69" t="b">
        <v>0</v>
      </c>
      <c r="AR47" s="69">
        <v>0</v>
      </c>
      <c r="AS47" s="71" t="s">
        <v>754</v>
      </c>
      <c r="AT47" s="69" t="b">
        <v>0</v>
      </c>
      <c r="AU47" s="69" t="s">
        <v>761</v>
      </c>
      <c r="AV47" s="69"/>
      <c r="AW47" s="71" t="s">
        <v>754</v>
      </c>
      <c r="AX47" s="69" t="b">
        <v>0</v>
      </c>
      <c r="AY47" s="69">
        <v>4</v>
      </c>
      <c r="AZ47" s="71" t="s">
        <v>742</v>
      </c>
      <c r="BA47" s="69" t="s">
        <v>769</v>
      </c>
      <c r="BB47" s="69" t="b">
        <v>0</v>
      </c>
      <c r="BC47" s="71" t="s">
        <v>742</v>
      </c>
      <c r="BD47" s="69" t="s">
        <v>292</v>
      </c>
      <c r="BE47" s="69">
        <v>0</v>
      </c>
      <c r="BF47" s="69">
        <v>0</v>
      </c>
      <c r="BG47" s="69"/>
      <c r="BH47" s="69"/>
      <c r="BI47" s="69"/>
      <c r="BJ47" s="69"/>
      <c r="BK47" s="69"/>
      <c r="BL47" s="69"/>
      <c r="BM47" s="69"/>
      <c r="BN47" s="69"/>
    </row>
    <row r="48" spans="1:66" ht="15">
      <c r="A48" s="66" t="s">
        <v>368</v>
      </c>
      <c r="B48" s="66" t="s">
        <v>364</v>
      </c>
      <c r="C48" s="68"/>
      <c r="D48" s="75"/>
      <c r="E48" s="76"/>
      <c r="F48" s="77"/>
      <c r="G48" s="68"/>
      <c r="H48" s="78"/>
      <c r="I48" s="79"/>
      <c r="J48" s="79"/>
      <c r="K48" s="34" t="s">
        <v>65</v>
      </c>
      <c r="L48" s="86">
        <v>184</v>
      </c>
      <c r="M48" s="86"/>
      <c r="N48" s="81"/>
      <c r="O48" s="69">
        <v>1</v>
      </c>
      <c r="P48" s="67" t="str">
        <f>REPLACE(INDEX(GroupVertices[Group],MATCH(Edges37[[#This Row],[Vertex 1]],GroupVertices[Vertex],0)),1,1,"")</f>
        <v>2</v>
      </c>
      <c r="Q48" s="67" t="str">
        <f>REPLACE(INDEX(GroupVertices[Group],MATCH(Edges37[[#This Row],[Vertex 2]],GroupVertices[Vertex],0)),1,1,"")</f>
        <v>2</v>
      </c>
      <c r="R48" s="48"/>
      <c r="S48" s="49"/>
      <c r="T48" s="48"/>
      <c r="U48" s="49"/>
      <c r="V48" s="48"/>
      <c r="W48" s="49"/>
      <c r="X48" s="48"/>
      <c r="Y48" s="49"/>
      <c r="Z48" s="48"/>
      <c r="AA48" s="69" t="s">
        <v>417</v>
      </c>
      <c r="AB48" s="99">
        <v>43721.607453703706</v>
      </c>
      <c r="AC48" s="69" t="s">
        <v>450</v>
      </c>
      <c r="AD48" s="69"/>
      <c r="AE48" s="69"/>
      <c r="AF48" s="69" t="s">
        <v>511</v>
      </c>
      <c r="AG48" s="69"/>
      <c r="AH48" s="102" t="s">
        <v>564</v>
      </c>
      <c r="AI48" s="99">
        <v>43721.607453703706</v>
      </c>
      <c r="AJ48" s="105">
        <v>43721</v>
      </c>
      <c r="AK48" s="71" t="s">
        <v>616</v>
      </c>
      <c r="AL48" s="102" t="s">
        <v>675</v>
      </c>
      <c r="AM48" s="69"/>
      <c r="AN48" s="69"/>
      <c r="AO48" s="71" t="s">
        <v>734</v>
      </c>
      <c r="AP48" s="69"/>
      <c r="AQ48" s="69" t="b">
        <v>0</v>
      </c>
      <c r="AR48" s="69">
        <v>0</v>
      </c>
      <c r="AS48" s="71" t="s">
        <v>754</v>
      </c>
      <c r="AT48" s="69" t="b">
        <v>0</v>
      </c>
      <c r="AU48" s="69" t="s">
        <v>761</v>
      </c>
      <c r="AV48" s="69"/>
      <c r="AW48" s="71" t="s">
        <v>754</v>
      </c>
      <c r="AX48" s="69" t="b">
        <v>0</v>
      </c>
      <c r="AY48" s="69">
        <v>5</v>
      </c>
      <c r="AZ48" s="71" t="s">
        <v>737</v>
      </c>
      <c r="BA48" s="69" t="s">
        <v>768</v>
      </c>
      <c r="BB48" s="69" t="b">
        <v>0</v>
      </c>
      <c r="BC48" s="71" t="s">
        <v>737</v>
      </c>
      <c r="BD48" s="69" t="s">
        <v>292</v>
      </c>
      <c r="BE48" s="69">
        <v>0</v>
      </c>
      <c r="BF48" s="69">
        <v>0</v>
      </c>
      <c r="BG48" s="69"/>
      <c r="BH48" s="69"/>
      <c r="BI48" s="69"/>
      <c r="BJ48" s="69"/>
      <c r="BK48" s="69"/>
      <c r="BL48" s="69"/>
      <c r="BM48" s="69"/>
      <c r="BN48" s="69"/>
    </row>
    <row r="49" spans="1:66" ht="15">
      <c r="A49" s="66" t="s">
        <v>369</v>
      </c>
      <c r="B49" s="66" t="s">
        <v>364</v>
      </c>
      <c r="C49" s="68"/>
      <c r="D49" s="75"/>
      <c r="E49" s="76"/>
      <c r="F49" s="77"/>
      <c r="G49" s="68"/>
      <c r="H49" s="78"/>
      <c r="I49" s="79"/>
      <c r="J49" s="79"/>
      <c r="K49" s="34" t="s">
        <v>65</v>
      </c>
      <c r="L49" s="86">
        <v>190</v>
      </c>
      <c r="M49" s="86"/>
      <c r="N49" s="81"/>
      <c r="O49" s="69">
        <v>1</v>
      </c>
      <c r="P49" s="67" t="str">
        <f>REPLACE(INDEX(GroupVertices[Group],MATCH(Edges37[[#This Row],[Vertex 1]],GroupVertices[Vertex],0)),1,1,"")</f>
        <v>2</v>
      </c>
      <c r="Q49" s="67" t="str">
        <f>REPLACE(INDEX(GroupVertices[Group],MATCH(Edges37[[#This Row],[Vertex 2]],GroupVertices[Vertex],0)),1,1,"")</f>
        <v>2</v>
      </c>
      <c r="R49" s="48"/>
      <c r="S49" s="49"/>
      <c r="T49" s="48"/>
      <c r="U49" s="49"/>
      <c r="V49" s="48"/>
      <c r="W49" s="49"/>
      <c r="X49" s="48"/>
      <c r="Y49" s="49"/>
      <c r="Z49" s="48"/>
      <c r="AA49" s="69" t="s">
        <v>417</v>
      </c>
      <c r="AB49" s="99">
        <v>43721.61001157408</v>
      </c>
      <c r="AC49" s="69" t="s">
        <v>450</v>
      </c>
      <c r="AD49" s="69"/>
      <c r="AE49" s="69"/>
      <c r="AF49" s="69" t="s">
        <v>511</v>
      </c>
      <c r="AG49" s="69"/>
      <c r="AH49" s="102" t="s">
        <v>565</v>
      </c>
      <c r="AI49" s="99">
        <v>43721.61001157408</v>
      </c>
      <c r="AJ49" s="105">
        <v>43721</v>
      </c>
      <c r="AK49" s="71" t="s">
        <v>617</v>
      </c>
      <c r="AL49" s="102" t="s">
        <v>676</v>
      </c>
      <c r="AM49" s="69"/>
      <c r="AN49" s="69"/>
      <c r="AO49" s="71" t="s">
        <v>735</v>
      </c>
      <c r="AP49" s="69"/>
      <c r="AQ49" s="69" t="b">
        <v>0</v>
      </c>
      <c r="AR49" s="69">
        <v>0</v>
      </c>
      <c r="AS49" s="71" t="s">
        <v>754</v>
      </c>
      <c r="AT49" s="69" t="b">
        <v>0</v>
      </c>
      <c r="AU49" s="69" t="s">
        <v>761</v>
      </c>
      <c r="AV49" s="69"/>
      <c r="AW49" s="71" t="s">
        <v>754</v>
      </c>
      <c r="AX49" s="69" t="b">
        <v>0</v>
      </c>
      <c r="AY49" s="69">
        <v>5</v>
      </c>
      <c r="AZ49" s="71" t="s">
        <v>737</v>
      </c>
      <c r="BA49" s="69" t="s">
        <v>768</v>
      </c>
      <c r="BB49" s="69" t="b">
        <v>0</v>
      </c>
      <c r="BC49" s="71" t="s">
        <v>737</v>
      </c>
      <c r="BD49" s="69" t="s">
        <v>292</v>
      </c>
      <c r="BE49" s="69">
        <v>0</v>
      </c>
      <c r="BF49" s="69">
        <v>0</v>
      </c>
      <c r="BG49" s="69"/>
      <c r="BH49" s="69"/>
      <c r="BI49" s="69"/>
      <c r="BJ49" s="69"/>
      <c r="BK49" s="69"/>
      <c r="BL49" s="69"/>
      <c r="BM49" s="69"/>
      <c r="BN49" s="69"/>
    </row>
    <row r="50" spans="1:66" ht="15">
      <c r="A50" s="66" t="s">
        <v>370</v>
      </c>
      <c r="B50" s="66" t="s">
        <v>370</v>
      </c>
      <c r="C50" s="68"/>
      <c r="D50" s="75"/>
      <c r="E50" s="76"/>
      <c r="F50" s="77"/>
      <c r="G50" s="68"/>
      <c r="H50" s="78"/>
      <c r="I50" s="79"/>
      <c r="J50" s="79"/>
      <c r="K50" s="34" t="s">
        <v>65</v>
      </c>
      <c r="L50" s="86">
        <v>196</v>
      </c>
      <c r="M50" s="86"/>
      <c r="N50" s="81"/>
      <c r="O50" s="69">
        <v>1</v>
      </c>
      <c r="P50" s="67" t="str">
        <f>REPLACE(INDEX(GroupVertices[Group],MATCH(Edges37[[#This Row],[Vertex 1]],GroupVertices[Vertex],0)),1,1,"")</f>
        <v>3</v>
      </c>
      <c r="Q50" s="67" t="str">
        <f>REPLACE(INDEX(GroupVertices[Group],MATCH(Edges37[[#This Row],[Vertex 2]],GroupVertices[Vertex],0)),1,1,"")</f>
        <v>3</v>
      </c>
      <c r="R50" s="48">
        <v>1</v>
      </c>
      <c r="S50" s="49">
        <v>2.7777777777777777</v>
      </c>
      <c r="T50" s="48">
        <v>0</v>
      </c>
      <c r="U50" s="49">
        <v>0</v>
      </c>
      <c r="V50" s="48">
        <v>0</v>
      </c>
      <c r="W50" s="49">
        <v>0</v>
      </c>
      <c r="X50" s="48">
        <v>35</v>
      </c>
      <c r="Y50" s="49">
        <v>97.22222222222223</v>
      </c>
      <c r="Z50" s="48">
        <v>36</v>
      </c>
      <c r="AA50" s="69" t="s">
        <v>292</v>
      </c>
      <c r="AB50" s="99">
        <v>43721.618125</v>
      </c>
      <c r="AC50" s="69" t="s">
        <v>453</v>
      </c>
      <c r="AD50" s="102" t="s">
        <v>473</v>
      </c>
      <c r="AE50" s="69" t="s">
        <v>486</v>
      </c>
      <c r="AF50" s="69" t="s">
        <v>489</v>
      </c>
      <c r="AG50" s="102" t="s">
        <v>534</v>
      </c>
      <c r="AH50" s="102" t="s">
        <v>534</v>
      </c>
      <c r="AI50" s="99">
        <v>43721.618125</v>
      </c>
      <c r="AJ50" s="105">
        <v>43721</v>
      </c>
      <c r="AK50" s="71" t="s">
        <v>618</v>
      </c>
      <c r="AL50" s="102" t="s">
        <v>677</v>
      </c>
      <c r="AM50" s="69"/>
      <c r="AN50" s="69"/>
      <c r="AO50" s="71" t="s">
        <v>736</v>
      </c>
      <c r="AP50" s="69"/>
      <c r="AQ50" s="69" t="b">
        <v>0</v>
      </c>
      <c r="AR50" s="69">
        <v>1</v>
      </c>
      <c r="AS50" s="71" t="s">
        <v>754</v>
      </c>
      <c r="AT50" s="69" t="b">
        <v>0</v>
      </c>
      <c r="AU50" s="69" t="s">
        <v>761</v>
      </c>
      <c r="AV50" s="69"/>
      <c r="AW50" s="71" t="s">
        <v>754</v>
      </c>
      <c r="AX50" s="69" t="b">
        <v>0</v>
      </c>
      <c r="AY50" s="69">
        <v>0</v>
      </c>
      <c r="AZ50" s="71" t="s">
        <v>754</v>
      </c>
      <c r="BA50" s="69" t="s">
        <v>770</v>
      </c>
      <c r="BB50" s="69" t="b">
        <v>0</v>
      </c>
      <c r="BC50" s="71" t="s">
        <v>736</v>
      </c>
      <c r="BD50" s="69" t="s">
        <v>292</v>
      </c>
      <c r="BE50" s="69">
        <v>0</v>
      </c>
      <c r="BF50" s="69">
        <v>0</v>
      </c>
      <c r="BG50" s="69"/>
      <c r="BH50" s="69"/>
      <c r="BI50" s="69"/>
      <c r="BJ50" s="69"/>
      <c r="BK50" s="69"/>
      <c r="BL50" s="69"/>
      <c r="BM50" s="69"/>
      <c r="BN50" s="69"/>
    </row>
    <row r="51" spans="1:66" ht="15">
      <c r="A51" s="66" t="s">
        <v>364</v>
      </c>
      <c r="B51" s="66" t="s">
        <v>408</v>
      </c>
      <c r="C51" s="68"/>
      <c r="D51" s="75"/>
      <c r="E51" s="76"/>
      <c r="F51" s="77"/>
      <c r="G51" s="68"/>
      <c r="H51" s="78"/>
      <c r="I51" s="79"/>
      <c r="J51" s="79"/>
      <c r="K51" s="34" t="s">
        <v>65</v>
      </c>
      <c r="L51" s="86">
        <v>197</v>
      </c>
      <c r="M51" s="86"/>
      <c r="N51" s="81"/>
      <c r="O51" s="69">
        <v>1</v>
      </c>
      <c r="P51" s="67" t="str">
        <f>REPLACE(INDEX(GroupVertices[Group],MATCH(Edges37[[#This Row],[Vertex 1]],GroupVertices[Vertex],0)),1,1,"")</f>
        <v>2</v>
      </c>
      <c r="Q51" s="67" t="str">
        <f>REPLACE(INDEX(GroupVertices[Group],MATCH(Edges37[[#This Row],[Vertex 2]],GroupVertices[Vertex],0)),1,1,"")</f>
        <v>2</v>
      </c>
      <c r="R51" s="48"/>
      <c r="S51" s="49"/>
      <c r="T51" s="48"/>
      <c r="U51" s="49"/>
      <c r="V51" s="48"/>
      <c r="W51" s="49"/>
      <c r="X51" s="48"/>
      <c r="Y51" s="49"/>
      <c r="Z51" s="48"/>
      <c r="AA51" s="69" t="s">
        <v>416</v>
      </c>
      <c r="AB51" s="99">
        <v>43721.58137731482</v>
      </c>
      <c r="AC51" s="69" t="s">
        <v>450</v>
      </c>
      <c r="AD51" s="69"/>
      <c r="AE51" s="69"/>
      <c r="AF51" s="69" t="s">
        <v>513</v>
      </c>
      <c r="AG51" s="102" t="s">
        <v>535</v>
      </c>
      <c r="AH51" s="102" t="s">
        <v>535</v>
      </c>
      <c r="AI51" s="99">
        <v>43721.58137731482</v>
      </c>
      <c r="AJ51" s="105">
        <v>43721</v>
      </c>
      <c r="AK51" s="71" t="s">
        <v>619</v>
      </c>
      <c r="AL51" s="102" t="s">
        <v>678</v>
      </c>
      <c r="AM51" s="69"/>
      <c r="AN51" s="69"/>
      <c r="AO51" s="71" t="s">
        <v>737</v>
      </c>
      <c r="AP51" s="69"/>
      <c r="AQ51" s="69" t="b">
        <v>0</v>
      </c>
      <c r="AR51" s="69">
        <v>20</v>
      </c>
      <c r="AS51" s="71" t="s">
        <v>754</v>
      </c>
      <c r="AT51" s="69" t="b">
        <v>0</v>
      </c>
      <c r="AU51" s="69" t="s">
        <v>761</v>
      </c>
      <c r="AV51" s="69"/>
      <c r="AW51" s="71" t="s">
        <v>754</v>
      </c>
      <c r="AX51" s="69" t="b">
        <v>0</v>
      </c>
      <c r="AY51" s="69">
        <v>5</v>
      </c>
      <c r="AZ51" s="71" t="s">
        <v>754</v>
      </c>
      <c r="BA51" s="69" t="s">
        <v>768</v>
      </c>
      <c r="BB51" s="69" t="b">
        <v>0</v>
      </c>
      <c r="BC51" s="71" t="s">
        <v>737</v>
      </c>
      <c r="BD51" s="69" t="s">
        <v>292</v>
      </c>
      <c r="BE51" s="69">
        <v>0</v>
      </c>
      <c r="BF51" s="69">
        <v>0</v>
      </c>
      <c r="BG51" s="69" t="s">
        <v>777</v>
      </c>
      <c r="BH51" s="69" t="s">
        <v>779</v>
      </c>
      <c r="BI51" s="69" t="s">
        <v>780</v>
      </c>
      <c r="BJ51" s="69" t="s">
        <v>781</v>
      </c>
      <c r="BK51" s="69" t="s">
        <v>783</v>
      </c>
      <c r="BL51" s="69" t="s">
        <v>785</v>
      </c>
      <c r="BM51" s="69" t="s">
        <v>787</v>
      </c>
      <c r="BN51" s="102" t="s">
        <v>788</v>
      </c>
    </row>
    <row r="52" spans="1:66" ht="15">
      <c r="A52" s="66" t="s">
        <v>371</v>
      </c>
      <c r="B52" s="66" t="s">
        <v>364</v>
      </c>
      <c r="C52" s="68"/>
      <c r="D52" s="75"/>
      <c r="E52" s="76"/>
      <c r="F52" s="77"/>
      <c r="G52" s="68"/>
      <c r="H52" s="78"/>
      <c r="I52" s="79"/>
      <c r="J52" s="79"/>
      <c r="K52" s="34" t="s">
        <v>65</v>
      </c>
      <c r="L52" s="86">
        <v>202</v>
      </c>
      <c r="M52" s="86"/>
      <c r="N52" s="81"/>
      <c r="O52" s="69">
        <v>1</v>
      </c>
      <c r="P52" s="67" t="str">
        <f>REPLACE(INDEX(GroupVertices[Group],MATCH(Edges37[[#This Row],[Vertex 1]],GroupVertices[Vertex],0)),1,1,"")</f>
        <v>2</v>
      </c>
      <c r="Q52" s="67" t="str">
        <f>REPLACE(INDEX(GroupVertices[Group],MATCH(Edges37[[#This Row],[Vertex 2]],GroupVertices[Vertex],0)),1,1,"")</f>
        <v>2</v>
      </c>
      <c r="R52" s="48"/>
      <c r="S52" s="49"/>
      <c r="T52" s="48"/>
      <c r="U52" s="49"/>
      <c r="V52" s="48"/>
      <c r="W52" s="49"/>
      <c r="X52" s="48"/>
      <c r="Y52" s="49"/>
      <c r="Z52" s="48"/>
      <c r="AA52" s="69" t="s">
        <v>417</v>
      </c>
      <c r="AB52" s="99">
        <v>43721.625914351855</v>
      </c>
      <c r="AC52" s="69" t="s">
        <v>450</v>
      </c>
      <c r="AD52" s="69"/>
      <c r="AE52" s="69"/>
      <c r="AF52" s="69" t="s">
        <v>511</v>
      </c>
      <c r="AG52" s="69"/>
      <c r="AH52" s="102" t="s">
        <v>566</v>
      </c>
      <c r="AI52" s="99">
        <v>43721.625914351855</v>
      </c>
      <c r="AJ52" s="105">
        <v>43721</v>
      </c>
      <c r="AK52" s="71" t="s">
        <v>620</v>
      </c>
      <c r="AL52" s="102" t="s">
        <v>679</v>
      </c>
      <c r="AM52" s="69"/>
      <c r="AN52" s="69"/>
      <c r="AO52" s="71" t="s">
        <v>738</v>
      </c>
      <c r="AP52" s="69"/>
      <c r="AQ52" s="69" t="b">
        <v>0</v>
      </c>
      <c r="AR52" s="69">
        <v>0</v>
      </c>
      <c r="AS52" s="71" t="s">
        <v>754</v>
      </c>
      <c r="AT52" s="69" t="b">
        <v>0</v>
      </c>
      <c r="AU52" s="69" t="s">
        <v>761</v>
      </c>
      <c r="AV52" s="69"/>
      <c r="AW52" s="71" t="s">
        <v>754</v>
      </c>
      <c r="AX52" s="69" t="b">
        <v>0</v>
      </c>
      <c r="AY52" s="69">
        <v>5</v>
      </c>
      <c r="AZ52" s="71" t="s">
        <v>737</v>
      </c>
      <c r="BA52" s="69" t="s">
        <v>767</v>
      </c>
      <c r="BB52" s="69" t="b">
        <v>0</v>
      </c>
      <c r="BC52" s="71" t="s">
        <v>737</v>
      </c>
      <c r="BD52" s="69" t="s">
        <v>292</v>
      </c>
      <c r="BE52" s="69">
        <v>0</v>
      </c>
      <c r="BF52" s="69">
        <v>0</v>
      </c>
      <c r="BG52" s="69"/>
      <c r="BH52" s="69"/>
      <c r="BI52" s="69"/>
      <c r="BJ52" s="69"/>
      <c r="BK52" s="69"/>
      <c r="BL52" s="69"/>
      <c r="BM52" s="69"/>
      <c r="BN52" s="69"/>
    </row>
    <row r="53" spans="1:66" ht="15">
      <c r="A53" s="66" t="s">
        <v>372</v>
      </c>
      <c r="B53" s="66" t="s">
        <v>372</v>
      </c>
      <c r="C53" s="68"/>
      <c r="D53" s="75"/>
      <c r="E53" s="76"/>
      <c r="F53" s="77"/>
      <c r="G53" s="68"/>
      <c r="H53" s="78"/>
      <c r="I53" s="79"/>
      <c r="J53" s="79"/>
      <c r="K53" s="34" t="s">
        <v>65</v>
      </c>
      <c r="L53" s="86">
        <v>208</v>
      </c>
      <c r="M53" s="86"/>
      <c r="N53" s="81"/>
      <c r="O53" s="69">
        <v>1</v>
      </c>
      <c r="P53" s="67" t="str">
        <f>REPLACE(INDEX(GroupVertices[Group],MATCH(Edges37[[#This Row],[Vertex 1]],GroupVertices[Vertex],0)),1,1,"")</f>
        <v>3</v>
      </c>
      <c r="Q53" s="67" t="str">
        <f>REPLACE(INDEX(GroupVertices[Group],MATCH(Edges37[[#This Row],[Vertex 2]],GroupVertices[Vertex],0)),1,1,"")</f>
        <v>3</v>
      </c>
      <c r="R53" s="48">
        <v>2</v>
      </c>
      <c r="S53" s="49">
        <v>12.5</v>
      </c>
      <c r="T53" s="48">
        <v>0</v>
      </c>
      <c r="U53" s="49">
        <v>0</v>
      </c>
      <c r="V53" s="48">
        <v>0</v>
      </c>
      <c r="W53" s="49">
        <v>0</v>
      </c>
      <c r="X53" s="48">
        <v>14</v>
      </c>
      <c r="Y53" s="49">
        <v>87.5</v>
      </c>
      <c r="Z53" s="48">
        <v>16</v>
      </c>
      <c r="AA53" s="69" t="s">
        <v>292</v>
      </c>
      <c r="AB53" s="99">
        <v>43721.63071759259</v>
      </c>
      <c r="AC53" s="69" t="s">
        <v>454</v>
      </c>
      <c r="AD53" s="102" t="s">
        <v>474</v>
      </c>
      <c r="AE53" s="69" t="s">
        <v>477</v>
      </c>
      <c r="AF53" s="69" t="s">
        <v>489</v>
      </c>
      <c r="AG53" s="69"/>
      <c r="AH53" s="102" t="s">
        <v>567</v>
      </c>
      <c r="AI53" s="99">
        <v>43721.63071759259</v>
      </c>
      <c r="AJ53" s="105">
        <v>43721</v>
      </c>
      <c r="AK53" s="71" t="s">
        <v>621</v>
      </c>
      <c r="AL53" s="102" t="s">
        <v>680</v>
      </c>
      <c r="AM53" s="69"/>
      <c r="AN53" s="69"/>
      <c r="AO53" s="71" t="s">
        <v>739</v>
      </c>
      <c r="AP53" s="69"/>
      <c r="AQ53" s="69" t="b">
        <v>0</v>
      </c>
      <c r="AR53" s="69">
        <v>1</v>
      </c>
      <c r="AS53" s="71" t="s">
        <v>754</v>
      </c>
      <c r="AT53" s="69" t="b">
        <v>1</v>
      </c>
      <c r="AU53" s="69" t="s">
        <v>761</v>
      </c>
      <c r="AV53" s="69"/>
      <c r="AW53" s="71" t="s">
        <v>766</v>
      </c>
      <c r="AX53" s="69" t="b">
        <v>0</v>
      </c>
      <c r="AY53" s="69">
        <v>0</v>
      </c>
      <c r="AZ53" s="71" t="s">
        <v>754</v>
      </c>
      <c r="BA53" s="69" t="s">
        <v>768</v>
      </c>
      <c r="BB53" s="69" t="b">
        <v>0</v>
      </c>
      <c r="BC53" s="71" t="s">
        <v>739</v>
      </c>
      <c r="BD53" s="69" t="s">
        <v>292</v>
      </c>
      <c r="BE53" s="69">
        <v>0</v>
      </c>
      <c r="BF53" s="69">
        <v>0</v>
      </c>
      <c r="BG53" s="69"/>
      <c r="BH53" s="69"/>
      <c r="BI53" s="69"/>
      <c r="BJ53" s="69"/>
      <c r="BK53" s="69"/>
      <c r="BL53" s="69"/>
      <c r="BM53" s="69"/>
      <c r="BN53" s="69"/>
    </row>
    <row r="54" spans="1:66" ht="15">
      <c r="A54" s="66" t="s">
        <v>373</v>
      </c>
      <c r="B54" s="66" t="s">
        <v>412</v>
      </c>
      <c r="C54" s="68"/>
      <c r="D54" s="75"/>
      <c r="E54" s="76"/>
      <c r="F54" s="77"/>
      <c r="G54" s="68"/>
      <c r="H54" s="78"/>
      <c r="I54" s="79"/>
      <c r="J54" s="79"/>
      <c r="K54" s="34" t="s">
        <v>65</v>
      </c>
      <c r="L54" s="86">
        <v>209</v>
      </c>
      <c r="M54" s="86"/>
      <c r="N54" s="81"/>
      <c r="O54" s="69">
        <v>1</v>
      </c>
      <c r="P54" s="67" t="str">
        <f>REPLACE(INDEX(GroupVertices[Group],MATCH(Edges37[[#This Row],[Vertex 1]],GroupVertices[Vertex],0)),1,1,"")</f>
        <v>5</v>
      </c>
      <c r="Q54" s="67" t="str">
        <f>REPLACE(INDEX(GroupVertices[Group],MATCH(Edges37[[#This Row],[Vertex 2]],GroupVertices[Vertex],0)),1,1,"")</f>
        <v>5</v>
      </c>
      <c r="R54" s="48"/>
      <c r="S54" s="49"/>
      <c r="T54" s="48"/>
      <c r="U54" s="49"/>
      <c r="V54" s="48"/>
      <c r="W54" s="49"/>
      <c r="X54" s="48"/>
      <c r="Y54" s="49"/>
      <c r="Z54" s="48"/>
      <c r="AA54" s="69" t="s">
        <v>416</v>
      </c>
      <c r="AB54" s="99">
        <v>43719.96765046296</v>
      </c>
      <c r="AC54" s="69" t="s">
        <v>455</v>
      </c>
      <c r="AD54" s="69"/>
      <c r="AE54" s="69"/>
      <c r="AF54" s="69" t="s">
        <v>489</v>
      </c>
      <c r="AG54" s="102" t="s">
        <v>536</v>
      </c>
      <c r="AH54" s="102" t="s">
        <v>536</v>
      </c>
      <c r="AI54" s="99">
        <v>43719.96765046296</v>
      </c>
      <c r="AJ54" s="105">
        <v>43719</v>
      </c>
      <c r="AK54" s="71" t="s">
        <v>622</v>
      </c>
      <c r="AL54" s="102" t="s">
        <v>681</v>
      </c>
      <c r="AM54" s="69"/>
      <c r="AN54" s="69"/>
      <c r="AO54" s="71" t="s">
        <v>740</v>
      </c>
      <c r="AP54" s="71" t="s">
        <v>753</v>
      </c>
      <c r="AQ54" s="69" t="b">
        <v>0</v>
      </c>
      <c r="AR54" s="69">
        <v>3</v>
      </c>
      <c r="AS54" s="71" t="s">
        <v>760</v>
      </c>
      <c r="AT54" s="69" t="b">
        <v>0</v>
      </c>
      <c r="AU54" s="69" t="s">
        <v>761</v>
      </c>
      <c r="AV54" s="69"/>
      <c r="AW54" s="71" t="s">
        <v>754</v>
      </c>
      <c r="AX54" s="69" t="b">
        <v>0</v>
      </c>
      <c r="AY54" s="69">
        <v>0</v>
      </c>
      <c r="AZ54" s="71" t="s">
        <v>754</v>
      </c>
      <c r="BA54" s="69" t="s">
        <v>768</v>
      </c>
      <c r="BB54" s="69" t="b">
        <v>0</v>
      </c>
      <c r="BC54" s="71" t="s">
        <v>753</v>
      </c>
      <c r="BD54" s="69" t="s">
        <v>292</v>
      </c>
      <c r="BE54" s="69">
        <v>0</v>
      </c>
      <c r="BF54" s="69">
        <v>0</v>
      </c>
      <c r="BG54" s="69"/>
      <c r="BH54" s="69"/>
      <c r="BI54" s="69"/>
      <c r="BJ54" s="69"/>
      <c r="BK54" s="69"/>
      <c r="BL54" s="69"/>
      <c r="BM54" s="69"/>
      <c r="BN54" s="69"/>
    </row>
    <row r="55" spans="1:66" ht="15">
      <c r="A55" s="66" t="s">
        <v>373</v>
      </c>
      <c r="B55" s="66" t="s">
        <v>415</v>
      </c>
      <c r="C55" s="68"/>
      <c r="D55" s="75"/>
      <c r="E55" s="76"/>
      <c r="F55" s="77"/>
      <c r="G55" s="68"/>
      <c r="H55" s="78"/>
      <c r="I55" s="79"/>
      <c r="J55" s="79"/>
      <c r="K55" s="34" t="s">
        <v>65</v>
      </c>
      <c r="L55" s="86">
        <v>212</v>
      </c>
      <c r="M55" s="86"/>
      <c r="N55" s="81"/>
      <c r="O55" s="69">
        <v>1</v>
      </c>
      <c r="P55" s="67" t="str">
        <f>REPLACE(INDEX(GroupVertices[Group],MATCH(Edges37[[#This Row],[Vertex 1]],GroupVertices[Vertex],0)),1,1,"")</f>
        <v>5</v>
      </c>
      <c r="Q55" s="67" t="str">
        <f>REPLACE(INDEX(GroupVertices[Group],MATCH(Edges37[[#This Row],[Vertex 2]],GroupVertices[Vertex],0)),1,1,"")</f>
        <v>5</v>
      </c>
      <c r="R55" s="48">
        <v>2</v>
      </c>
      <c r="S55" s="49">
        <v>4.166666666666667</v>
      </c>
      <c r="T55" s="48">
        <v>1</v>
      </c>
      <c r="U55" s="49">
        <v>2.0833333333333335</v>
      </c>
      <c r="V55" s="48">
        <v>0</v>
      </c>
      <c r="W55" s="49">
        <v>0</v>
      </c>
      <c r="X55" s="48">
        <v>45</v>
      </c>
      <c r="Y55" s="49">
        <v>93.75</v>
      </c>
      <c r="Z55" s="48">
        <v>48</v>
      </c>
      <c r="AA55" s="69" t="s">
        <v>416</v>
      </c>
      <c r="AB55" s="99">
        <v>43721.65681712963</v>
      </c>
      <c r="AC55" s="69" t="s">
        <v>456</v>
      </c>
      <c r="AD55" s="69"/>
      <c r="AE55" s="69"/>
      <c r="AF55" s="69" t="s">
        <v>514</v>
      </c>
      <c r="AG55" s="102" t="s">
        <v>537</v>
      </c>
      <c r="AH55" s="102" t="s">
        <v>537</v>
      </c>
      <c r="AI55" s="99">
        <v>43721.65681712963</v>
      </c>
      <c r="AJ55" s="105">
        <v>43721</v>
      </c>
      <c r="AK55" s="71" t="s">
        <v>623</v>
      </c>
      <c r="AL55" s="102" t="s">
        <v>682</v>
      </c>
      <c r="AM55" s="69"/>
      <c r="AN55" s="69"/>
      <c r="AO55" s="71" t="s">
        <v>741</v>
      </c>
      <c r="AP55" s="69"/>
      <c r="AQ55" s="69" t="b">
        <v>0</v>
      </c>
      <c r="AR55" s="69">
        <v>13</v>
      </c>
      <c r="AS55" s="71" t="s">
        <v>754</v>
      </c>
      <c r="AT55" s="69" t="b">
        <v>0</v>
      </c>
      <c r="AU55" s="69" t="s">
        <v>761</v>
      </c>
      <c r="AV55" s="69"/>
      <c r="AW55" s="71" t="s">
        <v>754</v>
      </c>
      <c r="AX55" s="69" t="b">
        <v>0</v>
      </c>
      <c r="AY55" s="69">
        <v>0</v>
      </c>
      <c r="AZ55" s="71" t="s">
        <v>754</v>
      </c>
      <c r="BA55" s="69" t="s">
        <v>768</v>
      </c>
      <c r="BB55" s="69" t="b">
        <v>0</v>
      </c>
      <c r="BC55" s="71" t="s">
        <v>741</v>
      </c>
      <c r="BD55" s="69" t="s">
        <v>292</v>
      </c>
      <c r="BE55" s="69">
        <v>0</v>
      </c>
      <c r="BF55" s="69">
        <v>0</v>
      </c>
      <c r="BG55" s="69" t="s">
        <v>778</v>
      </c>
      <c r="BH55" s="69" t="s">
        <v>779</v>
      </c>
      <c r="BI55" s="69" t="s">
        <v>780</v>
      </c>
      <c r="BJ55" s="69" t="s">
        <v>782</v>
      </c>
      <c r="BK55" s="69" t="s">
        <v>784</v>
      </c>
      <c r="BL55" s="69" t="s">
        <v>786</v>
      </c>
      <c r="BM55" s="69" t="s">
        <v>787</v>
      </c>
      <c r="BN55" s="102" t="s">
        <v>789</v>
      </c>
    </row>
    <row r="56" spans="1:66" ht="15">
      <c r="A56" s="66" t="s">
        <v>374</v>
      </c>
      <c r="B56" s="66" t="s">
        <v>406</v>
      </c>
      <c r="C56" s="68"/>
      <c r="D56" s="75"/>
      <c r="E56" s="76"/>
      <c r="F56" s="77"/>
      <c r="G56" s="68"/>
      <c r="H56" s="78"/>
      <c r="I56" s="79"/>
      <c r="J56" s="79"/>
      <c r="K56" s="34" t="s">
        <v>65</v>
      </c>
      <c r="L56" s="86">
        <v>213</v>
      </c>
      <c r="M56" s="86"/>
      <c r="N56" s="81"/>
      <c r="O56" s="69">
        <v>1</v>
      </c>
      <c r="P56" s="67" t="str">
        <f>REPLACE(INDEX(GroupVertices[Group],MATCH(Edges37[[#This Row],[Vertex 1]],GroupVertices[Vertex],0)),1,1,"")</f>
        <v>4</v>
      </c>
      <c r="Q56" s="67" t="str">
        <f>REPLACE(INDEX(GroupVertices[Group],MATCH(Edges37[[#This Row],[Vertex 2]],GroupVertices[Vertex],0)),1,1,"")</f>
        <v>4</v>
      </c>
      <c r="R56" s="48">
        <v>0</v>
      </c>
      <c r="S56" s="49">
        <v>0</v>
      </c>
      <c r="T56" s="48">
        <v>1</v>
      </c>
      <c r="U56" s="49">
        <v>4.545454545454546</v>
      </c>
      <c r="V56" s="48">
        <v>0</v>
      </c>
      <c r="W56" s="49">
        <v>0</v>
      </c>
      <c r="X56" s="48">
        <v>21</v>
      </c>
      <c r="Y56" s="49">
        <v>95.45454545454545</v>
      </c>
      <c r="Z56" s="48">
        <v>22</v>
      </c>
      <c r="AA56" s="69" t="s">
        <v>416</v>
      </c>
      <c r="AB56" s="99">
        <v>43720.78386574074</v>
      </c>
      <c r="AC56" s="69" t="s">
        <v>438</v>
      </c>
      <c r="AD56" s="102" t="s">
        <v>468</v>
      </c>
      <c r="AE56" s="69" t="s">
        <v>483</v>
      </c>
      <c r="AF56" s="69" t="s">
        <v>515</v>
      </c>
      <c r="AG56" s="69"/>
      <c r="AH56" s="102" t="s">
        <v>568</v>
      </c>
      <c r="AI56" s="99">
        <v>43720.78386574074</v>
      </c>
      <c r="AJ56" s="105">
        <v>43720</v>
      </c>
      <c r="AK56" s="71" t="s">
        <v>624</v>
      </c>
      <c r="AL56" s="102" t="s">
        <v>683</v>
      </c>
      <c r="AM56" s="69"/>
      <c r="AN56" s="69"/>
      <c r="AO56" s="71" t="s">
        <v>742</v>
      </c>
      <c r="AP56" s="69"/>
      <c r="AQ56" s="69" t="b">
        <v>0</v>
      </c>
      <c r="AR56" s="69">
        <v>13</v>
      </c>
      <c r="AS56" s="71" t="s">
        <v>754</v>
      </c>
      <c r="AT56" s="69" t="b">
        <v>0</v>
      </c>
      <c r="AU56" s="69" t="s">
        <v>761</v>
      </c>
      <c r="AV56" s="69"/>
      <c r="AW56" s="71" t="s">
        <v>754</v>
      </c>
      <c r="AX56" s="69" t="b">
        <v>0</v>
      </c>
      <c r="AY56" s="69">
        <v>4</v>
      </c>
      <c r="AZ56" s="71" t="s">
        <v>754</v>
      </c>
      <c r="BA56" s="69" t="s">
        <v>768</v>
      </c>
      <c r="BB56" s="69" t="b">
        <v>0</v>
      </c>
      <c r="BC56" s="71" t="s">
        <v>742</v>
      </c>
      <c r="BD56" s="69" t="s">
        <v>292</v>
      </c>
      <c r="BE56" s="69">
        <v>0</v>
      </c>
      <c r="BF56" s="69">
        <v>0</v>
      </c>
      <c r="BG56" s="69"/>
      <c r="BH56" s="69"/>
      <c r="BI56" s="69"/>
      <c r="BJ56" s="69"/>
      <c r="BK56" s="69"/>
      <c r="BL56" s="69"/>
      <c r="BM56" s="69"/>
      <c r="BN56" s="69"/>
    </row>
    <row r="57" spans="1:66" ht="15">
      <c r="A57" s="66" t="s">
        <v>375</v>
      </c>
      <c r="B57" s="66" t="s">
        <v>374</v>
      </c>
      <c r="C57" s="68"/>
      <c r="D57" s="75"/>
      <c r="E57" s="76"/>
      <c r="F57" s="77"/>
      <c r="G57" s="68"/>
      <c r="H57" s="78"/>
      <c r="I57" s="79"/>
      <c r="J57" s="79"/>
      <c r="K57" s="34" t="s">
        <v>65</v>
      </c>
      <c r="L57" s="86">
        <v>214</v>
      </c>
      <c r="M57" s="86"/>
      <c r="N57" s="81"/>
      <c r="O57" s="69">
        <v>1</v>
      </c>
      <c r="P57" s="67" t="str">
        <f>REPLACE(INDEX(GroupVertices[Group],MATCH(Edges37[[#This Row],[Vertex 1]],GroupVertices[Vertex],0)),1,1,"")</f>
        <v>4</v>
      </c>
      <c r="Q57" s="67" t="str">
        <f>REPLACE(INDEX(GroupVertices[Group],MATCH(Edges37[[#This Row],[Vertex 2]],GroupVertices[Vertex],0)),1,1,"")</f>
        <v>4</v>
      </c>
      <c r="R57" s="48"/>
      <c r="S57" s="49"/>
      <c r="T57" s="48"/>
      <c r="U57" s="49"/>
      <c r="V57" s="48"/>
      <c r="W57" s="49"/>
      <c r="X57" s="48"/>
      <c r="Y57" s="49"/>
      <c r="Z57" s="48"/>
      <c r="AA57" s="69" t="s">
        <v>417</v>
      </c>
      <c r="AB57" s="99">
        <v>43721.681122685186</v>
      </c>
      <c r="AC57" s="69" t="s">
        <v>438</v>
      </c>
      <c r="AD57" s="102" t="s">
        <v>468</v>
      </c>
      <c r="AE57" s="69" t="s">
        <v>483</v>
      </c>
      <c r="AF57" s="69"/>
      <c r="AG57" s="69"/>
      <c r="AH57" s="102" t="s">
        <v>569</v>
      </c>
      <c r="AI57" s="99">
        <v>43721.681122685186</v>
      </c>
      <c r="AJ57" s="105">
        <v>43721</v>
      </c>
      <c r="AK57" s="71" t="s">
        <v>625</v>
      </c>
      <c r="AL57" s="102" t="s">
        <v>684</v>
      </c>
      <c r="AM57" s="69"/>
      <c r="AN57" s="69"/>
      <c r="AO57" s="71" t="s">
        <v>743</v>
      </c>
      <c r="AP57" s="69"/>
      <c r="AQ57" s="69" t="b">
        <v>0</v>
      </c>
      <c r="AR57" s="69">
        <v>0</v>
      </c>
      <c r="AS57" s="71" t="s">
        <v>754</v>
      </c>
      <c r="AT57" s="69" t="b">
        <v>0</v>
      </c>
      <c r="AU57" s="69" t="s">
        <v>761</v>
      </c>
      <c r="AV57" s="69"/>
      <c r="AW57" s="71" t="s">
        <v>754</v>
      </c>
      <c r="AX57" s="69" t="b">
        <v>0</v>
      </c>
      <c r="AY57" s="69">
        <v>4</v>
      </c>
      <c r="AZ57" s="71" t="s">
        <v>742</v>
      </c>
      <c r="BA57" s="69" t="s">
        <v>768</v>
      </c>
      <c r="BB57" s="69" t="b">
        <v>0</v>
      </c>
      <c r="BC57" s="71" t="s">
        <v>742</v>
      </c>
      <c r="BD57" s="69" t="s">
        <v>292</v>
      </c>
      <c r="BE57" s="69">
        <v>0</v>
      </c>
      <c r="BF57" s="69">
        <v>0</v>
      </c>
      <c r="BG57" s="69"/>
      <c r="BH57" s="69"/>
      <c r="BI57" s="69"/>
      <c r="BJ57" s="69"/>
      <c r="BK57" s="69"/>
      <c r="BL57" s="69"/>
      <c r="BM57" s="69"/>
      <c r="BN57" s="69"/>
    </row>
    <row r="58" spans="1:66" ht="15">
      <c r="A58" s="66" t="s">
        <v>376</v>
      </c>
      <c r="B58" s="66" t="s">
        <v>380</v>
      </c>
      <c r="C58" s="68"/>
      <c r="D58" s="75"/>
      <c r="E58" s="76"/>
      <c r="F58" s="77"/>
      <c r="G58" s="68"/>
      <c r="H58" s="78"/>
      <c r="I58" s="79"/>
      <c r="J58" s="79"/>
      <c r="K58" s="34" t="s">
        <v>65</v>
      </c>
      <c r="L58" s="86">
        <v>216</v>
      </c>
      <c r="M58" s="86"/>
      <c r="N58" s="81"/>
      <c r="O58" s="69">
        <v>1</v>
      </c>
      <c r="P58" s="67" t="str">
        <f>REPLACE(INDEX(GroupVertices[Group],MATCH(Edges37[[#This Row],[Vertex 1]],GroupVertices[Vertex],0)),1,1,"")</f>
        <v>2</v>
      </c>
      <c r="Q58" s="67" t="str">
        <f>REPLACE(INDEX(GroupVertices[Group],MATCH(Edges37[[#This Row],[Vertex 2]],GroupVertices[Vertex],0)),1,1,"")</f>
        <v>2</v>
      </c>
      <c r="R58" s="48"/>
      <c r="S58" s="49"/>
      <c r="T58" s="48"/>
      <c r="U58" s="49"/>
      <c r="V58" s="48"/>
      <c r="W58" s="49"/>
      <c r="X58" s="48"/>
      <c r="Y58" s="49"/>
      <c r="Z58" s="48"/>
      <c r="AA58" s="69" t="s">
        <v>416</v>
      </c>
      <c r="AB58" s="99">
        <v>43720.723032407404</v>
      </c>
      <c r="AC58" s="69" t="s">
        <v>457</v>
      </c>
      <c r="AD58" s="69"/>
      <c r="AE58" s="69"/>
      <c r="AF58" s="69" t="s">
        <v>516</v>
      </c>
      <c r="AG58" s="102" t="s">
        <v>538</v>
      </c>
      <c r="AH58" s="102" t="s">
        <v>538</v>
      </c>
      <c r="AI58" s="99">
        <v>43720.723032407404</v>
      </c>
      <c r="AJ58" s="105">
        <v>43720</v>
      </c>
      <c r="AK58" s="71" t="s">
        <v>626</v>
      </c>
      <c r="AL58" s="102" t="s">
        <v>685</v>
      </c>
      <c r="AM58" s="69"/>
      <c r="AN58" s="69"/>
      <c r="AO58" s="71" t="s">
        <v>744</v>
      </c>
      <c r="AP58" s="69"/>
      <c r="AQ58" s="69" t="b">
        <v>0</v>
      </c>
      <c r="AR58" s="69">
        <v>4</v>
      </c>
      <c r="AS58" s="71" t="s">
        <v>754</v>
      </c>
      <c r="AT58" s="69" t="b">
        <v>0</v>
      </c>
      <c r="AU58" s="69" t="s">
        <v>761</v>
      </c>
      <c r="AV58" s="69"/>
      <c r="AW58" s="71" t="s">
        <v>754</v>
      </c>
      <c r="AX58" s="69" t="b">
        <v>0</v>
      </c>
      <c r="AY58" s="69">
        <v>2</v>
      </c>
      <c r="AZ58" s="71" t="s">
        <v>754</v>
      </c>
      <c r="BA58" s="69" t="s">
        <v>767</v>
      </c>
      <c r="BB58" s="69" t="b">
        <v>0</v>
      </c>
      <c r="BC58" s="71" t="s">
        <v>744</v>
      </c>
      <c r="BD58" s="69" t="s">
        <v>292</v>
      </c>
      <c r="BE58" s="69">
        <v>0</v>
      </c>
      <c r="BF58" s="69">
        <v>0</v>
      </c>
      <c r="BG58" s="69"/>
      <c r="BH58" s="69"/>
      <c r="BI58" s="69"/>
      <c r="BJ58" s="69"/>
      <c r="BK58" s="69"/>
      <c r="BL58" s="69"/>
      <c r="BM58" s="69"/>
      <c r="BN58" s="69"/>
    </row>
    <row r="59" spans="1:66" ht="15">
      <c r="A59" s="66" t="s">
        <v>377</v>
      </c>
      <c r="B59" s="66" t="s">
        <v>376</v>
      </c>
      <c r="C59" s="68"/>
      <c r="D59" s="75"/>
      <c r="E59" s="76"/>
      <c r="F59" s="77"/>
      <c r="G59" s="68"/>
      <c r="H59" s="78"/>
      <c r="I59" s="79"/>
      <c r="J59" s="79"/>
      <c r="K59" s="34" t="s">
        <v>66</v>
      </c>
      <c r="L59" s="86">
        <v>218</v>
      </c>
      <c r="M59" s="86"/>
      <c r="N59" s="81"/>
      <c r="O59" s="69">
        <v>1</v>
      </c>
      <c r="P59" s="67" t="str">
        <f>REPLACE(INDEX(GroupVertices[Group],MATCH(Edges37[[#This Row],[Vertex 1]],GroupVertices[Vertex],0)),1,1,"")</f>
        <v>2</v>
      </c>
      <c r="Q59" s="67" t="str">
        <f>REPLACE(INDEX(GroupVertices[Group],MATCH(Edges37[[#This Row],[Vertex 2]],GroupVertices[Vertex],0)),1,1,"")</f>
        <v>2</v>
      </c>
      <c r="R59" s="48"/>
      <c r="S59" s="49"/>
      <c r="T59" s="48"/>
      <c r="U59" s="49"/>
      <c r="V59" s="48"/>
      <c r="W59" s="49"/>
      <c r="X59" s="48"/>
      <c r="Y59" s="49"/>
      <c r="Z59" s="48"/>
      <c r="AA59" s="69" t="s">
        <v>417</v>
      </c>
      <c r="AB59" s="99">
        <v>43720.78864583333</v>
      </c>
      <c r="AC59" s="69" t="s">
        <v>457</v>
      </c>
      <c r="AD59" s="69"/>
      <c r="AE59" s="69"/>
      <c r="AF59" s="69" t="s">
        <v>516</v>
      </c>
      <c r="AG59" s="69"/>
      <c r="AH59" s="102" t="s">
        <v>570</v>
      </c>
      <c r="AI59" s="99">
        <v>43720.78864583333</v>
      </c>
      <c r="AJ59" s="105">
        <v>43720</v>
      </c>
      <c r="AK59" s="71" t="s">
        <v>627</v>
      </c>
      <c r="AL59" s="102" t="s">
        <v>686</v>
      </c>
      <c r="AM59" s="69"/>
      <c r="AN59" s="69"/>
      <c r="AO59" s="71" t="s">
        <v>745</v>
      </c>
      <c r="AP59" s="69"/>
      <c r="AQ59" s="69" t="b">
        <v>0</v>
      </c>
      <c r="AR59" s="69">
        <v>0</v>
      </c>
      <c r="AS59" s="71" t="s">
        <v>754</v>
      </c>
      <c r="AT59" s="69" t="b">
        <v>0</v>
      </c>
      <c r="AU59" s="69" t="s">
        <v>761</v>
      </c>
      <c r="AV59" s="69"/>
      <c r="AW59" s="71" t="s">
        <v>754</v>
      </c>
      <c r="AX59" s="69" t="b">
        <v>0</v>
      </c>
      <c r="AY59" s="69">
        <v>2</v>
      </c>
      <c r="AZ59" s="71" t="s">
        <v>744</v>
      </c>
      <c r="BA59" s="69" t="s">
        <v>767</v>
      </c>
      <c r="BB59" s="69" t="b">
        <v>0</v>
      </c>
      <c r="BC59" s="71" t="s">
        <v>744</v>
      </c>
      <c r="BD59" s="69" t="s">
        <v>292</v>
      </c>
      <c r="BE59" s="69">
        <v>0</v>
      </c>
      <c r="BF59" s="69">
        <v>0</v>
      </c>
      <c r="BG59" s="69"/>
      <c r="BH59" s="69"/>
      <c r="BI59" s="69"/>
      <c r="BJ59" s="69"/>
      <c r="BK59" s="69"/>
      <c r="BL59" s="69"/>
      <c r="BM59" s="69"/>
      <c r="BN59" s="69"/>
    </row>
    <row r="60" spans="1:66" ht="15">
      <c r="A60" s="66" t="s">
        <v>378</v>
      </c>
      <c r="B60" s="66" t="s">
        <v>376</v>
      </c>
      <c r="C60" s="68"/>
      <c r="D60" s="75"/>
      <c r="E60" s="76"/>
      <c r="F60" s="77"/>
      <c r="G60" s="68"/>
      <c r="H60" s="78"/>
      <c r="I60" s="79"/>
      <c r="J60" s="79"/>
      <c r="K60" s="34" t="s">
        <v>65</v>
      </c>
      <c r="L60" s="86">
        <v>219</v>
      </c>
      <c r="M60" s="86"/>
      <c r="N60" s="81"/>
      <c r="O60" s="69">
        <v>1</v>
      </c>
      <c r="P60" s="67" t="str">
        <f>REPLACE(INDEX(GroupVertices[Group],MATCH(Edges37[[#This Row],[Vertex 1]],GroupVertices[Vertex],0)),1,1,"")</f>
        <v>2</v>
      </c>
      <c r="Q60" s="67" t="str">
        <f>REPLACE(INDEX(GroupVertices[Group],MATCH(Edges37[[#This Row],[Vertex 2]],GroupVertices[Vertex],0)),1,1,"")</f>
        <v>2</v>
      </c>
      <c r="R60" s="48"/>
      <c r="S60" s="49"/>
      <c r="T60" s="48"/>
      <c r="U60" s="49"/>
      <c r="V60" s="48"/>
      <c r="W60" s="49"/>
      <c r="X60" s="48"/>
      <c r="Y60" s="49"/>
      <c r="Z60" s="48"/>
      <c r="AA60" s="69" t="s">
        <v>417</v>
      </c>
      <c r="AB60" s="99">
        <v>43721.727268518516</v>
      </c>
      <c r="AC60" s="69" t="s">
        <v>457</v>
      </c>
      <c r="AD60" s="69"/>
      <c r="AE60" s="69"/>
      <c r="AF60" s="69" t="s">
        <v>516</v>
      </c>
      <c r="AG60" s="69"/>
      <c r="AH60" s="102" t="s">
        <v>571</v>
      </c>
      <c r="AI60" s="99">
        <v>43721.727268518516</v>
      </c>
      <c r="AJ60" s="105">
        <v>43721</v>
      </c>
      <c r="AK60" s="71" t="s">
        <v>628</v>
      </c>
      <c r="AL60" s="102" t="s">
        <v>687</v>
      </c>
      <c r="AM60" s="69"/>
      <c r="AN60" s="69"/>
      <c r="AO60" s="71" t="s">
        <v>746</v>
      </c>
      <c r="AP60" s="69"/>
      <c r="AQ60" s="69" t="b">
        <v>0</v>
      </c>
      <c r="AR60" s="69">
        <v>0</v>
      </c>
      <c r="AS60" s="71" t="s">
        <v>754</v>
      </c>
      <c r="AT60" s="69" t="b">
        <v>0</v>
      </c>
      <c r="AU60" s="69" t="s">
        <v>761</v>
      </c>
      <c r="AV60" s="69"/>
      <c r="AW60" s="71" t="s">
        <v>754</v>
      </c>
      <c r="AX60" s="69" t="b">
        <v>0</v>
      </c>
      <c r="AY60" s="69">
        <v>2</v>
      </c>
      <c r="AZ60" s="71" t="s">
        <v>744</v>
      </c>
      <c r="BA60" s="69" t="s">
        <v>768</v>
      </c>
      <c r="BB60" s="69" t="b">
        <v>0</v>
      </c>
      <c r="BC60" s="71" t="s">
        <v>744</v>
      </c>
      <c r="BD60" s="69" t="s">
        <v>292</v>
      </c>
      <c r="BE60" s="69">
        <v>0</v>
      </c>
      <c r="BF60" s="69">
        <v>0</v>
      </c>
      <c r="BG60" s="69"/>
      <c r="BH60" s="69"/>
      <c r="BI60" s="69"/>
      <c r="BJ60" s="69"/>
      <c r="BK60" s="69"/>
      <c r="BL60" s="69"/>
      <c r="BM60" s="69"/>
      <c r="BN60" s="69"/>
    </row>
    <row r="61" spans="1:66" ht="15">
      <c r="A61" s="87" t="s">
        <v>379</v>
      </c>
      <c r="B61" s="87" t="s">
        <v>379</v>
      </c>
      <c r="C61" s="132"/>
      <c r="D61" s="133"/>
      <c r="E61" s="134"/>
      <c r="F61" s="135"/>
      <c r="G61" s="132"/>
      <c r="H61" s="136"/>
      <c r="I61" s="137"/>
      <c r="J61" s="137"/>
      <c r="K61" s="34" t="s">
        <v>65</v>
      </c>
      <c r="L61" s="138">
        <v>223</v>
      </c>
      <c r="M61" s="138"/>
      <c r="N61" s="95"/>
      <c r="O61" s="96">
        <v>1</v>
      </c>
      <c r="P61" s="67" t="str">
        <f>REPLACE(INDEX(GroupVertices[Group],MATCH(Edges37[[#This Row],[Vertex 1]],GroupVertices[Vertex],0)),1,1,"")</f>
        <v>3</v>
      </c>
      <c r="Q61" s="67" t="str">
        <f>REPLACE(INDEX(GroupVertices[Group],MATCH(Edges37[[#This Row],[Vertex 2]],GroupVertices[Vertex],0)),1,1,"")</f>
        <v>3</v>
      </c>
      <c r="R61" s="48">
        <v>3</v>
      </c>
      <c r="S61" s="49">
        <v>9.090909090909092</v>
      </c>
      <c r="T61" s="48">
        <v>0</v>
      </c>
      <c r="U61" s="49">
        <v>0</v>
      </c>
      <c r="V61" s="48">
        <v>0</v>
      </c>
      <c r="W61" s="49">
        <v>0</v>
      </c>
      <c r="X61" s="48">
        <v>30</v>
      </c>
      <c r="Y61" s="49">
        <v>90.9090909090909</v>
      </c>
      <c r="Z61" s="48">
        <v>33</v>
      </c>
      <c r="AA61" s="96" t="s">
        <v>292</v>
      </c>
      <c r="AB61" s="100">
        <v>43721.86800925926</v>
      </c>
      <c r="AC61" s="96" t="s">
        <v>458</v>
      </c>
      <c r="AD61" s="96"/>
      <c r="AE61" s="96"/>
      <c r="AF61" s="96" t="s">
        <v>489</v>
      </c>
      <c r="AG61" s="103" t="s">
        <v>539</v>
      </c>
      <c r="AH61" s="103" t="s">
        <v>539</v>
      </c>
      <c r="AI61" s="100">
        <v>43721.86800925926</v>
      </c>
      <c r="AJ61" s="106">
        <v>43721</v>
      </c>
      <c r="AK61" s="107" t="s">
        <v>629</v>
      </c>
      <c r="AL61" s="103" t="s">
        <v>688</v>
      </c>
      <c r="AM61" s="96"/>
      <c r="AN61" s="96"/>
      <c r="AO61" s="107" t="s">
        <v>747</v>
      </c>
      <c r="AP61" s="96"/>
      <c r="AQ61" s="96" t="b">
        <v>0</v>
      </c>
      <c r="AR61" s="96">
        <v>0</v>
      </c>
      <c r="AS61" s="107" t="s">
        <v>754</v>
      </c>
      <c r="AT61" s="96" t="b">
        <v>0</v>
      </c>
      <c r="AU61" s="96" t="s">
        <v>761</v>
      </c>
      <c r="AV61" s="96"/>
      <c r="AW61" s="107" t="s">
        <v>754</v>
      </c>
      <c r="AX61" s="96" t="b">
        <v>0</v>
      </c>
      <c r="AY61" s="96">
        <v>0</v>
      </c>
      <c r="AZ61" s="107" t="s">
        <v>754</v>
      </c>
      <c r="BA61" s="96" t="s">
        <v>776</v>
      </c>
      <c r="BB61" s="96" t="b">
        <v>0</v>
      </c>
      <c r="BC61" s="107" t="s">
        <v>747</v>
      </c>
      <c r="BD61" s="96" t="s">
        <v>292</v>
      </c>
      <c r="BE61" s="96">
        <v>0</v>
      </c>
      <c r="BF61" s="96">
        <v>0</v>
      </c>
      <c r="BG61" s="96"/>
      <c r="BH61" s="96"/>
      <c r="BI61" s="96"/>
      <c r="BJ61" s="96"/>
      <c r="BK61" s="96"/>
      <c r="BL61" s="96"/>
      <c r="BM61" s="96"/>
      <c r="BN61" s="96"/>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hyperlinks>
    <hyperlink ref="AD3" r:id="rId1" display="https://rt-safe.com/news/article/53/rtsafe-exhibit-astro-2019-chicago/"/>
    <hyperlink ref="AD6" r:id="rId2" display="http://www.adaptiiv.com/astro-2019/"/>
    <hyperlink ref="AD7" r:id="rId3" display="https://twitter.com/viewray/status/1169250064985968641"/>
    <hyperlink ref="AD12" r:id="rId4" display="http://www.onlinejacc.org/content/73/23/2976"/>
    <hyperlink ref="AD15" r:id="rId5" display="https://www.varian.com/oncology/products/adaptive-intelligence"/>
    <hyperlink ref="AD17" r:id="rId6" display="https://www.sitcancer.org/events/event-description?CalendarEventKey=dd657a9b-4fa0-41b0-8456-0e5b067bf312&amp;Home=%2fevents%2fcalendar"/>
    <hyperlink ref="AD22" r:id="rId7" display="https://varian.com/adapt"/>
    <hyperlink ref="AD23" r:id="rId8" display="https://www.astro.org/Meetings-and-Education/Live-Meetings/2019/2019-ASTRO-Annual-Meeting?utm_campaign=ASTRO&amp;utm_medium=social&amp;utm_source=Twitter&amp;utm_content=post5"/>
    <hyperlink ref="AD25" r:id="rId9" display="https://www.linkedin.com/slink?code=e4mGx8f"/>
    <hyperlink ref="AD29" r:id="rId10" display="https://consultqd.clevelandclinic.org/catch-these-cleveland-clinic-cancer-center-presentations-at-astro-2019/"/>
    <hyperlink ref="AD30" r:id="rId11" display="https://consultqd.clevelandclinic.org/catch-these-cleveland-clinic-cancer-center-presentations-at-astro-2019/"/>
    <hyperlink ref="AD34" r:id="rId12" display="https://www.accuboost.com/astro-2019-in-chicago/"/>
    <hyperlink ref="AD35" r:id="rId13" display="https://www.accuboost.com/astro-2019-in-chicago/"/>
    <hyperlink ref="AD36" r:id="rId14" display="https://www.accuboost.com/astro-2019-in-chicago/"/>
    <hyperlink ref="AD38" r:id="rId15" display="https://www.toptamilnews.com/today-astrology-tamil-58"/>
    <hyperlink ref="AD44" r:id="rId16" display="https://www.astro.org/News-and-Publications/ASTROnews/2019/2019-Annual-Meeting-Guide/2019-Annual-Meeting"/>
    <hyperlink ref="AD45" r:id="rId17" display="https://twitter.com/ASTRO_org/status/1170071750845112323"/>
    <hyperlink ref="AD47" r:id="rId18" display="https://consultqd.clevelandclinic.org/catch-these-cleveland-clinic-cancer-center-presentations-at-astro-2019/"/>
    <hyperlink ref="AD50" r:id="rId19" display="http://ptwlandingpage.kinsta.cloud/"/>
    <hyperlink ref="AD53" r:id="rId20" display="https://twitter.com/sushilberiwal/status/1172179740691705856"/>
    <hyperlink ref="AD56" r:id="rId21" display="https://consultqd.clevelandclinic.org/catch-these-cleveland-clinic-cancer-center-presentations-at-astro-2019/"/>
    <hyperlink ref="AD57" r:id="rId22" display="https://consultqd.clevelandclinic.org/catch-these-cleveland-clinic-cancer-center-presentations-at-astro-2019/"/>
    <hyperlink ref="AG4" r:id="rId23" display="https://pbs.twimg.com/media/ECEHN8RU0AAS663.jpg"/>
    <hyperlink ref="AG6" r:id="rId24" display="https://pbs.twimg.com/media/EDts9XkXkAI6Hox.jpg"/>
    <hyperlink ref="AG16" r:id="rId25" display="https://pbs.twimg.com/tweet_video_thumb/EEC4IKQWwAE34gm.jpg"/>
    <hyperlink ref="AG18" r:id="rId26" display="https://pbs.twimg.com/media/EEHJhsWU8AApS5w.jpg"/>
    <hyperlink ref="AG20" r:id="rId27" display="https://pbs.twimg.com/media/EEIsmz-U4AA0-BT.jpg"/>
    <hyperlink ref="AG21" r:id="rId28" display="https://pbs.twimg.com/media/EEK6EQpXYAAlyMW.jpg"/>
    <hyperlink ref="AG22" r:id="rId29" display="https://pbs.twimg.com/media/EEMZSvdXsAAUU7f.jpg"/>
    <hyperlink ref="AG23" r:id="rId30" display="https://pbs.twimg.com/media/EENeCKOW4AA34oc.jpg"/>
    <hyperlink ref="AG24" r:id="rId31" display="https://pbs.twimg.com/media/EEN5OAnU0AA3kiM.jpg"/>
    <hyperlink ref="AG26" r:id="rId32" display="https://pbs.twimg.com/media/EERqE0xW4AAX7-a.jpg"/>
    <hyperlink ref="AG31" r:id="rId33" display="https://pbs.twimg.com/media/EETbtrgU4AEwsRj.jpg"/>
    <hyperlink ref="AG33" r:id="rId34" display="https://pbs.twimg.com/tweet_video_thumb/EET-9CnVUAAqqqH.jpg"/>
    <hyperlink ref="AG34" r:id="rId35" display="https://pbs.twimg.com/media/EDtMNO6WwAAzryy.png"/>
    <hyperlink ref="AG35" r:id="rId36" display="https://pbs.twimg.com/media/EEEZvkqWsAECPxy.png"/>
    <hyperlink ref="AG36" r:id="rId37" display="https://pbs.twimg.com/media/EEHHiv7VUAAS7nM.jpg"/>
    <hyperlink ref="AG37" r:id="rId38" display="https://pbs.twimg.com/media/EEUMPtiWsAE3Avz.png"/>
    <hyperlink ref="AG40" r:id="rId39" display="https://pbs.twimg.com/media/EEVOqvjVUAU017P.jpg"/>
    <hyperlink ref="AG50" r:id="rId40" display="https://pbs.twimg.com/media/EEWjUO2WwAU_6NT.jpg"/>
    <hyperlink ref="AG51" r:id="rId41" display="https://pbs.twimg.com/media/EEWXMNSXkAMTkt_.jpg"/>
    <hyperlink ref="AG54" r:id="rId42" display="https://pbs.twimg.com/media/EEODVg2WkAsJfV3.jpg"/>
    <hyperlink ref="AG55" r:id="rId43" display="https://pbs.twimg.com/media/EEWwEQbXsAA94Ce.jpg"/>
    <hyperlink ref="AG58" r:id="rId44" display="https://pbs.twimg.com/media/EER8TRnWsAANVSA.jpg"/>
    <hyperlink ref="AG61" r:id="rId45" display="https://pbs.twimg.com/media/EEX1rV8X4AASgws.jpg"/>
    <hyperlink ref="AH3" r:id="rId46" display="http://pbs.twimg.com/profile_images/951398905677303808/fqOsVezl_normal.jpg"/>
    <hyperlink ref="AH4" r:id="rId47" display="https://pbs.twimg.com/media/ECEHN8RU0AAS663.jpg"/>
    <hyperlink ref="AH5" r:id="rId48" display="http://pbs.twimg.com/profile_images/1048036602134581248/tNLxA-k-_normal.jpg"/>
    <hyperlink ref="AH6" r:id="rId49" display="https://pbs.twimg.com/media/EDts9XkXkAI6Hox.jpg"/>
    <hyperlink ref="AH7" r:id="rId50" display="http://pbs.twimg.com/profile_images/1107677816714416129/HyJoNh9f_normal.jpg"/>
    <hyperlink ref="AH8" r:id="rId51" display="http://pbs.twimg.com/profile_images/1061770578556829702/SeCLT-E2_normal.jpg"/>
    <hyperlink ref="AH9" r:id="rId52" display="http://pbs.twimg.com/profile_images/1118238827594833920/GGGHIHMs_normal.png"/>
    <hyperlink ref="AH10" r:id="rId53" display="http://pbs.twimg.com/profile_images/950377138087170048/AvullSRJ_normal.jpg"/>
    <hyperlink ref="AH11" r:id="rId54" display="http://pbs.twimg.com/profile_images/1129453095514247168/9uL-UNri_normal.jpg"/>
    <hyperlink ref="AH12" r:id="rId55" display="http://pbs.twimg.com/profile_images/1061770578556829702/SeCLT-E2_normal.jpg"/>
    <hyperlink ref="AH13" r:id="rId56" display="http://pbs.twimg.com/profile_images/1139818022628032513/1nrK7e7v_normal.png"/>
    <hyperlink ref="AH14" r:id="rId57" display="http://pbs.twimg.com/profile_images/635558011499450368/FkWI8zlP_normal.jpg"/>
    <hyperlink ref="AH15" r:id="rId58" display="http://pbs.twimg.com/profile_images/1171028410791006208/_gXkh_dd_normal.jpg"/>
    <hyperlink ref="AH16" r:id="rId59" display="https://pbs.twimg.com/tweet_video_thumb/EEC4IKQWwAE34gm.jpg"/>
    <hyperlink ref="AH17" r:id="rId60" display="http://pbs.twimg.com/profile_images/1062473414626045952/XzxEhihS_normal.jpg"/>
    <hyperlink ref="AH18" r:id="rId61" display="https://pbs.twimg.com/media/EEHJhsWU8AApS5w.jpg"/>
    <hyperlink ref="AH19" r:id="rId62" display="http://pbs.twimg.com/profile_images/1159040687503003649/j-_y7aiG_normal.jpg"/>
    <hyperlink ref="AH20" r:id="rId63" display="https://pbs.twimg.com/media/EEIsmz-U4AA0-BT.jpg"/>
    <hyperlink ref="AH21" r:id="rId64" display="https://pbs.twimg.com/media/EEK6EQpXYAAlyMW.jpg"/>
    <hyperlink ref="AH22" r:id="rId65" display="https://pbs.twimg.com/media/EEMZSvdXsAAUU7f.jpg"/>
    <hyperlink ref="AH23" r:id="rId66" display="https://pbs.twimg.com/media/EENeCKOW4AA34oc.jpg"/>
    <hyperlink ref="AH24" r:id="rId67" display="https://pbs.twimg.com/media/EEN5OAnU0AA3kiM.jpg"/>
    <hyperlink ref="AH25" r:id="rId68" display="http://pbs.twimg.com/profile_images/1070428210230374411/85Po9WU9_normal.jpg"/>
    <hyperlink ref="AH26" r:id="rId69" display="https://pbs.twimg.com/media/EERqE0xW4AAX7-a.jpg"/>
    <hyperlink ref="AH27" r:id="rId70" display="http://pbs.twimg.com/profile_images/984426309454581760/166xDMKu_normal.jpg"/>
    <hyperlink ref="AH28" r:id="rId71" display="http://pbs.twimg.com/profile_images/984426309454581760/166xDMKu_normal.jpg"/>
    <hyperlink ref="AH29" r:id="rId72" display="http://pbs.twimg.com/profile_images/642337243030405120/bMnf8BOH_normal.png"/>
    <hyperlink ref="AH30" r:id="rId73" display="http://pbs.twimg.com/profile_images/598273133334892546/doBAu_VQ_normal.jpg"/>
    <hyperlink ref="AH31" r:id="rId74" display="https://pbs.twimg.com/media/EETbtrgU4AEwsRj.jpg"/>
    <hyperlink ref="AH32" r:id="rId75" display="http://pbs.twimg.com/profile_images/1158158748399165442/yG59vIHO_normal.jpg"/>
    <hyperlink ref="AH33" r:id="rId76" display="https://pbs.twimg.com/tweet_video_thumb/EET-9CnVUAAqqqH.jpg"/>
    <hyperlink ref="AH34" r:id="rId77" display="https://pbs.twimg.com/media/EDtMNO6WwAAzryy.png"/>
    <hyperlink ref="AH35" r:id="rId78" display="https://pbs.twimg.com/media/EEEZvkqWsAECPxy.png"/>
    <hyperlink ref="AH36" r:id="rId79" display="https://pbs.twimg.com/media/EEHHiv7VUAAS7nM.jpg"/>
    <hyperlink ref="AH37" r:id="rId80" display="https://pbs.twimg.com/media/EEUMPtiWsAE3Avz.png"/>
    <hyperlink ref="AH38" r:id="rId81" display="http://pbs.twimg.com/profile_images/1032148623914496000/E69YD5nA_normal.jpg"/>
    <hyperlink ref="AH39" r:id="rId82" display="http://pbs.twimg.com/profile_images/801357554639077376/jjhNLo6Q_normal.jpg"/>
    <hyperlink ref="AH40" r:id="rId83" display="https://pbs.twimg.com/media/EEVOqvjVUAU017P.jpg"/>
    <hyperlink ref="AH41" r:id="rId84" display="http://pbs.twimg.com/profile_images/1023004254649364481/uCZ4fBvL_normal.jpg"/>
    <hyperlink ref="AH42" r:id="rId85" display="http://pbs.twimg.com/profile_images/1159588361889288192/SL9nmXps_normal.jpg"/>
    <hyperlink ref="AH43" r:id="rId86" display="http://pbs.twimg.com/profile_images/1131246581229981698/wyBzObXe_normal.jpg"/>
    <hyperlink ref="AH44" r:id="rId87" display="http://pbs.twimg.com/profile_images/1164635815324135424/YZM23dzH_normal.jpg"/>
    <hyperlink ref="AH45" r:id="rId88" display="http://pbs.twimg.com/profile_images/1164635815324135424/YZM23dzH_normal.jpg"/>
    <hyperlink ref="AH46" r:id="rId89" display="http://pbs.twimg.com/profile_images/1164635815324135424/YZM23dzH_normal.jpg"/>
    <hyperlink ref="AH47" r:id="rId90" display="http://pbs.twimg.com/profile_images/3407302568/f579159a34d922021668c425a6151727_normal.jpeg"/>
    <hyperlink ref="AH48" r:id="rId91" display="http://pbs.twimg.com/profile_images/1027246967229833216/fgJ-Z98t_normal.jpg"/>
    <hyperlink ref="AH49" r:id="rId92" display="http://pbs.twimg.com/profile_images/773152649688514565/6slE44e1_normal.jpg"/>
    <hyperlink ref="AH50" r:id="rId93" display="https://pbs.twimg.com/media/EEWjUO2WwAU_6NT.jpg"/>
    <hyperlink ref="AH51" r:id="rId94" display="https://pbs.twimg.com/media/EEWXMNSXkAMTkt_.jpg"/>
    <hyperlink ref="AH52" r:id="rId95" display="http://pbs.twimg.com/profile_images/1089970578184957953/IpX8YhGo_normal.jpg"/>
    <hyperlink ref="AH53" r:id="rId96" display="http://pbs.twimg.com/profile_images/1129924163106496513/DsEADBIY_normal.jpg"/>
    <hyperlink ref="AH54" r:id="rId97" display="https://pbs.twimg.com/media/EEODVg2WkAsJfV3.jpg"/>
    <hyperlink ref="AH55" r:id="rId98" display="https://pbs.twimg.com/media/EEWwEQbXsAA94Ce.jpg"/>
    <hyperlink ref="AH56" r:id="rId99" display="http://pbs.twimg.com/profile_images/1009497200903249920/Wephhx-l_normal.jpg"/>
    <hyperlink ref="AH57" r:id="rId100" display="http://pbs.twimg.com/profile_images/707258628764536833/DeUb67cr_normal.jpg"/>
    <hyperlink ref="AH58" r:id="rId101" display="https://pbs.twimg.com/media/EER8TRnWsAANVSA.jpg"/>
    <hyperlink ref="AH59" r:id="rId102" display="http://pbs.twimg.com/profile_images/468430220110753792/d_PuXQSb_normal.jpeg"/>
    <hyperlink ref="AH60" r:id="rId103" display="http://pbs.twimg.com/profile_images/1159095486873317377/equ1HhQg_normal.jpg"/>
    <hyperlink ref="AH61" r:id="rId104" display="https://pbs.twimg.com/media/EEX1rV8X4AASgws.jpg"/>
    <hyperlink ref="AL3" r:id="rId105" display="https://twitter.com/rtsafe/status/1169545395585933312"/>
    <hyperlink ref="AL4" r:id="rId106" display="https://twitter.com/cdrsystems/status/1162218157827690497"/>
    <hyperlink ref="AL5" r:id="rId107" display="https://twitter.com/ajredmond8/status/1169582482334896129"/>
    <hyperlink ref="AL6" r:id="rId108" display="https://twitter.com/adaptiivco/status/1169648334526734339"/>
    <hyperlink ref="AL7" r:id="rId109" display="https://twitter.com/soji_jibowu/status/1169968053104369665"/>
    <hyperlink ref="AL8" r:id="rId110" display="https://twitter.com/dr_raymak/status/1170360953382350848"/>
    <hyperlink ref="AL9" r:id="rId111" display="https://twitter.com/henningwillers/status/1170110251858911232"/>
    <hyperlink ref="AL10" r:id="rId112" display="https://twitter.com/sbrt_cr/status/1170113525664092166"/>
    <hyperlink ref="AL11" r:id="rId113" display="https://twitter.com/finn_corinne/status/1170285733678108672"/>
    <hyperlink ref="AL12" r:id="rId114" display="https://twitter.com/dr_raymak/status/1170109773791891457"/>
    <hyperlink ref="AL13" r:id="rId115" display="https://twitter.com/goecp1/status/1170593654160920576"/>
    <hyperlink ref="AL14" r:id="rId116" display="https://twitter.com/sho_link/status/1171070224587796480"/>
    <hyperlink ref="AL15" r:id="rId117" display="https://twitter.com/tamara_pozzo/status/1171082835802894337"/>
    <hyperlink ref="AL16" r:id="rId118" display="https://twitter.com/pre_rad/status/1171138360360001537"/>
    <hyperlink ref="AL17" r:id="rId119" display="https://twitter.com/sitcancer/status/1171423589054210049"/>
    <hyperlink ref="AL18" r:id="rId120" display="https://twitter.com/irt_systems/status/1171438967536799750"/>
    <hyperlink ref="AL19" r:id="rId121" display="https://twitter.com/juergenoellig/status/1171439131613790208"/>
    <hyperlink ref="AL20" r:id="rId122" display="https://twitter.com/radoncsystems/status/1171547900872024064"/>
    <hyperlink ref="AL21" r:id="rId123" display="https://twitter.com/ebiss_uk/status/1171703456324890624"/>
    <hyperlink ref="AL22" r:id="rId124" display="https://twitter.com/varianmedsys/status/1171808140586885120"/>
    <hyperlink ref="AL23" r:id="rId125" display="https://twitter.com/aktinamedical/status/1171883721403895814"/>
    <hyperlink ref="AL24" r:id="rId126" display="https://twitter.com/radiimedical/status/1171913614216720384"/>
    <hyperlink ref="AL25" r:id="rId127" display="https://twitter.com/thomasj_bennett/status/1172178119282831360"/>
    <hyperlink ref="AL26" r:id="rId128" display="https://twitter.com/missionsearch/status/1172178435755651074"/>
    <hyperlink ref="AL27" r:id="rId129" display="https://twitter.com/veritasmedical/status/1172170990354337793"/>
    <hyperlink ref="AL28" r:id="rId130" display="https://twitter.com/veritasmedical/status/1172255998918168593"/>
    <hyperlink ref="AL29" r:id="rId131" display="https://twitter.com/cshahmd/status/1172258229860077587"/>
    <hyperlink ref="AL30" r:id="rId132" display="https://twitter.com/emily_monte/status/1172266355426549760"/>
    <hyperlink ref="AL31" r:id="rId133" display="https://twitter.com/reneehanna08/status/1172303387959783426"/>
    <hyperlink ref="AL32" r:id="rId134" display="https://twitter.com/spark_radio_chi/status/1172303573557755904"/>
    <hyperlink ref="AL33" r:id="rId135" display="https://twitter.com/raymailhotvega/status/1172342134663344134"/>
    <hyperlink ref="AL34" r:id="rId136" display="https://twitter.com/accuboost/status/1169612324610686976"/>
    <hyperlink ref="AL35" r:id="rId137" display="https://twitter.com/accuboost/status/1171245685401739264"/>
    <hyperlink ref="AL36" r:id="rId138" display="https://twitter.com/accuboost/status/1171436810464980992"/>
    <hyperlink ref="AL37" r:id="rId139" display="https://twitter.com/accuboost/status/1172356744397369344"/>
    <hyperlink ref="AL38" r:id="rId140" display="https://twitter.com/toptamilnews/status/1172359718028730368"/>
    <hyperlink ref="AL39" r:id="rId141" display="https://twitter.com/antheasaif/status/1172420818845880320"/>
    <hyperlink ref="AL40" r:id="rId142" display="https://twitter.com/yuejinbo/status/1172429786632704002"/>
    <hyperlink ref="AL41" r:id="rId143" display="https://twitter.com/drzeman/status/1172510752751702019"/>
    <hyperlink ref="AL42" r:id="rId144" display="https://twitter.com/dr_tvt/status/1172370411247423488"/>
    <hyperlink ref="AL43" r:id="rId145" display="https://twitter.com/mknoll_md/status/1172514126700187648"/>
    <hyperlink ref="AL44" r:id="rId146" display="https://twitter.com/sushilberiwal/status/1169729940138418176"/>
    <hyperlink ref="AL45" r:id="rId147" display="https://twitter.com/sushilberiwal/status/1170093079434584069"/>
    <hyperlink ref="AL46" r:id="rId148" display="https://twitter.com/sushilberiwal/status/1172514639831339013"/>
    <hyperlink ref="AL47" r:id="rId149" display="https://twitter.com/mindy0403/status/1172518499769622528"/>
    <hyperlink ref="AL48" r:id="rId150" display="https://twitter.com/ktranda8/status/1172518984786292737"/>
    <hyperlink ref="AL49" r:id="rId151" display="https://twitter.com/arghavan_salles/status/1172519910888464384"/>
    <hyperlink ref="AL50" r:id="rId152" display="https://twitter.com/ptwnorthamerica/status/1172522847840980992"/>
    <hyperlink ref="AL51" r:id="rId153" display="https://twitter.com/dr_tvt/status/1172509532104351744"/>
    <hyperlink ref="AL52" r:id="rId154" display="https://twitter.com/jennybencardino/status/1172525670649540609"/>
    <hyperlink ref="AL53" r:id="rId155" display="https://twitter.com/radoncresidency/status/1172527413529632768"/>
    <hyperlink ref="AL54" r:id="rId156" display="https://twitter.com/evanthomas84/status/1171924736701534209"/>
    <hyperlink ref="AL55" r:id="rId157" display="https://twitter.com/evanthomas84/status/1172536872280702976"/>
    <hyperlink ref="AL56" r:id="rId158" display="https://twitter.com/radoncadmin/status/1172220526485540865"/>
    <hyperlink ref="AL57" r:id="rId159" display="https://twitter.com/caseccc/status/1172545681543712770"/>
    <hyperlink ref="AL58" r:id="rId160" display="https://twitter.com/montefiorenyc/status/1172198478782631936"/>
    <hyperlink ref="AL59" r:id="rId161" display="https://twitter.com/einsteinmed/status/1172222255427936256"/>
    <hyperlink ref="AL60" r:id="rId162" display="https://twitter.com/aberkowitzmd/status/1172562402526867461"/>
    <hyperlink ref="AL61" r:id="rId163" display="https://twitter.com/rejuvaskin_us/status/1172613405062127617"/>
    <hyperlink ref="BN42" r:id="rId164" display="https://api.twitter.com/1.1/geo/id/0102c1a341a7b334.json"/>
    <hyperlink ref="BN51" r:id="rId165" display="https://api.twitter.com/1.1/geo/id/0102c1a341a7b334.json"/>
    <hyperlink ref="BN55" r:id="rId166" display="https://api.twitter.com/1.1/geo/id/92220986b9dfd67d.json"/>
  </hyperlinks>
  <printOptions/>
  <pageMargins left="0.7" right="0.7" top="0.75" bottom="0.75" header="0.3" footer="0.3"/>
  <pageSetup horizontalDpi="600" verticalDpi="600" orientation="portrait" r:id="rId170"/>
  <legacyDrawing r:id="rId168"/>
  <tableParts>
    <tablePart r:id="rId16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1815</v>
      </c>
      <c r="B2" s="131" t="s">
        <v>1816</v>
      </c>
      <c r="C2" s="52" t="s">
        <v>1817</v>
      </c>
    </row>
    <row r="3" spans="1:3" ht="15">
      <c r="A3" s="130" t="s">
        <v>1371</v>
      </c>
      <c r="B3" s="130" t="s">
        <v>1371</v>
      </c>
      <c r="C3" s="34">
        <v>128</v>
      </c>
    </row>
    <row r="4" spans="1:3" ht="15">
      <c r="A4" s="130" t="s">
        <v>1372</v>
      </c>
      <c r="B4" s="130" t="s">
        <v>1372</v>
      </c>
      <c r="C4" s="34">
        <v>54</v>
      </c>
    </row>
    <row r="5" spans="1:3" ht="15">
      <c r="A5" s="130" t="s">
        <v>1373</v>
      </c>
      <c r="B5" s="130" t="s">
        <v>1373</v>
      </c>
      <c r="C5" s="34">
        <v>20</v>
      </c>
    </row>
    <row r="6" spans="1:3" ht="15">
      <c r="A6" s="130" t="s">
        <v>1374</v>
      </c>
      <c r="B6" s="130" t="s">
        <v>1374</v>
      </c>
      <c r="C6" s="34">
        <v>9</v>
      </c>
    </row>
    <row r="7" spans="1:3" ht="15">
      <c r="A7" s="130" t="s">
        <v>1375</v>
      </c>
      <c r="B7" s="130" t="s">
        <v>1375</v>
      </c>
      <c r="C7" s="34">
        <v>4</v>
      </c>
    </row>
    <row r="8" spans="1:3" ht="15">
      <c r="A8" s="130" t="s">
        <v>1376</v>
      </c>
      <c r="B8" s="130" t="s">
        <v>1376</v>
      </c>
      <c r="C8" s="34">
        <v>1</v>
      </c>
    </row>
    <row r="9" spans="1:3" ht="15">
      <c r="A9" s="130" t="s">
        <v>1377</v>
      </c>
      <c r="B9" s="130" t="s">
        <v>1377</v>
      </c>
      <c r="C9" s="34">
        <v>1</v>
      </c>
    </row>
    <row r="10" spans="1:3" ht="15">
      <c r="A10" s="130" t="s">
        <v>1378</v>
      </c>
      <c r="B10" s="130" t="s">
        <v>1378</v>
      </c>
      <c r="C10" s="34">
        <v>2</v>
      </c>
    </row>
    <row r="11" spans="1:3" ht="15">
      <c r="A11" s="130" t="s">
        <v>1379</v>
      </c>
      <c r="B11" s="130" t="s">
        <v>1379</v>
      </c>
      <c r="C11" s="34">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9"/>
  <sheetViews>
    <sheetView workbookViewId="0" topLeftCell="A1"/>
  </sheetViews>
  <sheetFormatPr defaultColWidth="9.140625" defaultRowHeight="15"/>
  <cols>
    <col min="1" max="1" width="13.8515625" style="0" customWidth="1"/>
    <col min="2" max="2" width="25.00390625" style="0" bestFit="1" customWidth="1"/>
  </cols>
  <sheetData>
    <row r="25" spans="1:2" ht="15">
      <c r="A25" s="139" t="s">
        <v>1820</v>
      </c>
      <c r="B25" t="s">
        <v>1819</v>
      </c>
    </row>
    <row r="26" spans="1:2" ht="15">
      <c r="A26" s="140" t="s">
        <v>1483</v>
      </c>
      <c r="B26" s="3"/>
    </row>
    <row r="27" spans="1:2" ht="15">
      <c r="A27" s="141" t="s">
        <v>1822</v>
      </c>
      <c r="B27" s="3"/>
    </row>
    <row r="28" spans="1:2" ht="15">
      <c r="A28" s="142" t="s">
        <v>1823</v>
      </c>
      <c r="B28" s="3"/>
    </row>
    <row r="29" spans="1:2" ht="15">
      <c r="A29" s="143" t="s">
        <v>1824</v>
      </c>
      <c r="B29" s="3">
        <v>1</v>
      </c>
    </row>
    <row r="30" spans="1:2" ht="15">
      <c r="A30" s="141" t="s">
        <v>1825</v>
      </c>
      <c r="B30" s="3"/>
    </row>
    <row r="31" spans="1:2" ht="15">
      <c r="A31" s="142" t="s">
        <v>1826</v>
      </c>
      <c r="B31" s="3"/>
    </row>
    <row r="32" spans="1:2" ht="15">
      <c r="A32" s="143" t="s">
        <v>1827</v>
      </c>
      <c r="B32" s="3">
        <v>1</v>
      </c>
    </row>
    <row r="33" spans="1:2" ht="15">
      <c r="A33" s="143" t="s">
        <v>1828</v>
      </c>
      <c r="B33" s="3">
        <v>1</v>
      </c>
    </row>
    <row r="34" spans="1:2" ht="15">
      <c r="A34" s="143" t="s">
        <v>1829</v>
      </c>
      <c r="B34" s="3">
        <v>1</v>
      </c>
    </row>
    <row r="35" spans="1:2" ht="15">
      <c r="A35" s="143" t="s">
        <v>1830</v>
      </c>
      <c r="B35" s="3">
        <v>1</v>
      </c>
    </row>
    <row r="36" spans="1:2" ht="15">
      <c r="A36" s="143" t="s">
        <v>1831</v>
      </c>
      <c r="B36" s="3">
        <v>1</v>
      </c>
    </row>
    <row r="37" spans="1:2" ht="15">
      <c r="A37" s="142" t="s">
        <v>1832</v>
      </c>
      <c r="B37" s="3"/>
    </row>
    <row r="38" spans="1:2" ht="15">
      <c r="A38" s="143" t="s">
        <v>1833</v>
      </c>
      <c r="B38" s="3">
        <v>1</v>
      </c>
    </row>
    <row r="39" spans="1:2" ht="15">
      <c r="A39" s="143" t="s">
        <v>1831</v>
      </c>
      <c r="B39" s="3">
        <v>1</v>
      </c>
    </row>
    <row r="40" spans="1:2" ht="15">
      <c r="A40" s="143" t="s">
        <v>1834</v>
      </c>
      <c r="B40" s="3">
        <v>3</v>
      </c>
    </row>
    <row r="41" spans="1:2" ht="15">
      <c r="A41" s="142" t="s">
        <v>1835</v>
      </c>
      <c r="B41" s="3"/>
    </row>
    <row r="42" spans="1:2" ht="15">
      <c r="A42" s="143" t="s">
        <v>1836</v>
      </c>
      <c r="B42" s="3">
        <v>1</v>
      </c>
    </row>
    <row r="43" spans="1:2" ht="15">
      <c r="A43" s="143" t="s">
        <v>1837</v>
      </c>
      <c r="B43" s="3">
        <v>1</v>
      </c>
    </row>
    <row r="44" spans="1:2" ht="15">
      <c r="A44" s="142" t="s">
        <v>1838</v>
      </c>
      <c r="B44" s="3"/>
    </row>
    <row r="45" spans="1:2" ht="15">
      <c r="A45" s="143" t="s">
        <v>1839</v>
      </c>
      <c r="B45" s="3">
        <v>1</v>
      </c>
    </row>
    <row r="46" spans="1:2" ht="15">
      <c r="A46" s="142" t="s">
        <v>1840</v>
      </c>
      <c r="B46" s="3"/>
    </row>
    <row r="47" spans="1:2" ht="15">
      <c r="A47" s="143" t="s">
        <v>1829</v>
      </c>
      <c r="B47" s="3">
        <v>1</v>
      </c>
    </row>
    <row r="48" spans="1:2" ht="15">
      <c r="A48" s="143" t="s">
        <v>1837</v>
      </c>
      <c r="B48" s="3">
        <v>1</v>
      </c>
    </row>
    <row r="49" spans="1:2" ht="15">
      <c r="A49" s="143" t="s">
        <v>1841</v>
      </c>
      <c r="B49" s="3">
        <v>1</v>
      </c>
    </row>
    <row r="50" spans="1:2" ht="15">
      <c r="A50" s="142" t="s">
        <v>1842</v>
      </c>
      <c r="B50" s="3"/>
    </row>
    <row r="51" spans="1:2" ht="15">
      <c r="A51" s="143" t="s">
        <v>1843</v>
      </c>
      <c r="B51" s="3">
        <v>1</v>
      </c>
    </row>
    <row r="52" spans="1:2" ht="15">
      <c r="A52" s="143" t="s">
        <v>1829</v>
      </c>
      <c r="B52" s="3">
        <v>2</v>
      </c>
    </row>
    <row r="53" spans="1:2" ht="15">
      <c r="A53" s="143" t="s">
        <v>1837</v>
      </c>
      <c r="B53" s="3">
        <v>2</v>
      </c>
    </row>
    <row r="54" spans="1:2" ht="15">
      <c r="A54" s="143" t="s">
        <v>1844</v>
      </c>
      <c r="B54" s="3">
        <v>1</v>
      </c>
    </row>
    <row r="55" spans="1:2" ht="15">
      <c r="A55" s="142" t="s">
        <v>1845</v>
      </c>
      <c r="B55" s="3"/>
    </row>
    <row r="56" spans="1:2" ht="15">
      <c r="A56" s="143" t="s">
        <v>1846</v>
      </c>
      <c r="B56" s="3">
        <v>1</v>
      </c>
    </row>
    <row r="57" spans="1:2" ht="15">
      <c r="A57" s="143" t="s">
        <v>1837</v>
      </c>
      <c r="B57" s="3">
        <v>1</v>
      </c>
    </row>
    <row r="58" spans="1:2" ht="15">
      <c r="A58" s="143" t="s">
        <v>1847</v>
      </c>
      <c r="B58" s="3">
        <v>1</v>
      </c>
    </row>
    <row r="59" spans="1:2" ht="15">
      <c r="A59" s="143" t="s">
        <v>1844</v>
      </c>
      <c r="B59" s="3">
        <v>1</v>
      </c>
    </row>
    <row r="60" spans="1:2" ht="15">
      <c r="A60" s="143" t="s">
        <v>1834</v>
      </c>
      <c r="B60" s="3">
        <v>1</v>
      </c>
    </row>
    <row r="61" spans="1:2" ht="15">
      <c r="A61" s="142" t="s">
        <v>1848</v>
      </c>
      <c r="B61" s="3"/>
    </row>
    <row r="62" spans="1:2" ht="15">
      <c r="A62" s="143" t="s">
        <v>1837</v>
      </c>
      <c r="B62" s="3">
        <v>1</v>
      </c>
    </row>
    <row r="63" spans="1:2" ht="15">
      <c r="A63" s="143" t="s">
        <v>1830</v>
      </c>
      <c r="B63" s="3">
        <v>2</v>
      </c>
    </row>
    <row r="64" spans="1:2" ht="15">
      <c r="A64" s="143" t="s">
        <v>1849</v>
      </c>
      <c r="B64" s="3">
        <v>1</v>
      </c>
    </row>
    <row r="65" spans="1:2" ht="15">
      <c r="A65" s="143" t="s">
        <v>1850</v>
      </c>
      <c r="B65" s="3">
        <v>2</v>
      </c>
    </row>
    <row r="66" spans="1:2" ht="15">
      <c r="A66" s="143" t="s">
        <v>1831</v>
      </c>
      <c r="B66" s="3">
        <v>3</v>
      </c>
    </row>
    <row r="67" spans="1:2" ht="15">
      <c r="A67" s="142" t="s">
        <v>1851</v>
      </c>
      <c r="B67" s="3"/>
    </row>
    <row r="68" spans="1:2" ht="15">
      <c r="A68" s="143" t="s">
        <v>1852</v>
      </c>
      <c r="B68" s="3">
        <v>2</v>
      </c>
    </row>
    <row r="69" spans="1:2" ht="15">
      <c r="A69" s="143" t="s">
        <v>1843</v>
      </c>
      <c r="B69" s="3">
        <v>1</v>
      </c>
    </row>
    <row r="70" spans="1:2" ht="15">
      <c r="A70" s="143" t="s">
        <v>1853</v>
      </c>
      <c r="B70" s="3">
        <v>1</v>
      </c>
    </row>
    <row r="71" spans="1:2" ht="15">
      <c r="A71" s="143" t="s">
        <v>1824</v>
      </c>
      <c r="B71" s="3">
        <v>2</v>
      </c>
    </row>
    <row r="72" spans="1:2" ht="15">
      <c r="A72" s="143" t="s">
        <v>1846</v>
      </c>
      <c r="B72" s="3">
        <v>2</v>
      </c>
    </row>
    <row r="73" spans="1:2" ht="15">
      <c r="A73" s="143" t="s">
        <v>1833</v>
      </c>
      <c r="B73" s="3">
        <v>1</v>
      </c>
    </row>
    <row r="74" spans="1:2" ht="15">
      <c r="A74" s="143" t="s">
        <v>1829</v>
      </c>
      <c r="B74" s="3">
        <v>7</v>
      </c>
    </row>
    <row r="75" spans="1:2" ht="15">
      <c r="A75" s="143" t="s">
        <v>1837</v>
      </c>
      <c r="B75" s="3">
        <v>3</v>
      </c>
    </row>
    <row r="76" spans="1:2" ht="15">
      <c r="A76" s="143" t="s">
        <v>1830</v>
      </c>
      <c r="B76" s="3">
        <v>1</v>
      </c>
    </row>
    <row r="77" spans="1:2" ht="15">
      <c r="A77" s="143" t="s">
        <v>1849</v>
      </c>
      <c r="B77" s="3">
        <v>1</v>
      </c>
    </row>
    <row r="78" spans="1:2" ht="15">
      <c r="A78" s="143" t="s">
        <v>1847</v>
      </c>
      <c r="B78" s="3">
        <v>1</v>
      </c>
    </row>
    <row r="79" spans="1:2" ht="15">
      <c r="A79" s="140" t="s">
        <v>1821</v>
      </c>
      <c r="B79"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8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15.140625" style="3" customWidth="1"/>
    <col min="32" max="32" width="17.28125" style="3" customWidth="1"/>
    <col min="33" max="33" width="19.57421875" style="3" customWidth="1"/>
    <col min="34" max="34" width="17.28125" style="3" customWidth="1"/>
    <col min="35" max="35" width="19.57421875" style="0" customWidth="1"/>
    <col min="36" max="36" width="17.28125" style="0" customWidth="1"/>
    <col min="37" max="37" width="19.57421875" style="0" customWidth="1"/>
    <col min="38" max="38" width="17.28125" style="0" customWidth="1"/>
    <col min="39" max="39" width="19.57421875" style="0" customWidth="1"/>
    <col min="40" max="40" width="18.8515625" style="0" customWidth="1"/>
    <col min="41" max="41" width="19.57421875" style="0" customWidth="1"/>
    <col min="42" max="42" width="21.7109375" style="0" customWidth="1"/>
    <col min="43" max="43" width="27.00390625" style="0" customWidth="1"/>
    <col min="44" max="44" width="22.57421875" style="0" customWidth="1"/>
    <col min="45" max="45" width="28.00390625" style="0" customWidth="1"/>
    <col min="46" max="46" width="27.28125" style="0" customWidth="1"/>
    <col min="47" max="47" width="32.7109375" style="0" customWidth="1"/>
    <col min="48" max="48" width="18.140625" style="0" customWidth="1"/>
    <col min="49" max="49" width="22.28125" style="0" customWidth="1"/>
    <col min="50" max="50" width="17.00390625" style="0" customWidth="1"/>
    <col min="51" max="51" width="8.57421875" style="0" customWidth="1"/>
    <col min="52" max="52" width="11.57421875" style="0" customWidth="1"/>
    <col min="53" max="53" width="12.00390625" style="0" customWidth="1"/>
    <col min="54" max="54" width="9.7109375" style="0" customWidth="1"/>
    <col min="55" max="55" width="11.421875" style="0" customWidth="1"/>
    <col min="56" max="56" width="18.140625" style="0" customWidth="1"/>
    <col min="57" max="57" width="13.421875" style="0" customWidth="1"/>
    <col min="58" max="58" width="10.7109375" style="0" customWidth="1"/>
    <col min="59" max="59" width="7.421875" style="0" customWidth="1"/>
    <col min="60" max="60" width="8.140625" style="0" customWidth="1"/>
    <col min="61" max="61" width="16.57421875" style="0" customWidth="1"/>
    <col min="62" max="62" width="12.57421875" style="0" customWidth="1"/>
    <col min="63" max="63" width="10.28125" style="0" customWidth="1"/>
    <col min="64" max="64" width="16.8515625" style="0" customWidth="1"/>
    <col min="65" max="65" width="10.421875" style="0" customWidth="1"/>
    <col min="66" max="66" width="11.57421875" style="0" customWidth="1"/>
    <col min="67" max="67" width="9.00390625" style="0" customWidth="1"/>
    <col min="68" max="68" width="20.7109375" style="0" customWidth="1"/>
    <col min="69" max="69" width="10.57421875" style="0" customWidth="1"/>
    <col min="70" max="71" width="16.140625" style="0" customWidth="1"/>
    <col min="72" max="72" width="15.140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1865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208</v>
      </c>
      <c r="AF2" s="72" t="s">
        <v>234</v>
      </c>
      <c r="AG2" s="72" t="s">
        <v>235</v>
      </c>
      <c r="AH2" s="72" t="s">
        <v>236</v>
      </c>
      <c r="AI2" s="72" t="s">
        <v>237</v>
      </c>
      <c r="AJ2" s="72" t="s">
        <v>238</v>
      </c>
      <c r="AK2" s="72" t="s">
        <v>239</v>
      </c>
      <c r="AL2" s="72" t="s">
        <v>240</v>
      </c>
      <c r="AM2" s="72" t="s">
        <v>241</v>
      </c>
      <c r="AN2" s="72" t="s">
        <v>242</v>
      </c>
      <c r="AO2" s="72" t="s">
        <v>243</v>
      </c>
      <c r="AP2" s="72" t="s">
        <v>260</v>
      </c>
      <c r="AQ2" s="72" t="s">
        <v>261</v>
      </c>
      <c r="AR2" s="72" t="s">
        <v>262</v>
      </c>
      <c r="AS2" s="72" t="s">
        <v>263</v>
      </c>
      <c r="AT2" s="72" t="s">
        <v>264</v>
      </c>
      <c r="AU2" s="72" t="s">
        <v>265</v>
      </c>
      <c r="AV2" s="72" t="s">
        <v>266</v>
      </c>
      <c r="AW2" s="72" t="s">
        <v>267</v>
      </c>
      <c r="AX2" s="72" t="s">
        <v>269</v>
      </c>
      <c r="AY2" s="13" t="s">
        <v>790</v>
      </c>
      <c r="AZ2" s="13" t="s">
        <v>791</v>
      </c>
      <c r="BA2" s="13" t="s">
        <v>792</v>
      </c>
      <c r="BB2" s="13" t="s">
        <v>793</v>
      </c>
      <c r="BC2" s="13" t="s">
        <v>794</v>
      </c>
      <c r="BD2" s="13" t="s">
        <v>795</v>
      </c>
      <c r="BE2" s="13" t="s">
        <v>796</v>
      </c>
      <c r="BF2" s="13" t="s">
        <v>797</v>
      </c>
      <c r="BG2" s="13" t="s">
        <v>798</v>
      </c>
      <c r="BH2" s="13" t="s">
        <v>799</v>
      </c>
      <c r="BI2" s="13" t="s">
        <v>800</v>
      </c>
      <c r="BJ2" s="13" t="s">
        <v>801</v>
      </c>
      <c r="BK2" s="13" t="s">
        <v>802</v>
      </c>
      <c r="BL2" s="13" t="s">
        <v>803</v>
      </c>
      <c r="BM2" s="13" t="s">
        <v>804</v>
      </c>
      <c r="BN2" s="13" t="s">
        <v>310</v>
      </c>
      <c r="BO2" s="13" t="s">
        <v>805</v>
      </c>
      <c r="BP2" s="13" t="s">
        <v>806</v>
      </c>
      <c r="BQ2" s="13" t="s">
        <v>807</v>
      </c>
      <c r="BR2" s="13" t="s">
        <v>808</v>
      </c>
      <c r="BS2" s="13" t="s">
        <v>809</v>
      </c>
      <c r="BT2" s="13" t="s">
        <v>810</v>
      </c>
      <c r="BU2" s="3"/>
      <c r="BV2" s="3"/>
    </row>
    <row r="3" spans="1:74" ht="41.45" customHeight="1">
      <c r="A3" s="66" t="s">
        <v>330</v>
      </c>
      <c r="C3" s="68"/>
      <c r="D3" s="68" t="s">
        <v>64</v>
      </c>
      <c r="E3" s="75">
        <v>163.7974261201144</v>
      </c>
      <c r="F3" s="77"/>
      <c r="G3" s="114" t="s">
        <v>540</v>
      </c>
      <c r="H3" s="68"/>
      <c r="I3" s="78" t="s">
        <v>330</v>
      </c>
      <c r="J3" s="79"/>
      <c r="K3" s="79"/>
      <c r="L3" s="78" t="s">
        <v>1284</v>
      </c>
      <c r="M3" s="82">
        <v>3.3764368764731905</v>
      </c>
      <c r="N3" s="83">
        <v>611.9848022460938</v>
      </c>
      <c r="O3" s="83">
        <v>1656.9267578125</v>
      </c>
      <c r="P3" s="84"/>
      <c r="Q3" s="85"/>
      <c r="R3" s="85"/>
      <c r="S3" s="48"/>
      <c r="T3" s="48">
        <v>0</v>
      </c>
      <c r="U3" s="48">
        <v>1</v>
      </c>
      <c r="V3" s="49">
        <v>0</v>
      </c>
      <c r="W3" s="49">
        <v>0.025641</v>
      </c>
      <c r="X3" s="49">
        <v>0</v>
      </c>
      <c r="Y3" s="49">
        <v>0.331716</v>
      </c>
      <c r="Z3" s="49">
        <v>0</v>
      </c>
      <c r="AA3" s="49">
        <v>0</v>
      </c>
      <c r="AB3" s="80">
        <v>3</v>
      </c>
      <c r="AC3" s="80"/>
      <c r="AD3" s="81"/>
      <c r="AE3" s="67" t="str">
        <f>REPLACE(INDEX(GroupVertices[Group],MATCH(Vertices[[#This Row],[Vertex]],GroupVertices[Vertex],0)),1,1,"")</f>
        <v>2</v>
      </c>
      <c r="AF3" s="48" t="s">
        <v>459</v>
      </c>
      <c r="AG3" s="48" t="s">
        <v>459</v>
      </c>
      <c r="AH3" s="48" t="s">
        <v>475</v>
      </c>
      <c r="AI3" s="48" t="s">
        <v>475</v>
      </c>
      <c r="AJ3" s="48" t="s">
        <v>487</v>
      </c>
      <c r="AK3" s="48" t="s">
        <v>487</v>
      </c>
      <c r="AL3" s="128" t="s">
        <v>1639</v>
      </c>
      <c r="AM3" s="128" t="s">
        <v>1639</v>
      </c>
      <c r="AN3" s="128" t="s">
        <v>1675</v>
      </c>
      <c r="AO3" s="128" t="s">
        <v>1675</v>
      </c>
      <c r="AP3" s="48">
        <v>0</v>
      </c>
      <c r="AQ3" s="49">
        <v>0</v>
      </c>
      <c r="AR3" s="48">
        <v>0</v>
      </c>
      <c r="AS3" s="49">
        <v>0</v>
      </c>
      <c r="AT3" s="48">
        <v>0</v>
      </c>
      <c r="AU3" s="49">
        <v>0</v>
      </c>
      <c r="AV3" s="48">
        <v>28</v>
      </c>
      <c r="AW3" s="49">
        <v>100</v>
      </c>
      <c r="AX3" s="48">
        <v>28</v>
      </c>
      <c r="AY3" s="67" t="s">
        <v>811</v>
      </c>
      <c r="AZ3" s="67">
        <v>185</v>
      </c>
      <c r="BA3" s="67">
        <v>74</v>
      </c>
      <c r="BB3" s="67">
        <v>77</v>
      </c>
      <c r="BC3" s="67">
        <v>110</v>
      </c>
      <c r="BD3" s="67"/>
      <c r="BE3" s="67" t="s">
        <v>896</v>
      </c>
      <c r="BF3" s="67"/>
      <c r="BG3" s="101" t="s">
        <v>1030</v>
      </c>
      <c r="BH3" s="67"/>
      <c r="BI3" s="98">
        <v>41781.51611111111</v>
      </c>
      <c r="BJ3" s="101" t="s">
        <v>1076</v>
      </c>
      <c r="BK3" s="67" t="b">
        <v>0</v>
      </c>
      <c r="BL3" s="67" t="b">
        <v>0</v>
      </c>
      <c r="BM3" s="67" t="b">
        <v>0</v>
      </c>
      <c r="BN3" s="67"/>
      <c r="BO3" s="67">
        <v>2</v>
      </c>
      <c r="BP3" s="101" t="s">
        <v>1140</v>
      </c>
      <c r="BQ3" s="67" t="b">
        <v>0</v>
      </c>
      <c r="BR3" s="67" t="s">
        <v>1197</v>
      </c>
      <c r="BS3" s="101" t="s">
        <v>1198</v>
      </c>
      <c r="BT3" s="67" t="s">
        <v>66</v>
      </c>
      <c r="BU3" s="3"/>
      <c r="BV3" s="3"/>
    </row>
    <row r="4" spans="1:72" ht="41.45" customHeight="1">
      <c r="A4" s="66" t="s">
        <v>380</v>
      </c>
      <c r="C4" s="68"/>
      <c r="D4" s="68" t="s">
        <v>64</v>
      </c>
      <c r="E4" s="75">
        <v>547.5479027645376</v>
      </c>
      <c r="F4" s="77"/>
      <c r="G4" s="114" t="s">
        <v>1146</v>
      </c>
      <c r="H4" s="68"/>
      <c r="I4" s="78" t="s">
        <v>380</v>
      </c>
      <c r="J4" s="79"/>
      <c r="K4" s="79"/>
      <c r="L4" s="78" t="s">
        <v>1285</v>
      </c>
      <c r="M4" s="82">
        <v>510.74571000349937</v>
      </c>
      <c r="N4" s="83">
        <v>2093.09716796875</v>
      </c>
      <c r="O4" s="83">
        <v>2129.691162109375</v>
      </c>
      <c r="P4" s="84"/>
      <c r="Q4" s="85"/>
      <c r="R4" s="108"/>
      <c r="S4" s="48"/>
      <c r="T4" s="48">
        <v>14</v>
      </c>
      <c r="U4" s="48">
        <v>0</v>
      </c>
      <c r="V4" s="49">
        <v>211.333333</v>
      </c>
      <c r="W4" s="49">
        <v>0.045455</v>
      </c>
      <c r="X4" s="49">
        <v>0</v>
      </c>
      <c r="Y4" s="49">
        <v>2.99298</v>
      </c>
      <c r="Z4" s="49">
        <v>0.06043956043956044</v>
      </c>
      <c r="AA4" s="49">
        <v>0</v>
      </c>
      <c r="AB4" s="80">
        <v>4</v>
      </c>
      <c r="AC4" s="80"/>
      <c r="AD4" s="81"/>
      <c r="AE4" s="67" t="str">
        <f>REPLACE(INDEX(GroupVertices[Group],MATCH(Vertices[[#This Row],[Vertex]],GroupVertices[Vertex],0)),1,1,"")</f>
        <v>2</v>
      </c>
      <c r="AF4" s="48"/>
      <c r="AG4" s="48"/>
      <c r="AH4" s="48"/>
      <c r="AI4" s="48"/>
      <c r="AJ4" s="48"/>
      <c r="AK4" s="48"/>
      <c r="AL4" s="48"/>
      <c r="AM4" s="48"/>
      <c r="AN4" s="48"/>
      <c r="AO4" s="48"/>
      <c r="AP4" s="48"/>
      <c r="AQ4" s="49"/>
      <c r="AR4" s="48"/>
      <c r="AS4" s="49"/>
      <c r="AT4" s="48"/>
      <c r="AU4" s="49"/>
      <c r="AV4" s="48"/>
      <c r="AW4" s="49"/>
      <c r="AX4" s="48"/>
      <c r="AY4" s="67" t="s">
        <v>812</v>
      </c>
      <c r="AZ4" s="67">
        <v>5895</v>
      </c>
      <c r="BA4" s="67">
        <v>15446</v>
      </c>
      <c r="BB4" s="67">
        <v>6688</v>
      </c>
      <c r="BC4" s="67">
        <v>3392</v>
      </c>
      <c r="BD4" s="67"/>
      <c r="BE4" s="67" t="s">
        <v>897</v>
      </c>
      <c r="BF4" s="67" t="s">
        <v>972</v>
      </c>
      <c r="BG4" s="101" t="s">
        <v>1031</v>
      </c>
      <c r="BH4" s="67"/>
      <c r="BI4" s="98">
        <v>39924.55134259259</v>
      </c>
      <c r="BJ4" s="101" t="s">
        <v>1077</v>
      </c>
      <c r="BK4" s="67" t="b">
        <v>0</v>
      </c>
      <c r="BL4" s="67" t="b">
        <v>0</v>
      </c>
      <c r="BM4" s="67" t="b">
        <v>1</v>
      </c>
      <c r="BN4" s="67"/>
      <c r="BO4" s="67">
        <v>274</v>
      </c>
      <c r="BP4" s="101" t="s">
        <v>1141</v>
      </c>
      <c r="BQ4" s="67" t="b">
        <v>0</v>
      </c>
      <c r="BR4" s="67" t="s">
        <v>1197</v>
      </c>
      <c r="BS4" s="101" t="s">
        <v>1199</v>
      </c>
      <c r="BT4" s="67" t="s">
        <v>65</v>
      </c>
    </row>
    <row r="5" spans="1:72" ht="41.45" customHeight="1">
      <c r="A5" s="66" t="s">
        <v>331</v>
      </c>
      <c r="C5" s="68"/>
      <c r="D5" s="68" t="s">
        <v>64</v>
      </c>
      <c r="E5" s="75">
        <v>171.0370591039085</v>
      </c>
      <c r="F5" s="77"/>
      <c r="G5" s="114" t="s">
        <v>1147</v>
      </c>
      <c r="H5" s="68"/>
      <c r="I5" s="78" t="s">
        <v>331</v>
      </c>
      <c r="J5" s="79"/>
      <c r="K5" s="79"/>
      <c r="L5" s="78" t="s">
        <v>1286</v>
      </c>
      <c r="M5" s="82">
        <v>12.94819651782354</v>
      </c>
      <c r="N5" s="83">
        <v>9159.4755859375</v>
      </c>
      <c r="O5" s="83">
        <v>2857.8603515625</v>
      </c>
      <c r="P5" s="84"/>
      <c r="Q5" s="85"/>
      <c r="R5" s="108"/>
      <c r="S5" s="48"/>
      <c r="T5" s="48">
        <v>2</v>
      </c>
      <c r="U5" s="48">
        <v>1</v>
      </c>
      <c r="V5" s="49">
        <v>0</v>
      </c>
      <c r="W5" s="49">
        <v>1</v>
      </c>
      <c r="X5" s="49">
        <v>0</v>
      </c>
      <c r="Y5" s="49">
        <v>1.298238</v>
      </c>
      <c r="Z5" s="49">
        <v>0</v>
      </c>
      <c r="AA5" s="49">
        <v>0</v>
      </c>
      <c r="AB5" s="80">
        <v>5</v>
      </c>
      <c r="AC5" s="80"/>
      <c r="AD5" s="81"/>
      <c r="AE5" s="67" t="str">
        <f>REPLACE(INDEX(GroupVertices[Group],MATCH(Vertices[[#This Row],[Vertex]],GroupVertices[Vertex],0)),1,1,"")</f>
        <v>9</v>
      </c>
      <c r="AF5" s="48"/>
      <c r="AG5" s="48"/>
      <c r="AH5" s="48"/>
      <c r="AI5" s="48"/>
      <c r="AJ5" s="48" t="s">
        <v>488</v>
      </c>
      <c r="AK5" s="48" t="s">
        <v>488</v>
      </c>
      <c r="AL5" s="128" t="s">
        <v>1513</v>
      </c>
      <c r="AM5" s="128" t="s">
        <v>1513</v>
      </c>
      <c r="AN5" s="128" t="s">
        <v>1590</v>
      </c>
      <c r="AO5" s="128" t="s">
        <v>1590</v>
      </c>
      <c r="AP5" s="48">
        <v>1</v>
      </c>
      <c r="AQ5" s="49">
        <v>4.3478260869565215</v>
      </c>
      <c r="AR5" s="48">
        <v>0</v>
      </c>
      <c r="AS5" s="49">
        <v>0</v>
      </c>
      <c r="AT5" s="48">
        <v>0</v>
      </c>
      <c r="AU5" s="49">
        <v>0</v>
      </c>
      <c r="AV5" s="48">
        <v>22</v>
      </c>
      <c r="AW5" s="49">
        <v>95.65217391304348</v>
      </c>
      <c r="AX5" s="48">
        <v>23</v>
      </c>
      <c r="AY5" s="67" t="s">
        <v>813</v>
      </c>
      <c r="AZ5" s="67">
        <v>1179</v>
      </c>
      <c r="BA5" s="67">
        <v>364</v>
      </c>
      <c r="BB5" s="67">
        <v>313</v>
      </c>
      <c r="BC5" s="67">
        <v>104</v>
      </c>
      <c r="BD5" s="67"/>
      <c r="BE5" s="67" t="s">
        <v>898</v>
      </c>
      <c r="BF5" s="67" t="s">
        <v>973</v>
      </c>
      <c r="BG5" s="101" t="s">
        <v>1032</v>
      </c>
      <c r="BH5" s="67"/>
      <c r="BI5" s="98">
        <v>39898.810532407406</v>
      </c>
      <c r="BJ5" s="101" t="s">
        <v>1078</v>
      </c>
      <c r="BK5" s="67" t="b">
        <v>0</v>
      </c>
      <c r="BL5" s="67" t="b">
        <v>0</v>
      </c>
      <c r="BM5" s="67" t="b">
        <v>1</v>
      </c>
      <c r="BN5" s="67"/>
      <c r="BO5" s="67">
        <v>10</v>
      </c>
      <c r="BP5" s="101" t="s">
        <v>1142</v>
      </c>
      <c r="BQ5" s="67" t="b">
        <v>0</v>
      </c>
      <c r="BR5" s="67" t="s">
        <v>1197</v>
      </c>
      <c r="BS5" s="101" t="s">
        <v>1200</v>
      </c>
      <c r="BT5" s="67" t="s">
        <v>66</v>
      </c>
    </row>
    <row r="6" spans="1:72" ht="41.45" customHeight="1">
      <c r="A6" s="66" t="s">
        <v>332</v>
      </c>
      <c r="C6" s="68"/>
      <c r="D6" s="68" t="s">
        <v>64</v>
      </c>
      <c r="E6" s="75">
        <v>167.74177788369877</v>
      </c>
      <c r="F6" s="77"/>
      <c r="G6" s="114" t="s">
        <v>541</v>
      </c>
      <c r="H6" s="68"/>
      <c r="I6" s="78" t="s">
        <v>332</v>
      </c>
      <c r="J6" s="79"/>
      <c r="K6" s="79"/>
      <c r="L6" s="78" t="s">
        <v>1287</v>
      </c>
      <c r="M6" s="82">
        <v>8.591395577622691</v>
      </c>
      <c r="N6" s="83">
        <v>8383.9501953125</v>
      </c>
      <c r="O6" s="83">
        <v>2857.8603515625</v>
      </c>
      <c r="P6" s="84"/>
      <c r="Q6" s="85"/>
      <c r="R6" s="108"/>
      <c r="S6" s="48"/>
      <c r="T6" s="48">
        <v>0</v>
      </c>
      <c r="U6" s="48">
        <v>1</v>
      </c>
      <c r="V6" s="49">
        <v>0</v>
      </c>
      <c r="W6" s="49">
        <v>1</v>
      </c>
      <c r="X6" s="49">
        <v>0</v>
      </c>
      <c r="Y6" s="49">
        <v>0.70175</v>
      </c>
      <c r="Z6" s="49">
        <v>0</v>
      </c>
      <c r="AA6" s="49">
        <v>0</v>
      </c>
      <c r="AB6" s="80">
        <v>6</v>
      </c>
      <c r="AC6" s="80"/>
      <c r="AD6" s="81"/>
      <c r="AE6" s="67" t="str">
        <f>REPLACE(INDEX(GroupVertices[Group],MATCH(Vertices[[#This Row],[Vertex]],GroupVertices[Vertex],0)),1,1,"")</f>
        <v>9</v>
      </c>
      <c r="AF6" s="48"/>
      <c r="AG6" s="48"/>
      <c r="AH6" s="48"/>
      <c r="AI6" s="48"/>
      <c r="AJ6" s="48"/>
      <c r="AK6" s="48"/>
      <c r="AL6" s="128" t="s">
        <v>1513</v>
      </c>
      <c r="AM6" s="128" t="s">
        <v>1513</v>
      </c>
      <c r="AN6" s="128" t="s">
        <v>1590</v>
      </c>
      <c r="AO6" s="128" t="s">
        <v>1590</v>
      </c>
      <c r="AP6" s="48">
        <v>1</v>
      </c>
      <c r="AQ6" s="49">
        <v>4.3478260869565215</v>
      </c>
      <c r="AR6" s="48">
        <v>0</v>
      </c>
      <c r="AS6" s="49">
        <v>0</v>
      </c>
      <c r="AT6" s="48">
        <v>0</v>
      </c>
      <c r="AU6" s="49">
        <v>0</v>
      </c>
      <c r="AV6" s="48">
        <v>22</v>
      </c>
      <c r="AW6" s="49">
        <v>95.65217391304348</v>
      </c>
      <c r="AX6" s="48">
        <v>23</v>
      </c>
      <c r="AY6" s="67" t="s">
        <v>814</v>
      </c>
      <c r="AZ6" s="67">
        <v>770</v>
      </c>
      <c r="BA6" s="67">
        <v>232</v>
      </c>
      <c r="BB6" s="67">
        <v>455</v>
      </c>
      <c r="BC6" s="67">
        <v>1072</v>
      </c>
      <c r="BD6" s="67"/>
      <c r="BE6" s="67" t="s">
        <v>899</v>
      </c>
      <c r="BF6" s="67" t="s">
        <v>974</v>
      </c>
      <c r="BG6" s="67"/>
      <c r="BH6" s="67"/>
      <c r="BI6" s="98">
        <v>40616.66554398148</v>
      </c>
      <c r="BJ6" s="101" t="s">
        <v>1079</v>
      </c>
      <c r="BK6" s="67" t="b">
        <v>0</v>
      </c>
      <c r="BL6" s="67" t="b">
        <v>0</v>
      </c>
      <c r="BM6" s="67" t="b">
        <v>0</v>
      </c>
      <c r="BN6" s="67"/>
      <c r="BO6" s="67">
        <v>7</v>
      </c>
      <c r="BP6" s="101" t="s">
        <v>1143</v>
      </c>
      <c r="BQ6" s="67" t="b">
        <v>0</v>
      </c>
      <c r="BR6" s="67" t="s">
        <v>1197</v>
      </c>
      <c r="BS6" s="101" t="s">
        <v>1201</v>
      </c>
      <c r="BT6" s="67" t="s">
        <v>66</v>
      </c>
    </row>
    <row r="7" spans="1:72" ht="41.45" customHeight="1">
      <c r="A7" s="66" t="s">
        <v>333</v>
      </c>
      <c r="C7" s="68"/>
      <c r="D7" s="68" t="s">
        <v>64</v>
      </c>
      <c r="E7" s="75">
        <v>169.5142397521449</v>
      </c>
      <c r="F7" s="77"/>
      <c r="G7" s="114" t="s">
        <v>1148</v>
      </c>
      <c r="H7" s="68"/>
      <c r="I7" s="78" t="s">
        <v>333</v>
      </c>
      <c r="J7" s="79"/>
      <c r="K7" s="79"/>
      <c r="L7" s="78" t="s">
        <v>1288</v>
      </c>
      <c r="M7" s="82">
        <v>10.934826386367087</v>
      </c>
      <c r="N7" s="83">
        <v>8299.2451171875</v>
      </c>
      <c r="O7" s="83">
        <v>7113.052734375</v>
      </c>
      <c r="P7" s="84"/>
      <c r="Q7" s="85"/>
      <c r="R7" s="108"/>
      <c r="S7" s="48"/>
      <c r="T7" s="48">
        <v>1</v>
      </c>
      <c r="U7" s="48">
        <v>1</v>
      </c>
      <c r="V7" s="49">
        <v>0</v>
      </c>
      <c r="W7" s="49">
        <v>0</v>
      </c>
      <c r="X7" s="49">
        <v>0</v>
      </c>
      <c r="Y7" s="49">
        <v>0.999994</v>
      </c>
      <c r="Z7" s="49">
        <v>0</v>
      </c>
      <c r="AA7" s="49" t="s">
        <v>274</v>
      </c>
      <c r="AB7" s="80">
        <v>7</v>
      </c>
      <c r="AC7" s="80"/>
      <c r="AD7" s="81"/>
      <c r="AE7" s="67" t="str">
        <f>REPLACE(INDEX(GroupVertices[Group],MATCH(Vertices[[#This Row],[Vertex]],GroupVertices[Vertex],0)),1,1,"")</f>
        <v>3</v>
      </c>
      <c r="AF7" s="48" t="s">
        <v>460</v>
      </c>
      <c r="AG7" s="48" t="s">
        <v>460</v>
      </c>
      <c r="AH7" s="48" t="s">
        <v>476</v>
      </c>
      <c r="AI7" s="48" t="s">
        <v>476</v>
      </c>
      <c r="AJ7" s="48" t="s">
        <v>489</v>
      </c>
      <c r="AK7" s="48" t="s">
        <v>489</v>
      </c>
      <c r="AL7" s="128" t="s">
        <v>1640</v>
      </c>
      <c r="AM7" s="128" t="s">
        <v>1640</v>
      </c>
      <c r="AN7" s="128" t="s">
        <v>1676</v>
      </c>
      <c r="AO7" s="128" t="s">
        <v>1676</v>
      </c>
      <c r="AP7" s="48">
        <v>1</v>
      </c>
      <c r="AQ7" s="49">
        <v>2.272727272727273</v>
      </c>
      <c r="AR7" s="48">
        <v>0</v>
      </c>
      <c r="AS7" s="49">
        <v>0</v>
      </c>
      <c r="AT7" s="48">
        <v>0</v>
      </c>
      <c r="AU7" s="49">
        <v>0</v>
      </c>
      <c r="AV7" s="48">
        <v>43</v>
      </c>
      <c r="AW7" s="49">
        <v>97.72727272727273</v>
      </c>
      <c r="AX7" s="48">
        <v>44</v>
      </c>
      <c r="AY7" s="67" t="s">
        <v>815</v>
      </c>
      <c r="AZ7" s="67">
        <v>412</v>
      </c>
      <c r="BA7" s="67">
        <v>303</v>
      </c>
      <c r="BB7" s="67">
        <v>451</v>
      </c>
      <c r="BC7" s="67">
        <v>312</v>
      </c>
      <c r="BD7" s="67"/>
      <c r="BE7" s="67" t="s">
        <v>900</v>
      </c>
      <c r="BF7" s="67" t="s">
        <v>975</v>
      </c>
      <c r="BG7" s="101" t="s">
        <v>1033</v>
      </c>
      <c r="BH7" s="67"/>
      <c r="BI7" s="98">
        <v>42488.45296296296</v>
      </c>
      <c r="BJ7" s="101" t="s">
        <v>1080</v>
      </c>
      <c r="BK7" s="67" t="b">
        <v>0</v>
      </c>
      <c r="BL7" s="67" t="b">
        <v>0</v>
      </c>
      <c r="BM7" s="67" t="b">
        <v>1</v>
      </c>
      <c r="BN7" s="67"/>
      <c r="BO7" s="67">
        <v>4</v>
      </c>
      <c r="BP7" s="101" t="s">
        <v>1140</v>
      </c>
      <c r="BQ7" s="67" t="b">
        <v>0</v>
      </c>
      <c r="BR7" s="67" t="s">
        <v>1197</v>
      </c>
      <c r="BS7" s="101" t="s">
        <v>1202</v>
      </c>
      <c r="BT7" s="67" t="s">
        <v>66</v>
      </c>
    </row>
    <row r="8" spans="1:72" ht="41.45" customHeight="1">
      <c r="A8" s="66" t="s">
        <v>334</v>
      </c>
      <c r="C8" s="68"/>
      <c r="D8" s="68" t="s">
        <v>64</v>
      </c>
      <c r="E8" s="75">
        <v>167.91652764537656</v>
      </c>
      <c r="F8" s="77"/>
      <c r="G8" s="114" t="s">
        <v>542</v>
      </c>
      <c r="H8" s="68"/>
      <c r="I8" s="78" t="s">
        <v>334</v>
      </c>
      <c r="J8" s="79"/>
      <c r="K8" s="79"/>
      <c r="L8" s="78" t="s">
        <v>1289</v>
      </c>
      <c r="M8" s="82">
        <v>8.822438051724252</v>
      </c>
      <c r="N8" s="83">
        <v>6635.2548828125</v>
      </c>
      <c r="O8" s="83">
        <v>7113.052734375</v>
      </c>
      <c r="P8" s="84"/>
      <c r="Q8" s="85"/>
      <c r="R8" s="108"/>
      <c r="S8" s="48"/>
      <c r="T8" s="48">
        <v>1</v>
      </c>
      <c r="U8" s="48">
        <v>1</v>
      </c>
      <c r="V8" s="49">
        <v>0</v>
      </c>
      <c r="W8" s="49">
        <v>0</v>
      </c>
      <c r="X8" s="49">
        <v>0</v>
      </c>
      <c r="Y8" s="49">
        <v>0.999994</v>
      </c>
      <c r="Z8" s="49">
        <v>0</v>
      </c>
      <c r="AA8" s="49" t="s">
        <v>274</v>
      </c>
      <c r="AB8" s="80">
        <v>8</v>
      </c>
      <c r="AC8" s="80"/>
      <c r="AD8" s="81"/>
      <c r="AE8" s="67" t="str">
        <f>REPLACE(INDEX(GroupVertices[Group],MATCH(Vertices[[#This Row],[Vertex]],GroupVertices[Vertex],0)),1,1,"")</f>
        <v>3</v>
      </c>
      <c r="AF8" s="48" t="s">
        <v>461</v>
      </c>
      <c r="AG8" s="48" t="s">
        <v>461</v>
      </c>
      <c r="AH8" s="48" t="s">
        <v>477</v>
      </c>
      <c r="AI8" s="48" t="s">
        <v>477</v>
      </c>
      <c r="AJ8" s="48" t="s">
        <v>490</v>
      </c>
      <c r="AK8" s="48" t="s">
        <v>490</v>
      </c>
      <c r="AL8" s="128" t="s">
        <v>1641</v>
      </c>
      <c r="AM8" s="128" t="s">
        <v>1641</v>
      </c>
      <c r="AN8" s="128" t="s">
        <v>1677</v>
      </c>
      <c r="AO8" s="128" t="s">
        <v>1677</v>
      </c>
      <c r="AP8" s="48">
        <v>0</v>
      </c>
      <c r="AQ8" s="49">
        <v>0</v>
      </c>
      <c r="AR8" s="48">
        <v>0</v>
      </c>
      <c r="AS8" s="49">
        <v>0</v>
      </c>
      <c r="AT8" s="48">
        <v>0</v>
      </c>
      <c r="AU8" s="49">
        <v>0</v>
      </c>
      <c r="AV8" s="48">
        <v>7</v>
      </c>
      <c r="AW8" s="49">
        <v>100</v>
      </c>
      <c r="AX8" s="48">
        <v>7</v>
      </c>
      <c r="AY8" s="67" t="s">
        <v>816</v>
      </c>
      <c r="AZ8" s="67">
        <v>466</v>
      </c>
      <c r="BA8" s="67">
        <v>239</v>
      </c>
      <c r="BB8" s="67">
        <v>1318</v>
      </c>
      <c r="BC8" s="67">
        <v>623</v>
      </c>
      <c r="BD8" s="67"/>
      <c r="BE8" s="67" t="s">
        <v>901</v>
      </c>
      <c r="BF8" s="67" t="s">
        <v>976</v>
      </c>
      <c r="BG8" s="101" t="s">
        <v>1034</v>
      </c>
      <c r="BH8" s="67"/>
      <c r="BI8" s="98">
        <v>41275.96560185185</v>
      </c>
      <c r="BJ8" s="101" t="s">
        <v>1081</v>
      </c>
      <c r="BK8" s="67" t="b">
        <v>0</v>
      </c>
      <c r="BL8" s="67" t="b">
        <v>0</v>
      </c>
      <c r="BM8" s="67" t="b">
        <v>1</v>
      </c>
      <c r="BN8" s="67"/>
      <c r="BO8" s="67">
        <v>11</v>
      </c>
      <c r="BP8" s="101" t="s">
        <v>1143</v>
      </c>
      <c r="BQ8" s="67" t="b">
        <v>0</v>
      </c>
      <c r="BR8" s="67" t="s">
        <v>1197</v>
      </c>
      <c r="BS8" s="101" t="s">
        <v>1203</v>
      </c>
      <c r="BT8" s="67" t="s">
        <v>66</v>
      </c>
    </row>
    <row r="9" spans="1:72" ht="41.45" customHeight="1">
      <c r="A9" s="66" t="s">
        <v>335</v>
      </c>
      <c r="C9" s="68"/>
      <c r="D9" s="68" t="s">
        <v>64</v>
      </c>
      <c r="E9" s="75">
        <v>166.9429218303146</v>
      </c>
      <c r="F9" s="77"/>
      <c r="G9" s="114" t="s">
        <v>543</v>
      </c>
      <c r="H9" s="68"/>
      <c r="I9" s="78" t="s">
        <v>335</v>
      </c>
      <c r="J9" s="79"/>
      <c r="K9" s="79"/>
      <c r="L9" s="78" t="s">
        <v>1290</v>
      </c>
      <c r="M9" s="82">
        <v>7.535201410301274</v>
      </c>
      <c r="N9" s="83">
        <v>3019.15625</v>
      </c>
      <c r="O9" s="83">
        <v>7132.64208984375</v>
      </c>
      <c r="P9" s="84"/>
      <c r="Q9" s="85"/>
      <c r="R9" s="108"/>
      <c r="S9" s="48"/>
      <c r="T9" s="48">
        <v>4</v>
      </c>
      <c r="U9" s="48">
        <v>27</v>
      </c>
      <c r="V9" s="49">
        <v>198.4</v>
      </c>
      <c r="W9" s="49">
        <v>0.035714</v>
      </c>
      <c r="X9" s="49">
        <v>0.073014</v>
      </c>
      <c r="Y9" s="49">
        <v>3.28608</v>
      </c>
      <c r="Z9" s="49">
        <v>0.1283068783068783</v>
      </c>
      <c r="AA9" s="49">
        <v>0.10714285714285714</v>
      </c>
      <c r="AB9" s="80">
        <v>9</v>
      </c>
      <c r="AC9" s="80"/>
      <c r="AD9" s="81"/>
      <c r="AE9" s="67" t="str">
        <f>REPLACE(INDEX(GroupVertices[Group],MATCH(Vertices[[#This Row],[Vertex]],GroupVertices[Vertex],0)),1,1,"")</f>
        <v>1</v>
      </c>
      <c r="AF9" s="48" t="s">
        <v>462</v>
      </c>
      <c r="AG9" s="48" t="s">
        <v>462</v>
      </c>
      <c r="AH9" s="48" t="s">
        <v>478</v>
      </c>
      <c r="AI9" s="48" t="s">
        <v>478</v>
      </c>
      <c r="AJ9" s="48" t="s">
        <v>1452</v>
      </c>
      <c r="AK9" s="48" t="s">
        <v>1635</v>
      </c>
      <c r="AL9" s="128" t="s">
        <v>1642</v>
      </c>
      <c r="AM9" s="128" t="s">
        <v>1642</v>
      </c>
      <c r="AN9" s="128" t="s">
        <v>1585</v>
      </c>
      <c r="AO9" s="128" t="s">
        <v>1585</v>
      </c>
      <c r="AP9" s="48">
        <v>3</v>
      </c>
      <c r="AQ9" s="49">
        <v>3.7974683544303796</v>
      </c>
      <c r="AR9" s="48">
        <v>0</v>
      </c>
      <c r="AS9" s="49">
        <v>0</v>
      </c>
      <c r="AT9" s="48">
        <v>0</v>
      </c>
      <c r="AU9" s="49">
        <v>0</v>
      </c>
      <c r="AV9" s="48">
        <v>76</v>
      </c>
      <c r="AW9" s="49">
        <v>96.20253164556962</v>
      </c>
      <c r="AX9" s="48">
        <v>79</v>
      </c>
      <c r="AY9" s="67" t="s">
        <v>817</v>
      </c>
      <c r="AZ9" s="67">
        <v>191</v>
      </c>
      <c r="BA9" s="67">
        <v>200</v>
      </c>
      <c r="BB9" s="67">
        <v>80</v>
      </c>
      <c r="BC9" s="67">
        <v>202</v>
      </c>
      <c r="BD9" s="67"/>
      <c r="BE9" s="67" t="s">
        <v>902</v>
      </c>
      <c r="BF9" s="67" t="s">
        <v>977</v>
      </c>
      <c r="BG9" s="101" t="s">
        <v>1035</v>
      </c>
      <c r="BH9" s="67"/>
      <c r="BI9" s="98">
        <v>43415.99476851852</v>
      </c>
      <c r="BJ9" s="67"/>
      <c r="BK9" s="67" t="b">
        <v>1</v>
      </c>
      <c r="BL9" s="67" t="b">
        <v>0</v>
      </c>
      <c r="BM9" s="67" t="b">
        <v>0</v>
      </c>
      <c r="BN9" s="67"/>
      <c r="BO9" s="67">
        <v>4</v>
      </c>
      <c r="BP9" s="67"/>
      <c r="BQ9" s="67" t="b">
        <v>0</v>
      </c>
      <c r="BR9" s="67" t="s">
        <v>1197</v>
      </c>
      <c r="BS9" s="101" t="s">
        <v>1204</v>
      </c>
      <c r="BT9" s="67" t="s">
        <v>66</v>
      </c>
    </row>
    <row r="10" spans="1:72" ht="41.45" customHeight="1">
      <c r="A10" s="66" t="s">
        <v>381</v>
      </c>
      <c r="C10" s="68"/>
      <c r="D10" s="68" t="s">
        <v>64</v>
      </c>
      <c r="E10" s="75">
        <v>172.75959246901812</v>
      </c>
      <c r="F10" s="77"/>
      <c r="G10" s="114" t="s">
        <v>1149</v>
      </c>
      <c r="H10" s="68"/>
      <c r="I10" s="78" t="s">
        <v>381</v>
      </c>
      <c r="J10" s="79"/>
      <c r="K10" s="79"/>
      <c r="L10" s="78" t="s">
        <v>1291</v>
      </c>
      <c r="M10" s="82">
        <v>15.225615191110348</v>
      </c>
      <c r="N10" s="83">
        <v>4172.8916015625</v>
      </c>
      <c r="O10" s="83">
        <v>9577.693359375</v>
      </c>
      <c r="P10" s="84"/>
      <c r="Q10" s="85"/>
      <c r="R10" s="108"/>
      <c r="S10" s="48"/>
      <c r="T10" s="48">
        <v>1</v>
      </c>
      <c r="U10" s="48">
        <v>0</v>
      </c>
      <c r="V10" s="49">
        <v>0</v>
      </c>
      <c r="W10" s="49">
        <v>0.018182</v>
      </c>
      <c r="X10" s="49">
        <v>0.005751</v>
      </c>
      <c r="Y10" s="49">
        <v>0.249756</v>
      </c>
      <c r="Z10" s="49">
        <v>0</v>
      </c>
      <c r="AA10" s="49">
        <v>0</v>
      </c>
      <c r="AB10" s="80">
        <v>10</v>
      </c>
      <c r="AC10" s="80"/>
      <c r="AD10" s="81"/>
      <c r="AE10" s="67" t="str">
        <f>REPLACE(INDEX(GroupVertices[Group],MATCH(Vertices[[#This Row],[Vertex]],GroupVertices[Vertex],0)),1,1,"")</f>
        <v>1</v>
      </c>
      <c r="AF10" s="48"/>
      <c r="AG10" s="48"/>
      <c r="AH10" s="48"/>
      <c r="AI10" s="48"/>
      <c r="AJ10" s="48"/>
      <c r="AK10" s="48"/>
      <c r="AL10" s="48"/>
      <c r="AM10" s="48"/>
      <c r="AN10" s="48"/>
      <c r="AO10" s="48"/>
      <c r="AP10" s="48"/>
      <c r="AQ10" s="49"/>
      <c r="AR10" s="48"/>
      <c r="AS10" s="49"/>
      <c r="AT10" s="48"/>
      <c r="AU10" s="49"/>
      <c r="AV10" s="48"/>
      <c r="AW10" s="49"/>
      <c r="AX10" s="48"/>
      <c r="AY10" s="67" t="s">
        <v>818</v>
      </c>
      <c r="AZ10" s="67">
        <v>223</v>
      </c>
      <c r="BA10" s="67">
        <v>433</v>
      </c>
      <c r="BB10" s="67">
        <v>232</v>
      </c>
      <c r="BC10" s="67">
        <v>778</v>
      </c>
      <c r="BD10" s="67"/>
      <c r="BE10" s="67" t="s">
        <v>903</v>
      </c>
      <c r="BF10" s="67" t="s">
        <v>978</v>
      </c>
      <c r="BG10" s="67"/>
      <c r="BH10" s="67"/>
      <c r="BI10" s="98">
        <v>41522.44770833333</v>
      </c>
      <c r="BJ10" s="101" t="s">
        <v>1082</v>
      </c>
      <c r="BK10" s="67" t="b">
        <v>1</v>
      </c>
      <c r="BL10" s="67" t="b">
        <v>0</v>
      </c>
      <c r="BM10" s="67" t="b">
        <v>1</v>
      </c>
      <c r="BN10" s="67"/>
      <c r="BO10" s="67">
        <v>2</v>
      </c>
      <c r="BP10" s="101" t="s">
        <v>1140</v>
      </c>
      <c r="BQ10" s="67" t="b">
        <v>0</v>
      </c>
      <c r="BR10" s="67" t="s">
        <v>1197</v>
      </c>
      <c r="BS10" s="101" t="s">
        <v>1205</v>
      </c>
      <c r="BT10" s="67" t="s">
        <v>65</v>
      </c>
    </row>
    <row r="11" spans="1:72" ht="41.45" customHeight="1">
      <c r="A11" s="66" t="s">
        <v>382</v>
      </c>
      <c r="C11" s="68"/>
      <c r="D11" s="68" t="s">
        <v>64</v>
      </c>
      <c r="E11" s="75">
        <v>180.02418970448045</v>
      </c>
      <c r="F11" s="77"/>
      <c r="G11" s="114" t="s">
        <v>1150</v>
      </c>
      <c r="H11" s="68"/>
      <c r="I11" s="78" t="s">
        <v>382</v>
      </c>
      <c r="J11" s="79"/>
      <c r="K11" s="79"/>
      <c r="L11" s="78" t="s">
        <v>1292</v>
      </c>
      <c r="M11" s="82">
        <v>24.830380900189493</v>
      </c>
      <c r="N11" s="83">
        <v>5767.49560546875</v>
      </c>
      <c r="O11" s="83">
        <v>7576.32470703125</v>
      </c>
      <c r="P11" s="84"/>
      <c r="Q11" s="85"/>
      <c r="R11" s="108"/>
      <c r="S11" s="48"/>
      <c r="T11" s="48">
        <v>1</v>
      </c>
      <c r="U11" s="48">
        <v>0</v>
      </c>
      <c r="V11" s="49">
        <v>0</v>
      </c>
      <c r="W11" s="49">
        <v>0.018182</v>
      </c>
      <c r="X11" s="49">
        <v>0.005751</v>
      </c>
      <c r="Y11" s="49">
        <v>0.249756</v>
      </c>
      <c r="Z11" s="49">
        <v>0</v>
      </c>
      <c r="AA11" s="49">
        <v>0</v>
      </c>
      <c r="AB11" s="80">
        <v>11</v>
      </c>
      <c r="AC11" s="80"/>
      <c r="AD11" s="81"/>
      <c r="AE11" s="67" t="str">
        <f>REPLACE(INDEX(GroupVertices[Group],MATCH(Vertices[[#This Row],[Vertex]],GroupVertices[Vertex],0)),1,1,"")</f>
        <v>1</v>
      </c>
      <c r="AF11" s="48"/>
      <c r="AG11" s="48"/>
      <c r="AH11" s="48"/>
      <c r="AI11" s="48"/>
      <c r="AJ11" s="48"/>
      <c r="AK11" s="48"/>
      <c r="AL11" s="48"/>
      <c r="AM11" s="48"/>
      <c r="AN11" s="48"/>
      <c r="AO11" s="48"/>
      <c r="AP11" s="48"/>
      <c r="AQ11" s="49"/>
      <c r="AR11" s="48"/>
      <c r="AS11" s="49"/>
      <c r="AT11" s="48"/>
      <c r="AU11" s="49"/>
      <c r="AV11" s="48"/>
      <c r="AW11" s="49"/>
      <c r="AX11" s="48"/>
      <c r="AY11" s="67" t="s">
        <v>819</v>
      </c>
      <c r="AZ11" s="67">
        <v>1331</v>
      </c>
      <c r="BA11" s="67">
        <v>724</v>
      </c>
      <c r="BB11" s="67">
        <v>1277</v>
      </c>
      <c r="BC11" s="67">
        <v>1763</v>
      </c>
      <c r="BD11" s="67"/>
      <c r="BE11" s="67" t="s">
        <v>904</v>
      </c>
      <c r="BF11" s="67" t="s">
        <v>979</v>
      </c>
      <c r="BG11" s="101" t="s">
        <v>1036</v>
      </c>
      <c r="BH11" s="67"/>
      <c r="BI11" s="98">
        <v>39934.024039351854</v>
      </c>
      <c r="BJ11" s="101" t="s">
        <v>1083</v>
      </c>
      <c r="BK11" s="67" t="b">
        <v>0</v>
      </c>
      <c r="BL11" s="67" t="b">
        <v>0</v>
      </c>
      <c r="BM11" s="67" t="b">
        <v>1</v>
      </c>
      <c r="BN11" s="67"/>
      <c r="BO11" s="67">
        <v>41</v>
      </c>
      <c r="BP11" s="101" t="s">
        <v>1140</v>
      </c>
      <c r="BQ11" s="67" t="b">
        <v>0</v>
      </c>
      <c r="BR11" s="67" t="s">
        <v>1197</v>
      </c>
      <c r="BS11" s="101" t="s">
        <v>1206</v>
      </c>
      <c r="BT11" s="67" t="s">
        <v>65</v>
      </c>
    </row>
    <row r="12" spans="1:72" ht="41.45" customHeight="1">
      <c r="A12" s="66" t="s">
        <v>336</v>
      </c>
      <c r="C12" s="68"/>
      <c r="D12" s="68" t="s">
        <v>64</v>
      </c>
      <c r="E12" s="75">
        <v>182.22104385128694</v>
      </c>
      <c r="F12" s="77"/>
      <c r="G12" s="114" t="s">
        <v>544</v>
      </c>
      <c r="H12" s="68"/>
      <c r="I12" s="78" t="s">
        <v>336</v>
      </c>
      <c r="J12" s="79"/>
      <c r="K12" s="79"/>
      <c r="L12" s="78" t="s">
        <v>1293</v>
      </c>
      <c r="M12" s="82">
        <v>27.734914860323393</v>
      </c>
      <c r="N12" s="83">
        <v>2313.084228515625</v>
      </c>
      <c r="O12" s="83">
        <v>6597.51953125</v>
      </c>
      <c r="P12" s="84"/>
      <c r="Q12" s="85"/>
      <c r="R12" s="108"/>
      <c r="S12" s="48"/>
      <c r="T12" s="48">
        <v>4</v>
      </c>
      <c r="U12" s="48">
        <v>25</v>
      </c>
      <c r="V12" s="49">
        <v>92.4</v>
      </c>
      <c r="W12" s="49">
        <v>0.033333</v>
      </c>
      <c r="X12" s="49">
        <v>0.072174</v>
      </c>
      <c r="Y12" s="49">
        <v>2.867506</v>
      </c>
      <c r="Z12" s="49">
        <v>0.14923076923076922</v>
      </c>
      <c r="AA12" s="49">
        <v>0.11538461538461539</v>
      </c>
      <c r="AB12" s="80">
        <v>12</v>
      </c>
      <c r="AC12" s="80"/>
      <c r="AD12" s="81"/>
      <c r="AE12" s="67" t="str">
        <f>REPLACE(INDEX(GroupVertices[Group],MATCH(Vertices[[#This Row],[Vertex]],GroupVertices[Vertex],0)),1,1,"")</f>
        <v>1</v>
      </c>
      <c r="AF12" s="48"/>
      <c r="AG12" s="48"/>
      <c r="AH12" s="48"/>
      <c r="AI12" s="48"/>
      <c r="AJ12" s="48"/>
      <c r="AK12" s="48"/>
      <c r="AL12" s="128" t="s">
        <v>1642</v>
      </c>
      <c r="AM12" s="128" t="s">
        <v>1642</v>
      </c>
      <c r="AN12" s="128" t="s">
        <v>1585</v>
      </c>
      <c r="AO12" s="128" t="s">
        <v>1585</v>
      </c>
      <c r="AP12" s="48">
        <v>3</v>
      </c>
      <c r="AQ12" s="49">
        <v>4.838709677419355</v>
      </c>
      <c r="AR12" s="48">
        <v>0</v>
      </c>
      <c r="AS12" s="49">
        <v>0</v>
      </c>
      <c r="AT12" s="48">
        <v>0</v>
      </c>
      <c r="AU12" s="49">
        <v>0</v>
      </c>
      <c r="AV12" s="48">
        <v>59</v>
      </c>
      <c r="AW12" s="49">
        <v>95.16129032258064</v>
      </c>
      <c r="AX12" s="48">
        <v>62</v>
      </c>
      <c r="AY12" s="67" t="s">
        <v>820</v>
      </c>
      <c r="AZ12" s="67">
        <v>497</v>
      </c>
      <c r="BA12" s="67">
        <v>812</v>
      </c>
      <c r="BB12" s="67">
        <v>1763</v>
      </c>
      <c r="BC12" s="67">
        <v>4189</v>
      </c>
      <c r="BD12" s="67"/>
      <c r="BE12" s="67" t="s">
        <v>905</v>
      </c>
      <c r="BF12" s="67" t="s">
        <v>977</v>
      </c>
      <c r="BG12" s="101" t="s">
        <v>1037</v>
      </c>
      <c r="BH12" s="67"/>
      <c r="BI12" s="98">
        <v>43244.11033564815</v>
      </c>
      <c r="BJ12" s="101" t="s">
        <v>1084</v>
      </c>
      <c r="BK12" s="67" t="b">
        <v>0</v>
      </c>
      <c r="BL12" s="67" t="b">
        <v>0</v>
      </c>
      <c r="BM12" s="67" t="b">
        <v>1</v>
      </c>
      <c r="BN12" s="67"/>
      <c r="BO12" s="67">
        <v>11</v>
      </c>
      <c r="BP12" s="101" t="s">
        <v>1140</v>
      </c>
      <c r="BQ12" s="67" t="b">
        <v>0</v>
      </c>
      <c r="BR12" s="67" t="s">
        <v>1197</v>
      </c>
      <c r="BS12" s="101" t="s">
        <v>1207</v>
      </c>
      <c r="BT12" s="67" t="s">
        <v>66</v>
      </c>
    </row>
    <row r="13" spans="1:72" ht="41.45" customHeight="1">
      <c r="A13" s="66" t="s">
        <v>337</v>
      </c>
      <c r="C13" s="68"/>
      <c r="D13" s="68" t="s">
        <v>64</v>
      </c>
      <c r="E13" s="75">
        <v>206.88572449952335</v>
      </c>
      <c r="F13" s="77"/>
      <c r="G13" s="114" t="s">
        <v>545</v>
      </c>
      <c r="H13" s="68"/>
      <c r="I13" s="78" t="s">
        <v>337</v>
      </c>
      <c r="J13" s="79"/>
      <c r="K13" s="79"/>
      <c r="L13" s="78" t="s">
        <v>1294</v>
      </c>
      <c r="M13" s="82">
        <v>60.34490977637217</v>
      </c>
      <c r="N13" s="83">
        <v>2682.631591796875</v>
      </c>
      <c r="O13" s="83">
        <v>6860.021484375</v>
      </c>
      <c r="P13" s="84"/>
      <c r="Q13" s="85"/>
      <c r="R13" s="108"/>
      <c r="S13" s="48"/>
      <c r="T13" s="48">
        <v>4</v>
      </c>
      <c r="U13" s="48">
        <v>25</v>
      </c>
      <c r="V13" s="49">
        <v>92.4</v>
      </c>
      <c r="W13" s="49">
        <v>0.033333</v>
      </c>
      <c r="X13" s="49">
        <v>0.072174</v>
      </c>
      <c r="Y13" s="49">
        <v>2.867506</v>
      </c>
      <c r="Z13" s="49">
        <v>0.14923076923076922</v>
      </c>
      <c r="AA13" s="49">
        <v>0.11538461538461539</v>
      </c>
      <c r="AB13" s="80">
        <v>13</v>
      </c>
      <c r="AC13" s="80"/>
      <c r="AD13" s="81"/>
      <c r="AE13" s="67" t="str">
        <f>REPLACE(INDEX(GroupVertices[Group],MATCH(Vertices[[#This Row],[Vertex]],GroupVertices[Vertex],0)),1,1,"")</f>
        <v>1</v>
      </c>
      <c r="AF13" s="48"/>
      <c r="AG13" s="48"/>
      <c r="AH13" s="48"/>
      <c r="AI13" s="48"/>
      <c r="AJ13" s="48"/>
      <c r="AK13" s="48"/>
      <c r="AL13" s="128" t="s">
        <v>1642</v>
      </c>
      <c r="AM13" s="128" t="s">
        <v>1642</v>
      </c>
      <c r="AN13" s="128" t="s">
        <v>1585</v>
      </c>
      <c r="AO13" s="128" t="s">
        <v>1585</v>
      </c>
      <c r="AP13" s="48">
        <v>3</v>
      </c>
      <c r="AQ13" s="49">
        <v>4.838709677419355</v>
      </c>
      <c r="AR13" s="48">
        <v>0</v>
      </c>
      <c r="AS13" s="49">
        <v>0</v>
      </c>
      <c r="AT13" s="48">
        <v>0</v>
      </c>
      <c r="AU13" s="49">
        <v>0</v>
      </c>
      <c r="AV13" s="48">
        <v>59</v>
      </c>
      <c r="AW13" s="49">
        <v>95.16129032258064</v>
      </c>
      <c r="AX13" s="48">
        <v>62</v>
      </c>
      <c r="AY13" s="67" t="s">
        <v>821</v>
      </c>
      <c r="AZ13" s="67">
        <v>666</v>
      </c>
      <c r="BA13" s="67">
        <v>1800</v>
      </c>
      <c r="BB13" s="67">
        <v>2739</v>
      </c>
      <c r="BC13" s="67">
        <v>8282</v>
      </c>
      <c r="BD13" s="67"/>
      <c r="BE13" s="67" t="s">
        <v>906</v>
      </c>
      <c r="BF13" s="67" t="s">
        <v>980</v>
      </c>
      <c r="BG13" s="101" t="s">
        <v>1038</v>
      </c>
      <c r="BH13" s="67"/>
      <c r="BI13" s="98">
        <v>40584.99767361111</v>
      </c>
      <c r="BJ13" s="101" t="s">
        <v>1085</v>
      </c>
      <c r="BK13" s="67" t="b">
        <v>0</v>
      </c>
      <c r="BL13" s="67" t="b">
        <v>0</v>
      </c>
      <c r="BM13" s="67" t="b">
        <v>0</v>
      </c>
      <c r="BN13" s="67"/>
      <c r="BO13" s="67">
        <v>18</v>
      </c>
      <c r="BP13" s="101" t="s">
        <v>1140</v>
      </c>
      <c r="BQ13" s="67" t="b">
        <v>0</v>
      </c>
      <c r="BR13" s="67" t="s">
        <v>1197</v>
      </c>
      <c r="BS13" s="101" t="s">
        <v>1208</v>
      </c>
      <c r="BT13" s="67" t="s">
        <v>66</v>
      </c>
    </row>
    <row r="14" spans="1:72" ht="41.45" customHeight="1">
      <c r="A14" s="66" t="s">
        <v>338</v>
      </c>
      <c r="C14" s="68"/>
      <c r="D14" s="68" t="s">
        <v>64</v>
      </c>
      <c r="E14" s="75">
        <v>217.1210676835081</v>
      </c>
      <c r="F14" s="77"/>
      <c r="G14" s="114" t="s">
        <v>546</v>
      </c>
      <c r="H14" s="68"/>
      <c r="I14" s="78" t="s">
        <v>338</v>
      </c>
      <c r="J14" s="79"/>
      <c r="K14" s="79"/>
      <c r="L14" s="78" t="s">
        <v>1295</v>
      </c>
      <c r="M14" s="82">
        <v>73.87739754517784</v>
      </c>
      <c r="N14" s="83">
        <v>2335.27294921875</v>
      </c>
      <c r="O14" s="83">
        <v>7003.1318359375</v>
      </c>
      <c r="P14" s="84"/>
      <c r="Q14" s="85"/>
      <c r="R14" s="108"/>
      <c r="S14" s="48"/>
      <c r="T14" s="48">
        <v>4</v>
      </c>
      <c r="U14" s="48">
        <v>25</v>
      </c>
      <c r="V14" s="49">
        <v>92.4</v>
      </c>
      <c r="W14" s="49">
        <v>0.033333</v>
      </c>
      <c r="X14" s="49">
        <v>0.072174</v>
      </c>
      <c r="Y14" s="49">
        <v>2.867506</v>
      </c>
      <c r="Z14" s="49">
        <v>0.14923076923076922</v>
      </c>
      <c r="AA14" s="49">
        <v>0.11538461538461539</v>
      </c>
      <c r="AB14" s="80">
        <v>14</v>
      </c>
      <c r="AC14" s="80"/>
      <c r="AD14" s="81"/>
      <c r="AE14" s="67" t="str">
        <f>REPLACE(INDEX(GroupVertices[Group],MATCH(Vertices[[#This Row],[Vertex]],GroupVertices[Vertex],0)),1,1,"")</f>
        <v>1</v>
      </c>
      <c r="AF14" s="48"/>
      <c r="AG14" s="48"/>
      <c r="AH14" s="48"/>
      <c r="AI14" s="48"/>
      <c r="AJ14" s="48"/>
      <c r="AK14" s="48"/>
      <c r="AL14" s="128" t="s">
        <v>1642</v>
      </c>
      <c r="AM14" s="128" t="s">
        <v>1642</v>
      </c>
      <c r="AN14" s="128" t="s">
        <v>1585</v>
      </c>
      <c r="AO14" s="128" t="s">
        <v>1585</v>
      </c>
      <c r="AP14" s="48">
        <v>3</v>
      </c>
      <c r="AQ14" s="49">
        <v>4.838709677419355</v>
      </c>
      <c r="AR14" s="48">
        <v>0</v>
      </c>
      <c r="AS14" s="49">
        <v>0</v>
      </c>
      <c r="AT14" s="48">
        <v>0</v>
      </c>
      <c r="AU14" s="49">
        <v>0</v>
      </c>
      <c r="AV14" s="48">
        <v>59</v>
      </c>
      <c r="AW14" s="49">
        <v>95.16129032258064</v>
      </c>
      <c r="AX14" s="48">
        <v>62</v>
      </c>
      <c r="AY14" s="67" t="s">
        <v>822</v>
      </c>
      <c r="AZ14" s="67">
        <v>250</v>
      </c>
      <c r="BA14" s="67">
        <v>2210</v>
      </c>
      <c r="BB14" s="67">
        <v>2257</v>
      </c>
      <c r="BC14" s="67">
        <v>4656</v>
      </c>
      <c r="BD14" s="67"/>
      <c r="BE14" s="67" t="s">
        <v>907</v>
      </c>
      <c r="BF14" s="67" t="s">
        <v>981</v>
      </c>
      <c r="BG14" s="67"/>
      <c r="BH14" s="67"/>
      <c r="BI14" s="98">
        <v>41794.57950231482</v>
      </c>
      <c r="BJ14" s="101" t="s">
        <v>1086</v>
      </c>
      <c r="BK14" s="67" t="b">
        <v>1</v>
      </c>
      <c r="BL14" s="67" t="b">
        <v>0</v>
      </c>
      <c r="BM14" s="67" t="b">
        <v>1</v>
      </c>
      <c r="BN14" s="67"/>
      <c r="BO14" s="67">
        <v>27</v>
      </c>
      <c r="BP14" s="101" t="s">
        <v>1140</v>
      </c>
      <c r="BQ14" s="67" t="b">
        <v>0</v>
      </c>
      <c r="BR14" s="67" t="s">
        <v>1197</v>
      </c>
      <c r="BS14" s="101" t="s">
        <v>1209</v>
      </c>
      <c r="BT14" s="67" t="s">
        <v>66</v>
      </c>
    </row>
    <row r="15" spans="1:72" ht="41.45" customHeight="1">
      <c r="A15" s="66" t="s">
        <v>383</v>
      </c>
      <c r="C15" s="68"/>
      <c r="D15" s="68" t="s">
        <v>64</v>
      </c>
      <c r="E15" s="75">
        <v>163.5228193517636</v>
      </c>
      <c r="F15" s="77"/>
      <c r="G15" s="114" t="s">
        <v>1151</v>
      </c>
      <c r="H15" s="68"/>
      <c r="I15" s="78" t="s">
        <v>383</v>
      </c>
      <c r="J15" s="79"/>
      <c r="K15" s="79"/>
      <c r="L15" s="78" t="s">
        <v>1296</v>
      </c>
      <c r="M15" s="82">
        <v>3.013370131456453</v>
      </c>
      <c r="N15" s="83">
        <v>451.7620544433594</v>
      </c>
      <c r="O15" s="83">
        <v>6617.5908203125</v>
      </c>
      <c r="P15" s="84"/>
      <c r="Q15" s="85"/>
      <c r="R15" s="108"/>
      <c r="S15" s="48"/>
      <c r="T15" s="48">
        <v>5</v>
      </c>
      <c r="U15" s="48">
        <v>0</v>
      </c>
      <c r="V15" s="49">
        <v>0</v>
      </c>
      <c r="W15" s="49">
        <v>0.019608</v>
      </c>
      <c r="X15" s="49">
        <v>0.02849</v>
      </c>
      <c r="Y15" s="49">
        <v>0.624737</v>
      </c>
      <c r="Z15" s="49">
        <v>0.8</v>
      </c>
      <c r="AA15" s="49">
        <v>0</v>
      </c>
      <c r="AB15" s="80">
        <v>15</v>
      </c>
      <c r="AC15" s="80"/>
      <c r="AD15" s="81"/>
      <c r="AE15" s="67" t="str">
        <f>REPLACE(INDEX(GroupVertices[Group],MATCH(Vertices[[#This Row],[Vertex]],GroupVertices[Vertex],0)),1,1,"")</f>
        <v>1</v>
      </c>
      <c r="AF15" s="48"/>
      <c r="AG15" s="48"/>
      <c r="AH15" s="48"/>
      <c r="AI15" s="48"/>
      <c r="AJ15" s="48"/>
      <c r="AK15" s="48"/>
      <c r="AL15" s="48"/>
      <c r="AM15" s="48"/>
      <c r="AN15" s="48"/>
      <c r="AO15" s="48"/>
      <c r="AP15" s="48"/>
      <c r="AQ15" s="49"/>
      <c r="AR15" s="48"/>
      <c r="AS15" s="49"/>
      <c r="AT15" s="48"/>
      <c r="AU15" s="49"/>
      <c r="AV15" s="48"/>
      <c r="AW15" s="49"/>
      <c r="AX15" s="48"/>
      <c r="AY15" s="67" t="s">
        <v>823</v>
      </c>
      <c r="AZ15" s="67">
        <v>27</v>
      </c>
      <c r="BA15" s="67">
        <v>63</v>
      </c>
      <c r="BB15" s="67">
        <v>9</v>
      </c>
      <c r="BC15" s="67">
        <v>29</v>
      </c>
      <c r="BD15" s="67"/>
      <c r="BE15" s="67" t="s">
        <v>908</v>
      </c>
      <c r="BF15" s="67" t="s">
        <v>977</v>
      </c>
      <c r="BG15" s="67"/>
      <c r="BH15" s="67"/>
      <c r="BI15" s="98">
        <v>40491.800625</v>
      </c>
      <c r="BJ15" s="67"/>
      <c r="BK15" s="67" t="b">
        <v>0</v>
      </c>
      <c r="BL15" s="67" t="b">
        <v>0</v>
      </c>
      <c r="BM15" s="67" t="b">
        <v>0</v>
      </c>
      <c r="BN15" s="67"/>
      <c r="BO15" s="67">
        <v>0</v>
      </c>
      <c r="BP15" s="101" t="s">
        <v>1144</v>
      </c>
      <c r="BQ15" s="67" t="b">
        <v>0</v>
      </c>
      <c r="BR15" s="67" t="s">
        <v>1197</v>
      </c>
      <c r="BS15" s="101" t="s">
        <v>1210</v>
      </c>
      <c r="BT15" s="67" t="s">
        <v>65</v>
      </c>
    </row>
    <row r="16" spans="1:72" ht="41.45" customHeight="1">
      <c r="A16" s="66" t="s">
        <v>384</v>
      </c>
      <c r="C16" s="68"/>
      <c r="D16" s="68" t="s">
        <v>64</v>
      </c>
      <c r="E16" s="75">
        <v>181.7966515729266</v>
      </c>
      <c r="F16" s="77"/>
      <c r="G16" s="114" t="s">
        <v>1152</v>
      </c>
      <c r="H16" s="68"/>
      <c r="I16" s="78" t="s">
        <v>384</v>
      </c>
      <c r="J16" s="79"/>
      <c r="K16" s="79"/>
      <c r="L16" s="78" t="s">
        <v>1297</v>
      </c>
      <c r="M16" s="82">
        <v>27.17381170893389</v>
      </c>
      <c r="N16" s="83">
        <v>3907.6865234375</v>
      </c>
      <c r="O16" s="83">
        <v>4897.59326171875</v>
      </c>
      <c r="P16" s="84"/>
      <c r="Q16" s="85"/>
      <c r="R16" s="108"/>
      <c r="S16" s="48"/>
      <c r="T16" s="48">
        <v>5</v>
      </c>
      <c r="U16" s="48">
        <v>0</v>
      </c>
      <c r="V16" s="49">
        <v>0</v>
      </c>
      <c r="W16" s="49">
        <v>0.019608</v>
      </c>
      <c r="X16" s="49">
        <v>0.02849</v>
      </c>
      <c r="Y16" s="49">
        <v>0.624737</v>
      </c>
      <c r="Z16" s="49">
        <v>0.8</v>
      </c>
      <c r="AA16" s="49">
        <v>0</v>
      </c>
      <c r="AB16" s="80">
        <v>16</v>
      </c>
      <c r="AC16" s="80"/>
      <c r="AD16" s="81"/>
      <c r="AE16" s="67" t="str">
        <f>REPLACE(INDEX(GroupVertices[Group],MATCH(Vertices[[#This Row],[Vertex]],GroupVertices[Vertex],0)),1,1,"")</f>
        <v>1</v>
      </c>
      <c r="AF16" s="48"/>
      <c r="AG16" s="48"/>
      <c r="AH16" s="48"/>
      <c r="AI16" s="48"/>
      <c r="AJ16" s="48"/>
      <c r="AK16" s="48"/>
      <c r="AL16" s="48"/>
      <c r="AM16" s="48"/>
      <c r="AN16" s="48"/>
      <c r="AO16" s="48"/>
      <c r="AP16" s="48"/>
      <c r="AQ16" s="49"/>
      <c r="AR16" s="48"/>
      <c r="AS16" s="49"/>
      <c r="AT16" s="48"/>
      <c r="AU16" s="49"/>
      <c r="AV16" s="48"/>
      <c r="AW16" s="49"/>
      <c r="AX16" s="48"/>
      <c r="AY16" s="67" t="s">
        <v>824</v>
      </c>
      <c r="AZ16" s="67">
        <v>657</v>
      </c>
      <c r="BA16" s="67">
        <v>795</v>
      </c>
      <c r="BB16" s="67">
        <v>1769</v>
      </c>
      <c r="BC16" s="67">
        <v>2640</v>
      </c>
      <c r="BD16" s="67"/>
      <c r="BE16" s="67" t="s">
        <v>909</v>
      </c>
      <c r="BF16" s="67" t="s">
        <v>982</v>
      </c>
      <c r="BG16" s="67"/>
      <c r="BH16" s="67"/>
      <c r="BI16" s="98">
        <v>43184.954097222224</v>
      </c>
      <c r="BJ16" s="101" t="s">
        <v>1087</v>
      </c>
      <c r="BK16" s="67" t="b">
        <v>1</v>
      </c>
      <c r="BL16" s="67" t="b">
        <v>0</v>
      </c>
      <c r="BM16" s="67" t="b">
        <v>1</v>
      </c>
      <c r="BN16" s="67"/>
      <c r="BO16" s="67">
        <v>6</v>
      </c>
      <c r="BP16" s="67"/>
      <c r="BQ16" s="67" t="b">
        <v>0</v>
      </c>
      <c r="BR16" s="67" t="s">
        <v>1197</v>
      </c>
      <c r="BS16" s="101" t="s">
        <v>1211</v>
      </c>
      <c r="BT16" s="67" t="s">
        <v>65</v>
      </c>
    </row>
    <row r="17" spans="1:72" ht="41.45" customHeight="1">
      <c r="A17" s="66" t="s">
        <v>385</v>
      </c>
      <c r="C17" s="68"/>
      <c r="D17" s="68" t="s">
        <v>64</v>
      </c>
      <c r="E17" s="75">
        <v>162.29957102001907</v>
      </c>
      <c r="F17" s="77"/>
      <c r="G17" s="114" t="s">
        <v>1153</v>
      </c>
      <c r="H17" s="68"/>
      <c r="I17" s="78" t="s">
        <v>385</v>
      </c>
      <c r="J17" s="79"/>
      <c r="K17" s="79"/>
      <c r="L17" s="78" t="s">
        <v>1298</v>
      </c>
      <c r="M17" s="82">
        <v>1.3960728127455317</v>
      </c>
      <c r="N17" s="83">
        <v>1168.5513916015625</v>
      </c>
      <c r="O17" s="83">
        <v>8644.84765625</v>
      </c>
      <c r="P17" s="84"/>
      <c r="Q17" s="85"/>
      <c r="R17" s="108"/>
      <c r="S17" s="48"/>
      <c r="T17" s="48">
        <v>5</v>
      </c>
      <c r="U17" s="48">
        <v>0</v>
      </c>
      <c r="V17" s="49">
        <v>0</v>
      </c>
      <c r="W17" s="49">
        <v>0.019608</v>
      </c>
      <c r="X17" s="49">
        <v>0.02849</v>
      </c>
      <c r="Y17" s="49">
        <v>0.624737</v>
      </c>
      <c r="Z17" s="49">
        <v>0.8</v>
      </c>
      <c r="AA17" s="49">
        <v>0</v>
      </c>
      <c r="AB17" s="80">
        <v>17</v>
      </c>
      <c r="AC17" s="80"/>
      <c r="AD17" s="81"/>
      <c r="AE17" s="67" t="str">
        <f>REPLACE(INDEX(GroupVertices[Group],MATCH(Vertices[[#This Row],[Vertex]],GroupVertices[Vertex],0)),1,1,"")</f>
        <v>1</v>
      </c>
      <c r="AF17" s="48"/>
      <c r="AG17" s="48"/>
      <c r="AH17" s="48"/>
      <c r="AI17" s="48"/>
      <c r="AJ17" s="48"/>
      <c r="AK17" s="48"/>
      <c r="AL17" s="48"/>
      <c r="AM17" s="48"/>
      <c r="AN17" s="48"/>
      <c r="AO17" s="48"/>
      <c r="AP17" s="48"/>
      <c r="AQ17" s="49"/>
      <c r="AR17" s="48"/>
      <c r="AS17" s="49"/>
      <c r="AT17" s="48"/>
      <c r="AU17" s="49"/>
      <c r="AV17" s="48"/>
      <c r="AW17" s="49"/>
      <c r="AX17" s="48"/>
      <c r="AY17" s="67" t="s">
        <v>825</v>
      </c>
      <c r="AZ17" s="67">
        <v>64</v>
      </c>
      <c r="BA17" s="67">
        <v>14</v>
      </c>
      <c r="BB17" s="67">
        <v>29</v>
      </c>
      <c r="BC17" s="67">
        <v>52</v>
      </c>
      <c r="BD17" s="67"/>
      <c r="BE17" s="67"/>
      <c r="BF17" s="67"/>
      <c r="BG17" s="67"/>
      <c r="BH17" s="67"/>
      <c r="BI17" s="98">
        <v>40815.6827662037</v>
      </c>
      <c r="BJ17" s="67"/>
      <c r="BK17" s="67" t="b">
        <v>1</v>
      </c>
      <c r="BL17" s="67" t="b">
        <v>1</v>
      </c>
      <c r="BM17" s="67" t="b">
        <v>0</v>
      </c>
      <c r="BN17" s="67"/>
      <c r="BO17" s="67">
        <v>0</v>
      </c>
      <c r="BP17" s="101" t="s">
        <v>1140</v>
      </c>
      <c r="BQ17" s="67" t="b">
        <v>0</v>
      </c>
      <c r="BR17" s="67" t="s">
        <v>1197</v>
      </c>
      <c r="BS17" s="101" t="s">
        <v>1212</v>
      </c>
      <c r="BT17" s="67" t="s">
        <v>65</v>
      </c>
    </row>
    <row r="18" spans="1:72" ht="41.45" customHeight="1">
      <c r="A18" s="66" t="s">
        <v>386</v>
      </c>
      <c r="C18" s="68"/>
      <c r="D18" s="68" t="s">
        <v>64</v>
      </c>
      <c r="E18" s="75">
        <v>162.0499285033365</v>
      </c>
      <c r="F18" s="77"/>
      <c r="G18" s="114" t="s">
        <v>1153</v>
      </c>
      <c r="H18" s="68"/>
      <c r="I18" s="78" t="s">
        <v>386</v>
      </c>
      <c r="J18" s="79"/>
      <c r="K18" s="79"/>
      <c r="L18" s="78" t="s">
        <v>1299</v>
      </c>
      <c r="M18" s="82">
        <v>1.0660121354575887</v>
      </c>
      <c r="N18" s="83">
        <v>1962.0078125</v>
      </c>
      <c r="O18" s="83">
        <v>4689.390625</v>
      </c>
      <c r="P18" s="84"/>
      <c r="Q18" s="85"/>
      <c r="R18" s="108"/>
      <c r="S18" s="48"/>
      <c r="T18" s="48">
        <v>5</v>
      </c>
      <c r="U18" s="48">
        <v>0</v>
      </c>
      <c r="V18" s="49">
        <v>0</v>
      </c>
      <c r="W18" s="49">
        <v>0.019608</v>
      </c>
      <c r="X18" s="49">
        <v>0.02849</v>
      </c>
      <c r="Y18" s="49">
        <v>0.624737</v>
      </c>
      <c r="Z18" s="49">
        <v>0.8</v>
      </c>
      <c r="AA18" s="49">
        <v>0</v>
      </c>
      <c r="AB18" s="80">
        <v>18</v>
      </c>
      <c r="AC18" s="80"/>
      <c r="AD18" s="81"/>
      <c r="AE18" s="67" t="str">
        <f>REPLACE(INDEX(GroupVertices[Group],MATCH(Vertices[[#This Row],[Vertex]],GroupVertices[Vertex],0)),1,1,"")</f>
        <v>1</v>
      </c>
      <c r="AF18" s="48"/>
      <c r="AG18" s="48"/>
      <c r="AH18" s="48"/>
      <c r="AI18" s="48"/>
      <c r="AJ18" s="48"/>
      <c r="AK18" s="48"/>
      <c r="AL18" s="48"/>
      <c r="AM18" s="48"/>
      <c r="AN18" s="48"/>
      <c r="AO18" s="48"/>
      <c r="AP18" s="48"/>
      <c r="AQ18" s="49"/>
      <c r="AR18" s="48"/>
      <c r="AS18" s="49"/>
      <c r="AT18" s="48"/>
      <c r="AU18" s="49"/>
      <c r="AV18" s="48"/>
      <c r="AW18" s="49"/>
      <c r="AX18" s="48"/>
      <c r="AY18" s="67" t="s">
        <v>826</v>
      </c>
      <c r="AZ18" s="67">
        <v>9</v>
      </c>
      <c r="BA18" s="67">
        <v>4</v>
      </c>
      <c r="BB18" s="67">
        <v>0</v>
      </c>
      <c r="BC18" s="67">
        <v>0</v>
      </c>
      <c r="BD18" s="67"/>
      <c r="BE18" s="67"/>
      <c r="BF18" s="67"/>
      <c r="BG18" s="67"/>
      <c r="BH18" s="67"/>
      <c r="BI18" s="98">
        <v>43396.18604166667</v>
      </c>
      <c r="BJ18" s="67"/>
      <c r="BK18" s="67" t="b">
        <v>1</v>
      </c>
      <c r="BL18" s="67" t="b">
        <v>1</v>
      </c>
      <c r="BM18" s="67" t="b">
        <v>0</v>
      </c>
      <c r="BN18" s="67"/>
      <c r="BO18" s="67">
        <v>0</v>
      </c>
      <c r="BP18" s="67"/>
      <c r="BQ18" s="67" t="b">
        <v>0</v>
      </c>
      <c r="BR18" s="67" t="s">
        <v>1197</v>
      </c>
      <c r="BS18" s="101" t="s">
        <v>1213</v>
      </c>
      <c r="BT18" s="67" t="s">
        <v>65</v>
      </c>
    </row>
    <row r="19" spans="1:72" ht="41.45" customHeight="1">
      <c r="A19" s="66" t="s">
        <v>387</v>
      </c>
      <c r="C19" s="68"/>
      <c r="D19" s="68" t="s">
        <v>64</v>
      </c>
      <c r="E19" s="75">
        <v>181.347295042898</v>
      </c>
      <c r="F19" s="77"/>
      <c r="G19" s="114" t="s">
        <v>1154</v>
      </c>
      <c r="H19" s="68"/>
      <c r="I19" s="78" t="s">
        <v>387</v>
      </c>
      <c r="J19" s="79"/>
      <c r="K19" s="79"/>
      <c r="L19" s="78" t="s">
        <v>1300</v>
      </c>
      <c r="M19" s="82">
        <v>26.579702489815592</v>
      </c>
      <c r="N19" s="83">
        <v>2478.0087890625</v>
      </c>
      <c r="O19" s="83">
        <v>8966.228515625</v>
      </c>
      <c r="P19" s="84"/>
      <c r="Q19" s="85"/>
      <c r="R19" s="108"/>
      <c r="S19" s="48"/>
      <c r="T19" s="48">
        <v>5</v>
      </c>
      <c r="U19" s="48">
        <v>0</v>
      </c>
      <c r="V19" s="49">
        <v>0</v>
      </c>
      <c r="W19" s="49">
        <v>0.019608</v>
      </c>
      <c r="X19" s="49">
        <v>0.02849</v>
      </c>
      <c r="Y19" s="49">
        <v>0.624737</v>
      </c>
      <c r="Z19" s="49">
        <v>0.8</v>
      </c>
      <c r="AA19" s="49">
        <v>0</v>
      </c>
      <c r="AB19" s="80">
        <v>19</v>
      </c>
      <c r="AC19" s="80"/>
      <c r="AD19" s="81"/>
      <c r="AE19" s="67" t="str">
        <f>REPLACE(INDEX(GroupVertices[Group],MATCH(Vertices[[#This Row],[Vertex]],GroupVertices[Vertex],0)),1,1,"")</f>
        <v>1</v>
      </c>
      <c r="AF19" s="48"/>
      <c r="AG19" s="48"/>
      <c r="AH19" s="48"/>
      <c r="AI19" s="48"/>
      <c r="AJ19" s="48"/>
      <c r="AK19" s="48"/>
      <c r="AL19" s="48"/>
      <c r="AM19" s="48"/>
      <c r="AN19" s="48"/>
      <c r="AO19" s="48"/>
      <c r="AP19" s="48"/>
      <c r="AQ19" s="49"/>
      <c r="AR19" s="48"/>
      <c r="AS19" s="49"/>
      <c r="AT19" s="48"/>
      <c r="AU19" s="49"/>
      <c r="AV19" s="48"/>
      <c r="AW19" s="49"/>
      <c r="AX19" s="48"/>
      <c r="AY19" s="67" t="s">
        <v>827</v>
      </c>
      <c r="AZ19" s="67">
        <v>1216</v>
      </c>
      <c r="BA19" s="67">
        <v>777</v>
      </c>
      <c r="BB19" s="67">
        <v>2187</v>
      </c>
      <c r="BC19" s="67">
        <v>3957</v>
      </c>
      <c r="BD19" s="67"/>
      <c r="BE19" s="67" t="s">
        <v>910</v>
      </c>
      <c r="BF19" s="67"/>
      <c r="BG19" s="67"/>
      <c r="BH19" s="67"/>
      <c r="BI19" s="98">
        <v>42814.87918981481</v>
      </c>
      <c r="BJ19" s="101" t="s">
        <v>1088</v>
      </c>
      <c r="BK19" s="67" t="b">
        <v>0</v>
      </c>
      <c r="BL19" s="67" t="b">
        <v>0</v>
      </c>
      <c r="BM19" s="67" t="b">
        <v>0</v>
      </c>
      <c r="BN19" s="67"/>
      <c r="BO19" s="67">
        <v>11</v>
      </c>
      <c r="BP19" s="101" t="s">
        <v>1140</v>
      </c>
      <c r="BQ19" s="67" t="b">
        <v>0</v>
      </c>
      <c r="BR19" s="67" t="s">
        <v>1197</v>
      </c>
      <c r="BS19" s="101" t="s">
        <v>1214</v>
      </c>
      <c r="BT19" s="67" t="s">
        <v>65</v>
      </c>
    </row>
    <row r="20" spans="1:72" ht="41.45" customHeight="1">
      <c r="A20" s="66" t="s">
        <v>388</v>
      </c>
      <c r="C20" s="68"/>
      <c r="D20" s="68" t="s">
        <v>64</v>
      </c>
      <c r="E20" s="75">
        <v>194.95281220209725</v>
      </c>
      <c r="F20" s="77"/>
      <c r="G20" s="114" t="s">
        <v>1155</v>
      </c>
      <c r="H20" s="68"/>
      <c r="I20" s="78" t="s">
        <v>388</v>
      </c>
      <c r="J20" s="79"/>
      <c r="K20" s="79"/>
      <c r="L20" s="78" t="s">
        <v>1301</v>
      </c>
      <c r="M20" s="82">
        <v>44.56800940200849</v>
      </c>
      <c r="N20" s="83">
        <v>4393.13232421875</v>
      </c>
      <c r="O20" s="83">
        <v>8233.841796875</v>
      </c>
      <c r="P20" s="84"/>
      <c r="Q20" s="85"/>
      <c r="R20" s="108"/>
      <c r="S20" s="48"/>
      <c r="T20" s="48">
        <v>5</v>
      </c>
      <c r="U20" s="48">
        <v>0</v>
      </c>
      <c r="V20" s="49">
        <v>0</v>
      </c>
      <c r="W20" s="49">
        <v>0.019608</v>
      </c>
      <c r="X20" s="49">
        <v>0.02849</v>
      </c>
      <c r="Y20" s="49">
        <v>0.624737</v>
      </c>
      <c r="Z20" s="49">
        <v>0.8</v>
      </c>
      <c r="AA20" s="49">
        <v>0</v>
      </c>
      <c r="AB20" s="80">
        <v>20</v>
      </c>
      <c r="AC20" s="80"/>
      <c r="AD20" s="81"/>
      <c r="AE20" s="67" t="str">
        <f>REPLACE(INDEX(GroupVertices[Group],MATCH(Vertices[[#This Row],[Vertex]],GroupVertices[Vertex],0)),1,1,"")</f>
        <v>1</v>
      </c>
      <c r="AF20" s="48"/>
      <c r="AG20" s="48"/>
      <c r="AH20" s="48"/>
      <c r="AI20" s="48"/>
      <c r="AJ20" s="48"/>
      <c r="AK20" s="48"/>
      <c r="AL20" s="48"/>
      <c r="AM20" s="48"/>
      <c r="AN20" s="48"/>
      <c r="AO20" s="48"/>
      <c r="AP20" s="48"/>
      <c r="AQ20" s="49"/>
      <c r="AR20" s="48"/>
      <c r="AS20" s="49"/>
      <c r="AT20" s="48"/>
      <c r="AU20" s="49"/>
      <c r="AV20" s="48"/>
      <c r="AW20" s="49"/>
      <c r="AX20" s="48"/>
      <c r="AY20" s="67" t="s">
        <v>828</v>
      </c>
      <c r="AZ20" s="67">
        <v>601</v>
      </c>
      <c r="BA20" s="67">
        <v>1322</v>
      </c>
      <c r="BB20" s="67">
        <v>931</v>
      </c>
      <c r="BC20" s="67">
        <v>3564</v>
      </c>
      <c r="BD20" s="67"/>
      <c r="BE20" s="67" t="s">
        <v>911</v>
      </c>
      <c r="BF20" s="67" t="s">
        <v>983</v>
      </c>
      <c r="BG20" s="67"/>
      <c r="BH20" s="67"/>
      <c r="BI20" s="98">
        <v>43012.88719907407</v>
      </c>
      <c r="BJ20" s="101" t="s">
        <v>1089</v>
      </c>
      <c r="BK20" s="67" t="b">
        <v>1</v>
      </c>
      <c r="BL20" s="67" t="b">
        <v>0</v>
      </c>
      <c r="BM20" s="67" t="b">
        <v>0</v>
      </c>
      <c r="BN20" s="67"/>
      <c r="BO20" s="67">
        <v>18</v>
      </c>
      <c r="BP20" s="67"/>
      <c r="BQ20" s="67" t="b">
        <v>0</v>
      </c>
      <c r="BR20" s="67" t="s">
        <v>1197</v>
      </c>
      <c r="BS20" s="101" t="s">
        <v>1215</v>
      </c>
      <c r="BT20" s="67" t="s">
        <v>65</v>
      </c>
    </row>
    <row r="21" spans="1:72" ht="41.45" customHeight="1">
      <c r="A21" s="66" t="s">
        <v>389</v>
      </c>
      <c r="C21" s="68"/>
      <c r="D21" s="68" t="s">
        <v>64</v>
      </c>
      <c r="E21" s="75">
        <v>171.41152287893232</v>
      </c>
      <c r="F21" s="77"/>
      <c r="G21" s="114" t="s">
        <v>1156</v>
      </c>
      <c r="H21" s="68"/>
      <c r="I21" s="78" t="s">
        <v>389</v>
      </c>
      <c r="J21" s="79"/>
      <c r="K21" s="79"/>
      <c r="L21" s="78" t="s">
        <v>1302</v>
      </c>
      <c r="M21" s="82">
        <v>13.443287533755456</v>
      </c>
      <c r="N21" s="83">
        <v>1381.0325927734375</v>
      </c>
      <c r="O21" s="83">
        <v>7985.0087890625</v>
      </c>
      <c r="P21" s="84"/>
      <c r="Q21" s="85"/>
      <c r="R21" s="108"/>
      <c r="S21" s="48"/>
      <c r="T21" s="48">
        <v>5</v>
      </c>
      <c r="U21" s="48">
        <v>0</v>
      </c>
      <c r="V21" s="49">
        <v>0</v>
      </c>
      <c r="W21" s="49">
        <v>0.019608</v>
      </c>
      <c r="X21" s="49">
        <v>0.02849</v>
      </c>
      <c r="Y21" s="49">
        <v>0.624737</v>
      </c>
      <c r="Z21" s="49">
        <v>0.8</v>
      </c>
      <c r="AA21" s="49">
        <v>0</v>
      </c>
      <c r="AB21" s="80">
        <v>21</v>
      </c>
      <c r="AC21" s="80"/>
      <c r="AD21" s="81"/>
      <c r="AE21" s="67" t="str">
        <f>REPLACE(INDEX(GroupVertices[Group],MATCH(Vertices[[#This Row],[Vertex]],GroupVertices[Vertex],0)),1,1,"")</f>
        <v>1</v>
      </c>
      <c r="AF21" s="48"/>
      <c r="AG21" s="48"/>
      <c r="AH21" s="48"/>
      <c r="AI21" s="48"/>
      <c r="AJ21" s="48"/>
      <c r="AK21" s="48"/>
      <c r="AL21" s="48"/>
      <c r="AM21" s="48"/>
      <c r="AN21" s="48"/>
      <c r="AO21" s="48"/>
      <c r="AP21" s="48"/>
      <c r="AQ21" s="49"/>
      <c r="AR21" s="48"/>
      <c r="AS21" s="49"/>
      <c r="AT21" s="48"/>
      <c r="AU21" s="49"/>
      <c r="AV21" s="48"/>
      <c r="AW21" s="49"/>
      <c r="AX21" s="48"/>
      <c r="AY21" s="67" t="s">
        <v>829</v>
      </c>
      <c r="AZ21" s="67">
        <v>497</v>
      </c>
      <c r="BA21" s="67">
        <v>379</v>
      </c>
      <c r="BB21" s="67">
        <v>265</v>
      </c>
      <c r="BC21" s="67">
        <v>3249</v>
      </c>
      <c r="BD21" s="67"/>
      <c r="BE21" s="67" t="s">
        <v>912</v>
      </c>
      <c r="BF21" s="67" t="s">
        <v>984</v>
      </c>
      <c r="BG21" s="101" t="s">
        <v>1039</v>
      </c>
      <c r="BH21" s="67"/>
      <c r="BI21" s="98">
        <v>43163.38327546296</v>
      </c>
      <c r="BJ21" s="101" t="s">
        <v>1090</v>
      </c>
      <c r="BK21" s="67" t="b">
        <v>1</v>
      </c>
      <c r="BL21" s="67" t="b">
        <v>0</v>
      </c>
      <c r="BM21" s="67" t="b">
        <v>1</v>
      </c>
      <c r="BN21" s="67"/>
      <c r="BO21" s="67">
        <v>3</v>
      </c>
      <c r="BP21" s="67"/>
      <c r="BQ21" s="67" t="b">
        <v>0</v>
      </c>
      <c r="BR21" s="67" t="s">
        <v>1197</v>
      </c>
      <c r="BS21" s="101" t="s">
        <v>1216</v>
      </c>
      <c r="BT21" s="67" t="s">
        <v>65</v>
      </c>
    </row>
    <row r="22" spans="1:72" ht="41.45" customHeight="1">
      <c r="A22" s="66" t="s">
        <v>390</v>
      </c>
      <c r="C22" s="68"/>
      <c r="D22" s="68" t="s">
        <v>64</v>
      </c>
      <c r="E22" s="75">
        <v>164.89585319351764</v>
      </c>
      <c r="F22" s="77"/>
      <c r="G22" s="114" t="s">
        <v>1157</v>
      </c>
      <c r="H22" s="68"/>
      <c r="I22" s="78" t="s">
        <v>390</v>
      </c>
      <c r="J22" s="79"/>
      <c r="K22" s="79"/>
      <c r="L22" s="78" t="s">
        <v>1303</v>
      </c>
      <c r="M22" s="82">
        <v>4.82870385654014</v>
      </c>
      <c r="N22" s="83">
        <v>3104.027099609375</v>
      </c>
      <c r="O22" s="83">
        <v>8885.60546875</v>
      </c>
      <c r="P22" s="84"/>
      <c r="Q22" s="85"/>
      <c r="R22" s="108"/>
      <c r="S22" s="48"/>
      <c r="T22" s="48">
        <v>5</v>
      </c>
      <c r="U22" s="48">
        <v>0</v>
      </c>
      <c r="V22" s="49">
        <v>0</v>
      </c>
      <c r="W22" s="49">
        <v>0.019608</v>
      </c>
      <c r="X22" s="49">
        <v>0.02849</v>
      </c>
      <c r="Y22" s="49">
        <v>0.624737</v>
      </c>
      <c r="Z22" s="49">
        <v>0.8</v>
      </c>
      <c r="AA22" s="49">
        <v>0</v>
      </c>
      <c r="AB22" s="80">
        <v>22</v>
      </c>
      <c r="AC22" s="80"/>
      <c r="AD22" s="81"/>
      <c r="AE22" s="67" t="str">
        <f>REPLACE(INDEX(GroupVertices[Group],MATCH(Vertices[[#This Row],[Vertex]],GroupVertices[Vertex],0)),1,1,"")</f>
        <v>1</v>
      </c>
      <c r="AF22" s="48"/>
      <c r="AG22" s="48"/>
      <c r="AH22" s="48"/>
      <c r="AI22" s="48"/>
      <c r="AJ22" s="48"/>
      <c r="AK22" s="48"/>
      <c r="AL22" s="48"/>
      <c r="AM22" s="48"/>
      <c r="AN22" s="48"/>
      <c r="AO22" s="48"/>
      <c r="AP22" s="48"/>
      <c r="AQ22" s="49"/>
      <c r="AR22" s="48"/>
      <c r="AS22" s="49"/>
      <c r="AT22" s="48"/>
      <c r="AU22" s="49"/>
      <c r="AV22" s="48"/>
      <c r="AW22" s="49"/>
      <c r="AX22" s="48"/>
      <c r="AY22" s="67" t="s">
        <v>830</v>
      </c>
      <c r="AZ22" s="67">
        <v>86</v>
      </c>
      <c r="BA22" s="67">
        <v>118</v>
      </c>
      <c r="BB22" s="67">
        <v>226</v>
      </c>
      <c r="BC22" s="67">
        <v>1822</v>
      </c>
      <c r="BD22" s="67"/>
      <c r="BE22" s="67" t="s">
        <v>913</v>
      </c>
      <c r="BF22" s="67" t="s">
        <v>985</v>
      </c>
      <c r="BG22" s="67"/>
      <c r="BH22" s="67"/>
      <c r="BI22" s="98">
        <v>42974.775868055556</v>
      </c>
      <c r="BJ22" s="67"/>
      <c r="BK22" s="67" t="b">
        <v>0</v>
      </c>
      <c r="BL22" s="67" t="b">
        <v>0</v>
      </c>
      <c r="BM22" s="67" t="b">
        <v>0</v>
      </c>
      <c r="BN22" s="67"/>
      <c r="BO22" s="67">
        <v>3</v>
      </c>
      <c r="BP22" s="101" t="s">
        <v>1140</v>
      </c>
      <c r="BQ22" s="67" t="b">
        <v>0</v>
      </c>
      <c r="BR22" s="67" t="s">
        <v>1197</v>
      </c>
      <c r="BS22" s="101" t="s">
        <v>1217</v>
      </c>
      <c r="BT22" s="67" t="s">
        <v>65</v>
      </c>
    </row>
    <row r="23" spans="1:72" ht="41.45" customHeight="1">
      <c r="A23" s="66" t="s">
        <v>391</v>
      </c>
      <c r="C23" s="68"/>
      <c r="D23" s="68" t="s">
        <v>64</v>
      </c>
      <c r="E23" s="75">
        <v>172.41009294566254</v>
      </c>
      <c r="F23" s="77"/>
      <c r="G23" s="114" t="s">
        <v>1158</v>
      </c>
      <c r="H23" s="68"/>
      <c r="I23" s="78" t="s">
        <v>391</v>
      </c>
      <c r="J23" s="79"/>
      <c r="K23" s="79"/>
      <c r="L23" s="78" t="s">
        <v>1304</v>
      </c>
      <c r="M23" s="82">
        <v>14.763530242907228</v>
      </c>
      <c r="N23" s="83">
        <v>597.0330200195312</v>
      </c>
      <c r="O23" s="83">
        <v>7920.3974609375</v>
      </c>
      <c r="P23" s="84"/>
      <c r="Q23" s="85"/>
      <c r="R23" s="108"/>
      <c r="S23" s="48"/>
      <c r="T23" s="48">
        <v>5</v>
      </c>
      <c r="U23" s="48">
        <v>0</v>
      </c>
      <c r="V23" s="49">
        <v>0</v>
      </c>
      <c r="W23" s="49">
        <v>0.019608</v>
      </c>
      <c r="X23" s="49">
        <v>0.02849</v>
      </c>
      <c r="Y23" s="49">
        <v>0.624737</v>
      </c>
      <c r="Z23" s="49">
        <v>0.8</v>
      </c>
      <c r="AA23" s="49">
        <v>0</v>
      </c>
      <c r="AB23" s="80">
        <v>23</v>
      </c>
      <c r="AC23" s="80"/>
      <c r="AD23" s="81"/>
      <c r="AE23" s="67" t="str">
        <f>REPLACE(INDEX(GroupVertices[Group],MATCH(Vertices[[#This Row],[Vertex]],GroupVertices[Vertex],0)),1,1,"")</f>
        <v>1</v>
      </c>
      <c r="AF23" s="48"/>
      <c r="AG23" s="48"/>
      <c r="AH23" s="48"/>
      <c r="AI23" s="48"/>
      <c r="AJ23" s="48"/>
      <c r="AK23" s="48"/>
      <c r="AL23" s="48"/>
      <c r="AM23" s="48"/>
      <c r="AN23" s="48"/>
      <c r="AO23" s="48"/>
      <c r="AP23" s="48"/>
      <c r="AQ23" s="49"/>
      <c r="AR23" s="48"/>
      <c r="AS23" s="49"/>
      <c r="AT23" s="48"/>
      <c r="AU23" s="49"/>
      <c r="AV23" s="48"/>
      <c r="AW23" s="49"/>
      <c r="AX23" s="48"/>
      <c r="AY23" s="67" t="s">
        <v>831</v>
      </c>
      <c r="AZ23" s="67">
        <v>403</v>
      </c>
      <c r="BA23" s="67">
        <v>419</v>
      </c>
      <c r="BB23" s="67">
        <v>642</v>
      </c>
      <c r="BC23" s="67">
        <v>1310</v>
      </c>
      <c r="BD23" s="67"/>
      <c r="BE23" s="67" t="s">
        <v>914</v>
      </c>
      <c r="BF23" s="67" t="s">
        <v>986</v>
      </c>
      <c r="BG23" s="67"/>
      <c r="BH23" s="67"/>
      <c r="BI23" s="98">
        <v>40260.460543981484</v>
      </c>
      <c r="BJ23" s="101" t="s">
        <v>1091</v>
      </c>
      <c r="BK23" s="67" t="b">
        <v>1</v>
      </c>
      <c r="BL23" s="67" t="b">
        <v>0</v>
      </c>
      <c r="BM23" s="67" t="b">
        <v>0</v>
      </c>
      <c r="BN23" s="67"/>
      <c r="BO23" s="67">
        <v>10</v>
      </c>
      <c r="BP23" s="101" t="s">
        <v>1140</v>
      </c>
      <c r="BQ23" s="67" t="b">
        <v>0</v>
      </c>
      <c r="BR23" s="67" t="s">
        <v>1197</v>
      </c>
      <c r="BS23" s="101" t="s">
        <v>1218</v>
      </c>
      <c r="BT23" s="67" t="s">
        <v>65</v>
      </c>
    </row>
    <row r="24" spans="1:72" ht="41.45" customHeight="1">
      <c r="A24" s="66" t="s">
        <v>392</v>
      </c>
      <c r="C24" s="68"/>
      <c r="D24" s="68" t="s">
        <v>64</v>
      </c>
      <c r="E24" s="75">
        <v>184.29307673975214</v>
      </c>
      <c r="F24" s="77"/>
      <c r="G24" s="114" t="s">
        <v>1159</v>
      </c>
      <c r="H24" s="68"/>
      <c r="I24" s="78" t="s">
        <v>392</v>
      </c>
      <c r="J24" s="79"/>
      <c r="K24" s="79"/>
      <c r="L24" s="78" t="s">
        <v>1305</v>
      </c>
      <c r="M24" s="82">
        <v>30.47441848181332</v>
      </c>
      <c r="N24" s="83">
        <v>2590.95068359375</v>
      </c>
      <c r="O24" s="83">
        <v>4955.6181640625</v>
      </c>
      <c r="P24" s="84"/>
      <c r="Q24" s="85"/>
      <c r="R24" s="108"/>
      <c r="S24" s="48"/>
      <c r="T24" s="48">
        <v>5</v>
      </c>
      <c r="U24" s="48">
        <v>0</v>
      </c>
      <c r="V24" s="49">
        <v>0</v>
      </c>
      <c r="W24" s="49">
        <v>0.019608</v>
      </c>
      <c r="X24" s="49">
        <v>0.02849</v>
      </c>
      <c r="Y24" s="49">
        <v>0.624737</v>
      </c>
      <c r="Z24" s="49">
        <v>0.8</v>
      </c>
      <c r="AA24" s="49">
        <v>0</v>
      </c>
      <c r="AB24" s="80">
        <v>24</v>
      </c>
      <c r="AC24" s="80"/>
      <c r="AD24" s="81"/>
      <c r="AE24" s="67" t="str">
        <f>REPLACE(INDEX(GroupVertices[Group],MATCH(Vertices[[#This Row],[Vertex]],GroupVertices[Vertex],0)),1,1,"")</f>
        <v>1</v>
      </c>
      <c r="AF24" s="48"/>
      <c r="AG24" s="48"/>
      <c r="AH24" s="48"/>
      <c r="AI24" s="48"/>
      <c r="AJ24" s="48"/>
      <c r="AK24" s="48"/>
      <c r="AL24" s="48"/>
      <c r="AM24" s="48"/>
      <c r="AN24" s="48"/>
      <c r="AO24" s="48"/>
      <c r="AP24" s="48"/>
      <c r="AQ24" s="49"/>
      <c r="AR24" s="48"/>
      <c r="AS24" s="49"/>
      <c r="AT24" s="48"/>
      <c r="AU24" s="49"/>
      <c r="AV24" s="48"/>
      <c r="AW24" s="49"/>
      <c r="AX24" s="48"/>
      <c r="AY24" s="67" t="s">
        <v>832</v>
      </c>
      <c r="AZ24" s="67">
        <v>162</v>
      </c>
      <c r="BA24" s="67">
        <v>895</v>
      </c>
      <c r="BB24" s="67">
        <v>1267</v>
      </c>
      <c r="BC24" s="67">
        <v>2968</v>
      </c>
      <c r="BD24" s="67"/>
      <c r="BE24" s="67"/>
      <c r="BF24" s="67" t="s">
        <v>987</v>
      </c>
      <c r="BG24" s="67"/>
      <c r="BH24" s="67"/>
      <c r="BI24" s="98">
        <v>42496.7503125</v>
      </c>
      <c r="BJ24" s="101" t="s">
        <v>1092</v>
      </c>
      <c r="BK24" s="67" t="b">
        <v>1</v>
      </c>
      <c r="BL24" s="67" t="b">
        <v>0</v>
      </c>
      <c r="BM24" s="67" t="b">
        <v>0</v>
      </c>
      <c r="BN24" s="67"/>
      <c r="BO24" s="67">
        <v>10</v>
      </c>
      <c r="BP24" s="67"/>
      <c r="BQ24" s="67" t="b">
        <v>0</v>
      </c>
      <c r="BR24" s="67" t="s">
        <v>1197</v>
      </c>
      <c r="BS24" s="101" t="s">
        <v>1219</v>
      </c>
      <c r="BT24" s="67" t="s">
        <v>65</v>
      </c>
    </row>
    <row r="25" spans="1:72" ht="41.45" customHeight="1">
      <c r="A25" s="66" t="s">
        <v>393</v>
      </c>
      <c r="C25" s="68"/>
      <c r="D25" s="68" t="s">
        <v>64</v>
      </c>
      <c r="E25" s="75">
        <v>162.6241062917064</v>
      </c>
      <c r="F25" s="77"/>
      <c r="G25" s="114" t="s">
        <v>1153</v>
      </c>
      <c r="H25" s="68"/>
      <c r="I25" s="78" t="s">
        <v>393</v>
      </c>
      <c r="J25" s="79"/>
      <c r="K25" s="79"/>
      <c r="L25" s="78" t="s">
        <v>1306</v>
      </c>
      <c r="M25" s="82">
        <v>1.8251516932198577</v>
      </c>
      <c r="N25" s="83">
        <v>4862.0595703125</v>
      </c>
      <c r="O25" s="83">
        <v>6214.11767578125</v>
      </c>
      <c r="P25" s="84"/>
      <c r="Q25" s="85"/>
      <c r="R25" s="108"/>
      <c r="S25" s="48"/>
      <c r="T25" s="48">
        <v>5</v>
      </c>
      <c r="U25" s="48">
        <v>0</v>
      </c>
      <c r="V25" s="49">
        <v>0</v>
      </c>
      <c r="W25" s="49">
        <v>0.019608</v>
      </c>
      <c r="X25" s="49">
        <v>0.02849</v>
      </c>
      <c r="Y25" s="49">
        <v>0.624737</v>
      </c>
      <c r="Z25" s="49">
        <v>0.8</v>
      </c>
      <c r="AA25" s="49">
        <v>0</v>
      </c>
      <c r="AB25" s="80">
        <v>25</v>
      </c>
      <c r="AC25" s="80"/>
      <c r="AD25" s="81"/>
      <c r="AE25" s="67" t="str">
        <f>REPLACE(INDEX(GroupVertices[Group],MATCH(Vertices[[#This Row],[Vertex]],GroupVertices[Vertex],0)),1,1,"")</f>
        <v>1</v>
      </c>
      <c r="AF25" s="48"/>
      <c r="AG25" s="48"/>
      <c r="AH25" s="48"/>
      <c r="AI25" s="48"/>
      <c r="AJ25" s="48"/>
      <c r="AK25" s="48"/>
      <c r="AL25" s="48"/>
      <c r="AM25" s="48"/>
      <c r="AN25" s="48"/>
      <c r="AO25" s="48"/>
      <c r="AP25" s="48"/>
      <c r="AQ25" s="49"/>
      <c r="AR25" s="48"/>
      <c r="AS25" s="49"/>
      <c r="AT25" s="48"/>
      <c r="AU25" s="49"/>
      <c r="AV25" s="48"/>
      <c r="AW25" s="49"/>
      <c r="AX25" s="48"/>
      <c r="AY25" s="67" t="s">
        <v>833</v>
      </c>
      <c r="AZ25" s="67">
        <v>23</v>
      </c>
      <c r="BA25" s="67">
        <v>27</v>
      </c>
      <c r="BB25" s="67">
        <v>16</v>
      </c>
      <c r="BC25" s="67">
        <v>8</v>
      </c>
      <c r="BD25" s="67"/>
      <c r="BE25" s="67"/>
      <c r="BF25" s="67" t="s">
        <v>988</v>
      </c>
      <c r="BG25" s="67"/>
      <c r="BH25" s="67"/>
      <c r="BI25" s="98">
        <v>42701.714375</v>
      </c>
      <c r="BJ25" s="67"/>
      <c r="BK25" s="67" t="b">
        <v>1</v>
      </c>
      <c r="BL25" s="67" t="b">
        <v>1</v>
      </c>
      <c r="BM25" s="67" t="b">
        <v>0</v>
      </c>
      <c r="BN25" s="67"/>
      <c r="BO25" s="67">
        <v>0</v>
      </c>
      <c r="BP25" s="67"/>
      <c r="BQ25" s="67" t="b">
        <v>0</v>
      </c>
      <c r="BR25" s="67" t="s">
        <v>1197</v>
      </c>
      <c r="BS25" s="101" t="s">
        <v>1220</v>
      </c>
      <c r="BT25" s="67" t="s">
        <v>65</v>
      </c>
    </row>
    <row r="26" spans="1:72" ht="41.45" customHeight="1">
      <c r="A26" s="66" t="s">
        <v>394</v>
      </c>
      <c r="C26" s="68"/>
      <c r="D26" s="68" t="s">
        <v>64</v>
      </c>
      <c r="E26" s="75">
        <v>168.31595567206864</v>
      </c>
      <c r="F26" s="77"/>
      <c r="G26" s="114" t="s">
        <v>1153</v>
      </c>
      <c r="H26" s="68"/>
      <c r="I26" s="78" t="s">
        <v>394</v>
      </c>
      <c r="J26" s="79"/>
      <c r="K26" s="79"/>
      <c r="L26" s="78" t="s">
        <v>1307</v>
      </c>
      <c r="M26" s="82">
        <v>9.35053513538496</v>
      </c>
      <c r="N26" s="83">
        <v>3682.0419921875</v>
      </c>
      <c r="O26" s="83">
        <v>8420.69921875</v>
      </c>
      <c r="P26" s="84"/>
      <c r="Q26" s="85"/>
      <c r="R26" s="108"/>
      <c r="S26" s="48"/>
      <c r="T26" s="48">
        <v>5</v>
      </c>
      <c r="U26" s="48">
        <v>0</v>
      </c>
      <c r="V26" s="49">
        <v>0</v>
      </c>
      <c r="W26" s="49">
        <v>0.019608</v>
      </c>
      <c r="X26" s="49">
        <v>0.02849</v>
      </c>
      <c r="Y26" s="49">
        <v>0.624737</v>
      </c>
      <c r="Z26" s="49">
        <v>0.8</v>
      </c>
      <c r="AA26" s="49">
        <v>0</v>
      </c>
      <c r="AB26" s="80">
        <v>26</v>
      </c>
      <c r="AC26" s="80"/>
      <c r="AD26" s="81"/>
      <c r="AE26" s="67" t="str">
        <f>REPLACE(INDEX(GroupVertices[Group],MATCH(Vertices[[#This Row],[Vertex]],GroupVertices[Vertex],0)),1,1,"")</f>
        <v>1</v>
      </c>
      <c r="AF26" s="48"/>
      <c r="AG26" s="48"/>
      <c r="AH26" s="48"/>
      <c r="AI26" s="48"/>
      <c r="AJ26" s="48"/>
      <c r="AK26" s="48"/>
      <c r="AL26" s="48"/>
      <c r="AM26" s="48"/>
      <c r="AN26" s="48"/>
      <c r="AO26" s="48"/>
      <c r="AP26" s="48"/>
      <c r="AQ26" s="49"/>
      <c r="AR26" s="48"/>
      <c r="AS26" s="49"/>
      <c r="AT26" s="48"/>
      <c r="AU26" s="49"/>
      <c r="AV26" s="48"/>
      <c r="AW26" s="49"/>
      <c r="AX26" s="48"/>
      <c r="AY26" s="67" t="s">
        <v>834</v>
      </c>
      <c r="AZ26" s="67">
        <v>52</v>
      </c>
      <c r="BA26" s="67">
        <v>255</v>
      </c>
      <c r="BB26" s="67">
        <v>6</v>
      </c>
      <c r="BC26" s="67">
        <v>1</v>
      </c>
      <c r="BD26" s="67"/>
      <c r="BE26" s="67"/>
      <c r="BF26" s="67"/>
      <c r="BG26" s="67"/>
      <c r="BH26" s="67"/>
      <c r="BI26" s="98">
        <v>43070.445625</v>
      </c>
      <c r="BJ26" s="67"/>
      <c r="BK26" s="67" t="b">
        <v>1</v>
      </c>
      <c r="BL26" s="67" t="b">
        <v>1</v>
      </c>
      <c r="BM26" s="67" t="b">
        <v>0</v>
      </c>
      <c r="BN26" s="67"/>
      <c r="BO26" s="67">
        <v>2</v>
      </c>
      <c r="BP26" s="67"/>
      <c r="BQ26" s="67" t="b">
        <v>0</v>
      </c>
      <c r="BR26" s="67" t="s">
        <v>1197</v>
      </c>
      <c r="BS26" s="101" t="s">
        <v>1221</v>
      </c>
      <c r="BT26" s="67" t="s">
        <v>65</v>
      </c>
    </row>
    <row r="27" spans="1:72" ht="41.45" customHeight="1">
      <c r="A27" s="66" t="s">
        <v>395</v>
      </c>
      <c r="C27" s="68"/>
      <c r="D27" s="68" t="s">
        <v>64</v>
      </c>
      <c r="E27" s="75">
        <v>168.44077693040992</v>
      </c>
      <c r="F27" s="77"/>
      <c r="G27" s="114" t="s">
        <v>1160</v>
      </c>
      <c r="H27" s="68"/>
      <c r="I27" s="78" t="s">
        <v>395</v>
      </c>
      <c r="J27" s="79"/>
      <c r="K27" s="79"/>
      <c r="L27" s="78" t="s">
        <v>1308</v>
      </c>
      <c r="M27" s="82">
        <v>9.515565474028932</v>
      </c>
      <c r="N27" s="83">
        <v>473.1512451171875</v>
      </c>
      <c r="O27" s="83">
        <v>7241.7646484375</v>
      </c>
      <c r="P27" s="84"/>
      <c r="Q27" s="85"/>
      <c r="R27" s="108"/>
      <c r="S27" s="48"/>
      <c r="T27" s="48">
        <v>5</v>
      </c>
      <c r="U27" s="48">
        <v>0</v>
      </c>
      <c r="V27" s="49">
        <v>0</v>
      </c>
      <c r="W27" s="49">
        <v>0.019608</v>
      </c>
      <c r="X27" s="49">
        <v>0.02849</v>
      </c>
      <c r="Y27" s="49">
        <v>0.624737</v>
      </c>
      <c r="Z27" s="49">
        <v>0.8</v>
      </c>
      <c r="AA27" s="49">
        <v>0</v>
      </c>
      <c r="AB27" s="80">
        <v>27</v>
      </c>
      <c r="AC27" s="80"/>
      <c r="AD27" s="81"/>
      <c r="AE27" s="67" t="str">
        <f>REPLACE(INDEX(GroupVertices[Group],MATCH(Vertices[[#This Row],[Vertex]],GroupVertices[Vertex],0)),1,1,"")</f>
        <v>1</v>
      </c>
      <c r="AF27" s="48"/>
      <c r="AG27" s="48"/>
      <c r="AH27" s="48"/>
      <c r="AI27" s="48"/>
      <c r="AJ27" s="48"/>
      <c r="AK27" s="48"/>
      <c r="AL27" s="48"/>
      <c r="AM27" s="48"/>
      <c r="AN27" s="48"/>
      <c r="AO27" s="48"/>
      <c r="AP27" s="48"/>
      <c r="AQ27" s="49"/>
      <c r="AR27" s="48"/>
      <c r="AS27" s="49"/>
      <c r="AT27" s="48"/>
      <c r="AU27" s="49"/>
      <c r="AV27" s="48"/>
      <c r="AW27" s="49"/>
      <c r="AX27" s="48"/>
      <c r="AY27" s="67" t="s">
        <v>835</v>
      </c>
      <c r="AZ27" s="67">
        <v>41</v>
      </c>
      <c r="BA27" s="67">
        <v>260</v>
      </c>
      <c r="BB27" s="67">
        <v>68</v>
      </c>
      <c r="BC27" s="67">
        <v>61</v>
      </c>
      <c r="BD27" s="67"/>
      <c r="BE27" s="67"/>
      <c r="BF27" s="67"/>
      <c r="BG27" s="67"/>
      <c r="BH27" s="67"/>
      <c r="BI27" s="98">
        <v>43148.65928240741</v>
      </c>
      <c r="BJ27" s="101" t="s">
        <v>1093</v>
      </c>
      <c r="BK27" s="67" t="b">
        <v>1</v>
      </c>
      <c r="BL27" s="67" t="b">
        <v>0</v>
      </c>
      <c r="BM27" s="67" t="b">
        <v>0</v>
      </c>
      <c r="BN27" s="67"/>
      <c r="BO27" s="67">
        <v>1</v>
      </c>
      <c r="BP27" s="67"/>
      <c r="BQ27" s="67" t="b">
        <v>0</v>
      </c>
      <c r="BR27" s="67" t="s">
        <v>1197</v>
      </c>
      <c r="BS27" s="101" t="s">
        <v>1222</v>
      </c>
      <c r="BT27" s="67" t="s">
        <v>65</v>
      </c>
    </row>
    <row r="28" spans="1:72" ht="41.45" customHeight="1">
      <c r="A28" s="66" t="s">
        <v>396</v>
      </c>
      <c r="C28" s="68"/>
      <c r="D28" s="68" t="s">
        <v>64</v>
      </c>
      <c r="E28" s="75">
        <v>1000</v>
      </c>
      <c r="F28" s="77"/>
      <c r="G28" s="114" t="s">
        <v>1161</v>
      </c>
      <c r="H28" s="68"/>
      <c r="I28" s="78" t="s">
        <v>396</v>
      </c>
      <c r="J28" s="79"/>
      <c r="K28" s="79"/>
      <c r="L28" s="78" t="s">
        <v>1309</v>
      </c>
      <c r="M28" s="82">
        <v>1108.9476815201674</v>
      </c>
      <c r="N28" s="83">
        <v>3871.7392578125</v>
      </c>
      <c r="O28" s="83">
        <v>5583.80126953125</v>
      </c>
      <c r="P28" s="84"/>
      <c r="Q28" s="85"/>
      <c r="R28" s="108"/>
      <c r="S28" s="48"/>
      <c r="T28" s="48">
        <v>5</v>
      </c>
      <c r="U28" s="48">
        <v>0</v>
      </c>
      <c r="V28" s="49">
        <v>0</v>
      </c>
      <c r="W28" s="49">
        <v>0.019608</v>
      </c>
      <c r="X28" s="49">
        <v>0.02849</v>
      </c>
      <c r="Y28" s="49">
        <v>0.624737</v>
      </c>
      <c r="Z28" s="49">
        <v>0.8</v>
      </c>
      <c r="AA28" s="49">
        <v>0</v>
      </c>
      <c r="AB28" s="80">
        <v>28</v>
      </c>
      <c r="AC28" s="80"/>
      <c r="AD28" s="81"/>
      <c r="AE28" s="67" t="str">
        <f>REPLACE(INDEX(GroupVertices[Group],MATCH(Vertices[[#This Row],[Vertex]],GroupVertices[Vertex],0)),1,1,"")</f>
        <v>1</v>
      </c>
      <c r="AF28" s="48"/>
      <c r="AG28" s="48"/>
      <c r="AH28" s="48"/>
      <c r="AI28" s="48"/>
      <c r="AJ28" s="48"/>
      <c r="AK28" s="48"/>
      <c r="AL28" s="48"/>
      <c r="AM28" s="48"/>
      <c r="AN28" s="48"/>
      <c r="AO28" s="48"/>
      <c r="AP28" s="48"/>
      <c r="AQ28" s="49"/>
      <c r="AR28" s="48"/>
      <c r="AS28" s="49"/>
      <c r="AT28" s="48"/>
      <c r="AU28" s="49"/>
      <c r="AV28" s="48"/>
      <c r="AW28" s="49"/>
      <c r="AX28" s="48"/>
      <c r="AY28" s="67" t="s">
        <v>836</v>
      </c>
      <c r="AZ28" s="67">
        <v>2077</v>
      </c>
      <c r="BA28" s="67">
        <v>33570</v>
      </c>
      <c r="BB28" s="67">
        <v>35526</v>
      </c>
      <c r="BC28" s="67">
        <v>2481</v>
      </c>
      <c r="BD28" s="67"/>
      <c r="BE28" s="67" t="s">
        <v>915</v>
      </c>
      <c r="BF28" s="67" t="s">
        <v>989</v>
      </c>
      <c r="BG28" s="67"/>
      <c r="BH28" s="67"/>
      <c r="BI28" s="98">
        <v>40790.99964120371</v>
      </c>
      <c r="BJ28" s="67"/>
      <c r="BK28" s="67" t="b">
        <v>1</v>
      </c>
      <c r="BL28" s="67" t="b">
        <v>0</v>
      </c>
      <c r="BM28" s="67" t="b">
        <v>1</v>
      </c>
      <c r="BN28" s="67"/>
      <c r="BO28" s="67">
        <v>535</v>
      </c>
      <c r="BP28" s="101" t="s">
        <v>1140</v>
      </c>
      <c r="BQ28" s="67" t="b">
        <v>0</v>
      </c>
      <c r="BR28" s="67" t="s">
        <v>1197</v>
      </c>
      <c r="BS28" s="101" t="s">
        <v>1223</v>
      </c>
      <c r="BT28" s="67" t="s">
        <v>65</v>
      </c>
    </row>
    <row r="29" spans="1:72" ht="41.45" customHeight="1">
      <c r="A29" s="66" t="s">
        <v>397</v>
      </c>
      <c r="C29" s="68"/>
      <c r="D29" s="68" t="s">
        <v>64</v>
      </c>
      <c r="E29" s="75">
        <v>176.70394423260248</v>
      </c>
      <c r="F29" s="77"/>
      <c r="G29" s="114" t="s">
        <v>1162</v>
      </c>
      <c r="H29" s="68"/>
      <c r="I29" s="78" t="s">
        <v>397</v>
      </c>
      <c r="J29" s="79"/>
      <c r="K29" s="79"/>
      <c r="L29" s="78" t="s">
        <v>1310</v>
      </c>
      <c r="M29" s="82">
        <v>20.44057389225985</v>
      </c>
      <c r="N29" s="83">
        <v>4679.1103515625</v>
      </c>
      <c r="O29" s="83">
        <v>6825.7294921875</v>
      </c>
      <c r="P29" s="84"/>
      <c r="Q29" s="85"/>
      <c r="R29" s="108"/>
      <c r="S29" s="48"/>
      <c r="T29" s="48">
        <v>5</v>
      </c>
      <c r="U29" s="48">
        <v>0</v>
      </c>
      <c r="V29" s="49">
        <v>0</v>
      </c>
      <c r="W29" s="49">
        <v>0.019608</v>
      </c>
      <c r="X29" s="49">
        <v>0.02849</v>
      </c>
      <c r="Y29" s="49">
        <v>0.624737</v>
      </c>
      <c r="Z29" s="49">
        <v>0.8</v>
      </c>
      <c r="AA29" s="49">
        <v>0</v>
      </c>
      <c r="AB29" s="80">
        <v>29</v>
      </c>
      <c r="AC29" s="80"/>
      <c r="AD29" s="81"/>
      <c r="AE29" s="67" t="str">
        <f>REPLACE(INDEX(GroupVertices[Group],MATCH(Vertices[[#This Row],[Vertex]],GroupVertices[Vertex],0)),1,1,"")</f>
        <v>1</v>
      </c>
      <c r="AF29" s="48"/>
      <c r="AG29" s="48"/>
      <c r="AH29" s="48"/>
      <c r="AI29" s="48"/>
      <c r="AJ29" s="48"/>
      <c r="AK29" s="48"/>
      <c r="AL29" s="48"/>
      <c r="AM29" s="48"/>
      <c r="AN29" s="48"/>
      <c r="AO29" s="48"/>
      <c r="AP29" s="48"/>
      <c r="AQ29" s="49"/>
      <c r="AR29" s="48"/>
      <c r="AS29" s="49"/>
      <c r="AT29" s="48"/>
      <c r="AU29" s="49"/>
      <c r="AV29" s="48"/>
      <c r="AW29" s="49"/>
      <c r="AX29" s="48"/>
      <c r="AY29" s="67" t="s">
        <v>837</v>
      </c>
      <c r="AZ29" s="67">
        <v>214</v>
      </c>
      <c r="BA29" s="67">
        <v>591</v>
      </c>
      <c r="BB29" s="67">
        <v>313</v>
      </c>
      <c r="BC29" s="67">
        <v>551</v>
      </c>
      <c r="BD29" s="67"/>
      <c r="BE29" s="67" t="s">
        <v>916</v>
      </c>
      <c r="BF29" s="67" t="s">
        <v>990</v>
      </c>
      <c r="BG29" s="67"/>
      <c r="BH29" s="67"/>
      <c r="BI29" s="98">
        <v>41347.05671296296</v>
      </c>
      <c r="BJ29" s="101" t="s">
        <v>1094</v>
      </c>
      <c r="BK29" s="67" t="b">
        <v>1</v>
      </c>
      <c r="BL29" s="67" t="b">
        <v>0</v>
      </c>
      <c r="BM29" s="67" t="b">
        <v>1</v>
      </c>
      <c r="BN29" s="67"/>
      <c r="BO29" s="67">
        <v>6</v>
      </c>
      <c r="BP29" s="101" t="s">
        <v>1140</v>
      </c>
      <c r="BQ29" s="67" t="b">
        <v>0</v>
      </c>
      <c r="BR29" s="67" t="s">
        <v>1197</v>
      </c>
      <c r="BS29" s="101" t="s">
        <v>1224</v>
      </c>
      <c r="BT29" s="67" t="s">
        <v>65</v>
      </c>
    </row>
    <row r="30" spans="1:72" ht="41.45" customHeight="1">
      <c r="A30" s="66" t="s">
        <v>398</v>
      </c>
      <c r="C30" s="68"/>
      <c r="D30" s="68" t="s">
        <v>64</v>
      </c>
      <c r="E30" s="75">
        <v>234.59604385128694</v>
      </c>
      <c r="F30" s="77"/>
      <c r="G30" s="114" t="s">
        <v>1163</v>
      </c>
      <c r="H30" s="68"/>
      <c r="I30" s="78" t="s">
        <v>398</v>
      </c>
      <c r="J30" s="79"/>
      <c r="K30" s="79"/>
      <c r="L30" s="78" t="s">
        <v>1311</v>
      </c>
      <c r="M30" s="82">
        <v>96.98164495533386</v>
      </c>
      <c r="N30" s="83">
        <v>690.931396484375</v>
      </c>
      <c r="O30" s="83">
        <v>6053.78466796875</v>
      </c>
      <c r="P30" s="84"/>
      <c r="Q30" s="85"/>
      <c r="R30" s="108"/>
      <c r="S30" s="48"/>
      <c r="T30" s="48">
        <v>5</v>
      </c>
      <c r="U30" s="48">
        <v>0</v>
      </c>
      <c r="V30" s="49">
        <v>0</v>
      </c>
      <c r="W30" s="49">
        <v>0.019608</v>
      </c>
      <c r="X30" s="49">
        <v>0.02849</v>
      </c>
      <c r="Y30" s="49">
        <v>0.624737</v>
      </c>
      <c r="Z30" s="49">
        <v>0.8</v>
      </c>
      <c r="AA30" s="49">
        <v>0</v>
      </c>
      <c r="AB30" s="80">
        <v>30</v>
      </c>
      <c r="AC30" s="80"/>
      <c r="AD30" s="81"/>
      <c r="AE30" s="67" t="str">
        <f>REPLACE(INDEX(GroupVertices[Group],MATCH(Vertices[[#This Row],[Vertex]],GroupVertices[Vertex],0)),1,1,"")</f>
        <v>1</v>
      </c>
      <c r="AF30" s="48"/>
      <c r="AG30" s="48"/>
      <c r="AH30" s="48"/>
      <c r="AI30" s="48"/>
      <c r="AJ30" s="48"/>
      <c r="AK30" s="48"/>
      <c r="AL30" s="48"/>
      <c r="AM30" s="48"/>
      <c r="AN30" s="48"/>
      <c r="AO30" s="48"/>
      <c r="AP30" s="48"/>
      <c r="AQ30" s="49"/>
      <c r="AR30" s="48"/>
      <c r="AS30" s="49"/>
      <c r="AT30" s="48"/>
      <c r="AU30" s="49"/>
      <c r="AV30" s="48"/>
      <c r="AW30" s="49"/>
      <c r="AX30" s="48"/>
      <c r="AY30" s="67" t="s">
        <v>838</v>
      </c>
      <c r="AZ30" s="67">
        <v>312</v>
      </c>
      <c r="BA30" s="67">
        <v>2910</v>
      </c>
      <c r="BB30" s="67">
        <v>851</v>
      </c>
      <c r="BC30" s="67">
        <v>816</v>
      </c>
      <c r="BD30" s="67"/>
      <c r="BE30" s="67" t="s">
        <v>917</v>
      </c>
      <c r="BF30" s="67" t="s">
        <v>991</v>
      </c>
      <c r="BG30" s="101" t="s">
        <v>1040</v>
      </c>
      <c r="BH30" s="67"/>
      <c r="BI30" s="98">
        <v>42313.1228125</v>
      </c>
      <c r="BJ30" s="101" t="s">
        <v>1095</v>
      </c>
      <c r="BK30" s="67" t="b">
        <v>1</v>
      </c>
      <c r="BL30" s="67" t="b">
        <v>0</v>
      </c>
      <c r="BM30" s="67" t="b">
        <v>1</v>
      </c>
      <c r="BN30" s="67"/>
      <c r="BO30" s="67">
        <v>29</v>
      </c>
      <c r="BP30" s="101" t="s">
        <v>1140</v>
      </c>
      <c r="BQ30" s="67" t="b">
        <v>0</v>
      </c>
      <c r="BR30" s="67" t="s">
        <v>1197</v>
      </c>
      <c r="BS30" s="101" t="s">
        <v>1225</v>
      </c>
      <c r="BT30" s="67" t="s">
        <v>65</v>
      </c>
    </row>
    <row r="31" spans="1:72" ht="41.45" customHeight="1">
      <c r="A31" s="66" t="s">
        <v>399</v>
      </c>
      <c r="C31" s="68"/>
      <c r="D31" s="68" t="s">
        <v>64</v>
      </c>
      <c r="E31" s="75">
        <v>256.24005004766445</v>
      </c>
      <c r="F31" s="77"/>
      <c r="G31" s="114" t="s">
        <v>1164</v>
      </c>
      <c r="H31" s="68"/>
      <c r="I31" s="78" t="s">
        <v>399</v>
      </c>
      <c r="J31" s="79"/>
      <c r="K31" s="79"/>
      <c r="L31" s="78" t="s">
        <v>1312</v>
      </c>
      <c r="M31" s="82">
        <v>125.59790567619852</v>
      </c>
      <c r="N31" s="83">
        <v>883.4652709960938</v>
      </c>
      <c r="O31" s="83">
        <v>5458.43359375</v>
      </c>
      <c r="P31" s="84"/>
      <c r="Q31" s="85"/>
      <c r="R31" s="108"/>
      <c r="S31" s="48"/>
      <c r="T31" s="48">
        <v>5</v>
      </c>
      <c r="U31" s="48">
        <v>0</v>
      </c>
      <c r="V31" s="49">
        <v>0</v>
      </c>
      <c r="W31" s="49">
        <v>0.019608</v>
      </c>
      <c r="X31" s="49">
        <v>0.02849</v>
      </c>
      <c r="Y31" s="49">
        <v>0.624737</v>
      </c>
      <c r="Z31" s="49">
        <v>0.8</v>
      </c>
      <c r="AA31" s="49">
        <v>0</v>
      </c>
      <c r="AB31" s="80">
        <v>31</v>
      </c>
      <c r="AC31" s="80"/>
      <c r="AD31" s="81"/>
      <c r="AE31" s="67" t="str">
        <f>REPLACE(INDEX(GroupVertices[Group],MATCH(Vertices[[#This Row],[Vertex]],GroupVertices[Vertex],0)),1,1,"")</f>
        <v>1</v>
      </c>
      <c r="AF31" s="48"/>
      <c r="AG31" s="48"/>
      <c r="AH31" s="48"/>
      <c r="AI31" s="48"/>
      <c r="AJ31" s="48"/>
      <c r="AK31" s="48"/>
      <c r="AL31" s="48"/>
      <c r="AM31" s="48"/>
      <c r="AN31" s="48"/>
      <c r="AO31" s="48"/>
      <c r="AP31" s="48"/>
      <c r="AQ31" s="49"/>
      <c r="AR31" s="48"/>
      <c r="AS31" s="49"/>
      <c r="AT31" s="48"/>
      <c r="AU31" s="49"/>
      <c r="AV31" s="48"/>
      <c r="AW31" s="49"/>
      <c r="AX31" s="48"/>
      <c r="AY31" s="67" t="s">
        <v>839</v>
      </c>
      <c r="AZ31" s="67">
        <v>1043</v>
      </c>
      <c r="BA31" s="67">
        <v>3777</v>
      </c>
      <c r="BB31" s="67">
        <v>12639</v>
      </c>
      <c r="BC31" s="67">
        <v>10080</v>
      </c>
      <c r="BD31" s="67"/>
      <c r="BE31" s="67" t="s">
        <v>918</v>
      </c>
      <c r="BF31" s="67" t="s">
        <v>992</v>
      </c>
      <c r="BG31" s="101" t="s">
        <v>1041</v>
      </c>
      <c r="BH31" s="67"/>
      <c r="BI31" s="98">
        <v>41366.46519675926</v>
      </c>
      <c r="BJ31" s="101" t="s">
        <v>1096</v>
      </c>
      <c r="BK31" s="67" t="b">
        <v>1</v>
      </c>
      <c r="BL31" s="67" t="b">
        <v>0</v>
      </c>
      <c r="BM31" s="67" t="b">
        <v>0</v>
      </c>
      <c r="BN31" s="67"/>
      <c r="BO31" s="67">
        <v>107</v>
      </c>
      <c r="BP31" s="101" t="s">
        <v>1140</v>
      </c>
      <c r="BQ31" s="67" t="b">
        <v>0</v>
      </c>
      <c r="BR31" s="67" t="s">
        <v>1197</v>
      </c>
      <c r="BS31" s="101" t="s">
        <v>1226</v>
      </c>
      <c r="BT31" s="67" t="s">
        <v>65</v>
      </c>
    </row>
    <row r="32" spans="1:72" ht="41.45" customHeight="1">
      <c r="A32" s="66" t="s">
        <v>400</v>
      </c>
      <c r="C32" s="68"/>
      <c r="D32" s="68" t="s">
        <v>64</v>
      </c>
      <c r="E32" s="75">
        <v>213.12678741658723</v>
      </c>
      <c r="F32" s="77"/>
      <c r="G32" s="114" t="s">
        <v>1165</v>
      </c>
      <c r="H32" s="68"/>
      <c r="I32" s="78" t="s">
        <v>400</v>
      </c>
      <c r="J32" s="79"/>
      <c r="K32" s="79"/>
      <c r="L32" s="78" t="s">
        <v>1313</v>
      </c>
      <c r="M32" s="82">
        <v>68.59642670857075</v>
      </c>
      <c r="N32" s="83">
        <v>4625.33447265625</v>
      </c>
      <c r="O32" s="83">
        <v>5553.15380859375</v>
      </c>
      <c r="P32" s="84"/>
      <c r="Q32" s="85"/>
      <c r="R32" s="108"/>
      <c r="S32" s="48"/>
      <c r="T32" s="48">
        <v>5</v>
      </c>
      <c r="U32" s="48">
        <v>0</v>
      </c>
      <c r="V32" s="49">
        <v>0</v>
      </c>
      <c r="W32" s="49">
        <v>0.019608</v>
      </c>
      <c r="X32" s="49">
        <v>0.02849</v>
      </c>
      <c r="Y32" s="49">
        <v>0.624737</v>
      </c>
      <c r="Z32" s="49">
        <v>0.8</v>
      </c>
      <c r="AA32" s="49">
        <v>0</v>
      </c>
      <c r="AB32" s="80">
        <v>32</v>
      </c>
      <c r="AC32" s="80"/>
      <c r="AD32" s="81"/>
      <c r="AE32" s="67" t="str">
        <f>REPLACE(INDEX(GroupVertices[Group],MATCH(Vertices[[#This Row],[Vertex]],GroupVertices[Vertex],0)),1,1,"")</f>
        <v>1</v>
      </c>
      <c r="AF32" s="48"/>
      <c r="AG32" s="48"/>
      <c r="AH32" s="48"/>
      <c r="AI32" s="48"/>
      <c r="AJ32" s="48"/>
      <c r="AK32" s="48"/>
      <c r="AL32" s="48"/>
      <c r="AM32" s="48"/>
      <c r="AN32" s="48"/>
      <c r="AO32" s="48"/>
      <c r="AP32" s="48"/>
      <c r="AQ32" s="49"/>
      <c r="AR32" s="48"/>
      <c r="AS32" s="49"/>
      <c r="AT32" s="48"/>
      <c r="AU32" s="49"/>
      <c r="AV32" s="48"/>
      <c r="AW32" s="49"/>
      <c r="AX32" s="48"/>
      <c r="AY32" s="67" t="s">
        <v>840</v>
      </c>
      <c r="AZ32" s="67">
        <v>1145</v>
      </c>
      <c r="BA32" s="67">
        <v>2050</v>
      </c>
      <c r="BB32" s="67">
        <v>7679</v>
      </c>
      <c r="BC32" s="67">
        <v>16440</v>
      </c>
      <c r="BD32" s="67"/>
      <c r="BE32" s="67" t="s">
        <v>919</v>
      </c>
      <c r="BF32" s="67" t="s">
        <v>990</v>
      </c>
      <c r="BG32" s="101" t="s">
        <v>1042</v>
      </c>
      <c r="BH32" s="67"/>
      <c r="BI32" s="98">
        <v>40607.72145833333</v>
      </c>
      <c r="BJ32" s="101" t="s">
        <v>1097</v>
      </c>
      <c r="BK32" s="67" t="b">
        <v>0</v>
      </c>
      <c r="BL32" s="67" t="b">
        <v>0</v>
      </c>
      <c r="BM32" s="67" t="b">
        <v>1</v>
      </c>
      <c r="BN32" s="67"/>
      <c r="BO32" s="67">
        <v>53</v>
      </c>
      <c r="BP32" s="101" t="s">
        <v>1142</v>
      </c>
      <c r="BQ32" s="67" t="b">
        <v>0</v>
      </c>
      <c r="BR32" s="67" t="s">
        <v>1197</v>
      </c>
      <c r="BS32" s="101" t="s">
        <v>1227</v>
      </c>
      <c r="BT32" s="67" t="s">
        <v>65</v>
      </c>
    </row>
    <row r="33" spans="1:72" ht="41.45" customHeight="1">
      <c r="A33" s="66" t="s">
        <v>401</v>
      </c>
      <c r="C33" s="68"/>
      <c r="D33" s="68" t="s">
        <v>64</v>
      </c>
      <c r="E33" s="75">
        <v>171.1369161105815</v>
      </c>
      <c r="F33" s="77"/>
      <c r="G33" s="114" t="s">
        <v>1166</v>
      </c>
      <c r="H33" s="68"/>
      <c r="I33" s="78" t="s">
        <v>401</v>
      </c>
      <c r="J33" s="79"/>
      <c r="K33" s="79"/>
      <c r="L33" s="78" t="s">
        <v>1314</v>
      </c>
      <c r="M33" s="82">
        <v>13.080220788738718</v>
      </c>
      <c r="N33" s="83">
        <v>3170.278564453125</v>
      </c>
      <c r="O33" s="83">
        <v>4648.41162109375</v>
      </c>
      <c r="P33" s="84"/>
      <c r="Q33" s="85"/>
      <c r="R33" s="108"/>
      <c r="S33" s="48"/>
      <c r="T33" s="48">
        <v>5</v>
      </c>
      <c r="U33" s="48">
        <v>0</v>
      </c>
      <c r="V33" s="49">
        <v>0</v>
      </c>
      <c r="W33" s="49">
        <v>0.019608</v>
      </c>
      <c r="X33" s="49">
        <v>0.02849</v>
      </c>
      <c r="Y33" s="49">
        <v>0.624737</v>
      </c>
      <c r="Z33" s="49">
        <v>0.8</v>
      </c>
      <c r="AA33" s="49">
        <v>0</v>
      </c>
      <c r="AB33" s="80">
        <v>33</v>
      </c>
      <c r="AC33" s="80"/>
      <c r="AD33" s="81"/>
      <c r="AE33" s="67" t="str">
        <f>REPLACE(INDEX(GroupVertices[Group],MATCH(Vertices[[#This Row],[Vertex]],GroupVertices[Vertex],0)),1,1,"")</f>
        <v>1</v>
      </c>
      <c r="AF33" s="48"/>
      <c r="AG33" s="48"/>
      <c r="AH33" s="48"/>
      <c r="AI33" s="48"/>
      <c r="AJ33" s="48"/>
      <c r="AK33" s="48"/>
      <c r="AL33" s="48"/>
      <c r="AM33" s="48"/>
      <c r="AN33" s="48"/>
      <c r="AO33" s="48"/>
      <c r="AP33" s="48"/>
      <c r="AQ33" s="49"/>
      <c r="AR33" s="48"/>
      <c r="AS33" s="49"/>
      <c r="AT33" s="48"/>
      <c r="AU33" s="49"/>
      <c r="AV33" s="48"/>
      <c r="AW33" s="49"/>
      <c r="AX33" s="48"/>
      <c r="AY33" s="67" t="s">
        <v>841</v>
      </c>
      <c r="AZ33" s="67">
        <v>556</v>
      </c>
      <c r="BA33" s="67">
        <v>368</v>
      </c>
      <c r="BB33" s="67">
        <v>1013</v>
      </c>
      <c r="BC33" s="67">
        <v>2818</v>
      </c>
      <c r="BD33" s="67"/>
      <c r="BE33" s="67" t="s">
        <v>920</v>
      </c>
      <c r="BF33" s="67" t="s">
        <v>987</v>
      </c>
      <c r="BG33" s="67"/>
      <c r="BH33" s="67"/>
      <c r="BI33" s="98">
        <v>43375.807800925926</v>
      </c>
      <c r="BJ33" s="101" t="s">
        <v>1098</v>
      </c>
      <c r="BK33" s="67" t="b">
        <v>0</v>
      </c>
      <c r="BL33" s="67" t="b">
        <v>0</v>
      </c>
      <c r="BM33" s="67" t="b">
        <v>0</v>
      </c>
      <c r="BN33" s="67"/>
      <c r="BO33" s="67">
        <v>3</v>
      </c>
      <c r="BP33" s="101" t="s">
        <v>1140</v>
      </c>
      <c r="BQ33" s="67" t="b">
        <v>0</v>
      </c>
      <c r="BR33" s="67" t="s">
        <v>1197</v>
      </c>
      <c r="BS33" s="101" t="s">
        <v>1228</v>
      </c>
      <c r="BT33" s="67" t="s">
        <v>65</v>
      </c>
    </row>
    <row r="34" spans="1:72" ht="41.45" customHeight="1">
      <c r="A34" s="66" t="s">
        <v>402</v>
      </c>
      <c r="C34" s="68"/>
      <c r="D34" s="68" t="s">
        <v>64</v>
      </c>
      <c r="E34" s="75">
        <v>204.88858436606293</v>
      </c>
      <c r="F34" s="77"/>
      <c r="G34" s="114" t="s">
        <v>1167</v>
      </c>
      <c r="H34" s="68"/>
      <c r="I34" s="78" t="s">
        <v>402</v>
      </c>
      <c r="J34" s="79"/>
      <c r="K34" s="79"/>
      <c r="L34" s="78" t="s">
        <v>1315</v>
      </c>
      <c r="M34" s="82">
        <v>57.70442435806863</v>
      </c>
      <c r="N34" s="83">
        <v>1855.517333984375</v>
      </c>
      <c r="O34" s="83">
        <v>8971.0947265625</v>
      </c>
      <c r="P34" s="84"/>
      <c r="Q34" s="85"/>
      <c r="R34" s="108"/>
      <c r="S34" s="48"/>
      <c r="T34" s="48">
        <v>5</v>
      </c>
      <c r="U34" s="48">
        <v>0</v>
      </c>
      <c r="V34" s="49">
        <v>0</v>
      </c>
      <c r="W34" s="49">
        <v>0.019608</v>
      </c>
      <c r="X34" s="49">
        <v>0.02849</v>
      </c>
      <c r="Y34" s="49">
        <v>0.624737</v>
      </c>
      <c r="Z34" s="49">
        <v>0.8</v>
      </c>
      <c r="AA34" s="49">
        <v>0</v>
      </c>
      <c r="AB34" s="80">
        <v>34</v>
      </c>
      <c r="AC34" s="80"/>
      <c r="AD34" s="81"/>
      <c r="AE34" s="67" t="str">
        <f>REPLACE(INDEX(GroupVertices[Group],MATCH(Vertices[[#This Row],[Vertex]],GroupVertices[Vertex],0)),1,1,"")</f>
        <v>1</v>
      </c>
      <c r="AF34" s="48"/>
      <c r="AG34" s="48"/>
      <c r="AH34" s="48"/>
      <c r="AI34" s="48"/>
      <c r="AJ34" s="48"/>
      <c r="AK34" s="48"/>
      <c r="AL34" s="48"/>
      <c r="AM34" s="48"/>
      <c r="AN34" s="48"/>
      <c r="AO34" s="48"/>
      <c r="AP34" s="48"/>
      <c r="AQ34" s="49"/>
      <c r="AR34" s="48"/>
      <c r="AS34" s="49"/>
      <c r="AT34" s="48"/>
      <c r="AU34" s="49"/>
      <c r="AV34" s="48"/>
      <c r="AW34" s="49"/>
      <c r="AX34" s="48"/>
      <c r="AY34" s="67" t="s">
        <v>842</v>
      </c>
      <c r="AZ34" s="67">
        <v>328</v>
      </c>
      <c r="BA34" s="67">
        <v>1720</v>
      </c>
      <c r="BB34" s="67">
        <v>3408</v>
      </c>
      <c r="BC34" s="67">
        <v>7258</v>
      </c>
      <c r="BD34" s="67"/>
      <c r="BE34" s="67" t="s">
        <v>921</v>
      </c>
      <c r="BF34" s="67" t="s">
        <v>993</v>
      </c>
      <c r="BG34" s="101" t="s">
        <v>1043</v>
      </c>
      <c r="BH34" s="67"/>
      <c r="BI34" s="98">
        <v>40148.21947916667</v>
      </c>
      <c r="BJ34" s="101" t="s">
        <v>1099</v>
      </c>
      <c r="BK34" s="67" t="b">
        <v>0</v>
      </c>
      <c r="BL34" s="67" t="b">
        <v>0</v>
      </c>
      <c r="BM34" s="67" t="b">
        <v>1</v>
      </c>
      <c r="BN34" s="67"/>
      <c r="BO34" s="67">
        <v>19</v>
      </c>
      <c r="BP34" s="101" t="s">
        <v>1140</v>
      </c>
      <c r="BQ34" s="67" t="b">
        <v>0</v>
      </c>
      <c r="BR34" s="67" t="s">
        <v>1197</v>
      </c>
      <c r="BS34" s="101" t="s">
        <v>1229</v>
      </c>
      <c r="BT34" s="67" t="s">
        <v>65</v>
      </c>
    </row>
    <row r="35" spans="1:72" ht="41.45" customHeight="1">
      <c r="A35" s="66" t="s">
        <v>403</v>
      </c>
      <c r="C35" s="68"/>
      <c r="D35" s="68" t="s">
        <v>64</v>
      </c>
      <c r="E35" s="75">
        <v>186.96425166825549</v>
      </c>
      <c r="F35" s="77"/>
      <c r="G35" s="114" t="s">
        <v>1168</v>
      </c>
      <c r="H35" s="68"/>
      <c r="I35" s="78" t="s">
        <v>403</v>
      </c>
      <c r="J35" s="79"/>
      <c r="K35" s="79"/>
      <c r="L35" s="78" t="s">
        <v>1316</v>
      </c>
      <c r="M35" s="82">
        <v>34.006067728794314</v>
      </c>
      <c r="N35" s="83">
        <v>1479.5462646484375</v>
      </c>
      <c r="O35" s="83">
        <v>5176.34033203125</v>
      </c>
      <c r="P35" s="84"/>
      <c r="Q35" s="85"/>
      <c r="R35" s="108"/>
      <c r="S35" s="48"/>
      <c r="T35" s="48">
        <v>5</v>
      </c>
      <c r="U35" s="48">
        <v>0</v>
      </c>
      <c r="V35" s="49">
        <v>0</v>
      </c>
      <c r="W35" s="49">
        <v>0.019608</v>
      </c>
      <c r="X35" s="49">
        <v>0.02849</v>
      </c>
      <c r="Y35" s="49">
        <v>0.624737</v>
      </c>
      <c r="Z35" s="49">
        <v>0.8</v>
      </c>
      <c r="AA35" s="49">
        <v>0</v>
      </c>
      <c r="AB35" s="80">
        <v>35</v>
      </c>
      <c r="AC35" s="80"/>
      <c r="AD35" s="81"/>
      <c r="AE35" s="67" t="str">
        <f>REPLACE(INDEX(GroupVertices[Group],MATCH(Vertices[[#This Row],[Vertex]],GroupVertices[Vertex],0)),1,1,"")</f>
        <v>1</v>
      </c>
      <c r="AF35" s="48"/>
      <c r="AG35" s="48"/>
      <c r="AH35" s="48"/>
      <c r="AI35" s="48"/>
      <c r="AJ35" s="48"/>
      <c r="AK35" s="48"/>
      <c r="AL35" s="48"/>
      <c r="AM35" s="48"/>
      <c r="AN35" s="48"/>
      <c r="AO35" s="48"/>
      <c r="AP35" s="48"/>
      <c r="AQ35" s="49"/>
      <c r="AR35" s="48"/>
      <c r="AS35" s="49"/>
      <c r="AT35" s="48"/>
      <c r="AU35" s="49"/>
      <c r="AV35" s="48"/>
      <c r="AW35" s="49"/>
      <c r="AX35" s="48"/>
      <c r="AY35" s="67" t="s">
        <v>843</v>
      </c>
      <c r="AZ35" s="67">
        <v>258</v>
      </c>
      <c r="BA35" s="67">
        <v>1002</v>
      </c>
      <c r="BB35" s="67">
        <v>806</v>
      </c>
      <c r="BC35" s="67">
        <v>4875</v>
      </c>
      <c r="BD35" s="67"/>
      <c r="BE35" s="67" t="s">
        <v>922</v>
      </c>
      <c r="BF35" s="67" t="s">
        <v>994</v>
      </c>
      <c r="BG35" s="67"/>
      <c r="BH35" s="67"/>
      <c r="BI35" s="98">
        <v>42366.857152777775</v>
      </c>
      <c r="BJ35" s="101" t="s">
        <v>1100</v>
      </c>
      <c r="BK35" s="67" t="b">
        <v>1</v>
      </c>
      <c r="BL35" s="67" t="b">
        <v>0</v>
      </c>
      <c r="BM35" s="67" t="b">
        <v>0</v>
      </c>
      <c r="BN35" s="67"/>
      <c r="BO35" s="67">
        <v>13</v>
      </c>
      <c r="BP35" s="67"/>
      <c r="BQ35" s="67" t="b">
        <v>0</v>
      </c>
      <c r="BR35" s="67" t="s">
        <v>1197</v>
      </c>
      <c r="BS35" s="101" t="s">
        <v>1230</v>
      </c>
      <c r="BT35" s="67" t="s">
        <v>65</v>
      </c>
    </row>
    <row r="36" spans="1:72" ht="41.45" customHeight="1">
      <c r="A36" s="66" t="s">
        <v>404</v>
      </c>
      <c r="C36" s="68"/>
      <c r="D36" s="68" t="s">
        <v>64</v>
      </c>
      <c r="E36" s="75">
        <v>177.62762154432792</v>
      </c>
      <c r="F36" s="77"/>
      <c r="G36" s="114" t="s">
        <v>1169</v>
      </c>
      <c r="H36" s="68"/>
      <c r="I36" s="78" t="s">
        <v>404</v>
      </c>
      <c r="J36" s="79"/>
      <c r="K36" s="79"/>
      <c r="L36" s="78" t="s">
        <v>1317</v>
      </c>
      <c r="M36" s="82">
        <v>21.66179839822524</v>
      </c>
      <c r="N36" s="83">
        <v>4550.431640625</v>
      </c>
      <c r="O36" s="83">
        <v>7543.7255859375</v>
      </c>
      <c r="P36" s="84"/>
      <c r="Q36" s="85"/>
      <c r="R36" s="108"/>
      <c r="S36" s="48"/>
      <c r="T36" s="48">
        <v>5</v>
      </c>
      <c r="U36" s="48">
        <v>0</v>
      </c>
      <c r="V36" s="49">
        <v>0</v>
      </c>
      <c r="W36" s="49">
        <v>0.019608</v>
      </c>
      <c r="X36" s="49">
        <v>0.02849</v>
      </c>
      <c r="Y36" s="49">
        <v>0.624737</v>
      </c>
      <c r="Z36" s="49">
        <v>0.8</v>
      </c>
      <c r="AA36" s="49">
        <v>0</v>
      </c>
      <c r="AB36" s="80">
        <v>36</v>
      </c>
      <c r="AC36" s="80"/>
      <c r="AD36" s="81"/>
      <c r="AE36" s="67" t="str">
        <f>REPLACE(INDEX(GroupVertices[Group],MATCH(Vertices[[#This Row],[Vertex]],GroupVertices[Vertex],0)),1,1,"")</f>
        <v>1</v>
      </c>
      <c r="AF36" s="48"/>
      <c r="AG36" s="48"/>
      <c r="AH36" s="48"/>
      <c r="AI36" s="48"/>
      <c r="AJ36" s="48"/>
      <c r="AK36" s="48"/>
      <c r="AL36" s="48"/>
      <c r="AM36" s="48"/>
      <c r="AN36" s="48"/>
      <c r="AO36" s="48"/>
      <c r="AP36" s="48"/>
      <c r="AQ36" s="49"/>
      <c r="AR36" s="48"/>
      <c r="AS36" s="49"/>
      <c r="AT36" s="48"/>
      <c r="AU36" s="49"/>
      <c r="AV36" s="48"/>
      <c r="AW36" s="49"/>
      <c r="AX36" s="48"/>
      <c r="AY36" s="67" t="s">
        <v>844</v>
      </c>
      <c r="AZ36" s="67">
        <v>316</v>
      </c>
      <c r="BA36" s="67">
        <v>628</v>
      </c>
      <c r="BB36" s="67">
        <v>1542</v>
      </c>
      <c r="BC36" s="67">
        <v>4048</v>
      </c>
      <c r="BD36" s="67"/>
      <c r="BE36" s="67" t="s">
        <v>923</v>
      </c>
      <c r="BF36" s="67" t="s">
        <v>995</v>
      </c>
      <c r="BG36" s="67"/>
      <c r="BH36" s="67"/>
      <c r="BI36" s="98">
        <v>39820.68119212963</v>
      </c>
      <c r="BJ36" s="101" t="s">
        <v>1101</v>
      </c>
      <c r="BK36" s="67" t="b">
        <v>0</v>
      </c>
      <c r="BL36" s="67" t="b">
        <v>0</v>
      </c>
      <c r="BM36" s="67" t="b">
        <v>1</v>
      </c>
      <c r="BN36" s="67"/>
      <c r="BO36" s="67">
        <v>9</v>
      </c>
      <c r="BP36" s="101" t="s">
        <v>1145</v>
      </c>
      <c r="BQ36" s="67" t="b">
        <v>0</v>
      </c>
      <c r="BR36" s="67" t="s">
        <v>1197</v>
      </c>
      <c r="BS36" s="101" t="s">
        <v>1231</v>
      </c>
      <c r="BT36" s="67" t="s">
        <v>65</v>
      </c>
    </row>
    <row r="37" spans="1:72" ht="41.45" customHeight="1">
      <c r="A37" s="66" t="s">
        <v>339</v>
      </c>
      <c r="C37" s="68"/>
      <c r="D37" s="68" t="s">
        <v>64</v>
      </c>
      <c r="E37" s="75">
        <v>163.42296234509055</v>
      </c>
      <c r="F37" s="77"/>
      <c r="G37" s="114" t="s">
        <v>547</v>
      </c>
      <c r="H37" s="68"/>
      <c r="I37" s="78" t="s">
        <v>339</v>
      </c>
      <c r="J37" s="79"/>
      <c r="K37" s="79"/>
      <c r="L37" s="78" t="s">
        <v>1318</v>
      </c>
      <c r="M37" s="82">
        <v>2.8813458605412756</v>
      </c>
      <c r="N37" s="83">
        <v>2726.07666015625</v>
      </c>
      <c r="O37" s="83">
        <v>6507.748046875</v>
      </c>
      <c r="P37" s="84"/>
      <c r="Q37" s="85"/>
      <c r="R37" s="108"/>
      <c r="S37" s="48"/>
      <c r="T37" s="48">
        <v>0</v>
      </c>
      <c r="U37" s="48">
        <v>26</v>
      </c>
      <c r="V37" s="49">
        <v>92.4</v>
      </c>
      <c r="W37" s="49">
        <v>0.033333</v>
      </c>
      <c r="X37" s="49">
        <v>0.072174</v>
      </c>
      <c r="Y37" s="49">
        <v>2.867506</v>
      </c>
      <c r="Z37" s="49">
        <v>0.15384615384615385</v>
      </c>
      <c r="AA37" s="49">
        <v>0</v>
      </c>
      <c r="AB37" s="80">
        <v>37</v>
      </c>
      <c r="AC37" s="80"/>
      <c r="AD37" s="81"/>
      <c r="AE37" s="67" t="str">
        <f>REPLACE(INDEX(GroupVertices[Group],MATCH(Vertices[[#This Row],[Vertex]],GroupVertices[Vertex],0)),1,1,"")</f>
        <v>1</v>
      </c>
      <c r="AF37" s="48"/>
      <c r="AG37" s="48"/>
      <c r="AH37" s="48"/>
      <c r="AI37" s="48"/>
      <c r="AJ37" s="48"/>
      <c r="AK37" s="48"/>
      <c r="AL37" s="128" t="s">
        <v>1642</v>
      </c>
      <c r="AM37" s="128" t="s">
        <v>1642</v>
      </c>
      <c r="AN37" s="128" t="s">
        <v>1585</v>
      </c>
      <c r="AO37" s="128" t="s">
        <v>1585</v>
      </c>
      <c r="AP37" s="48">
        <v>3</v>
      </c>
      <c r="AQ37" s="49">
        <v>4.838709677419355</v>
      </c>
      <c r="AR37" s="48">
        <v>0</v>
      </c>
      <c r="AS37" s="49">
        <v>0</v>
      </c>
      <c r="AT37" s="48">
        <v>0</v>
      </c>
      <c r="AU37" s="49">
        <v>0</v>
      </c>
      <c r="AV37" s="48">
        <v>59</v>
      </c>
      <c r="AW37" s="49">
        <v>95.16129032258064</v>
      </c>
      <c r="AX37" s="48">
        <v>62</v>
      </c>
      <c r="AY37" s="67" t="s">
        <v>845</v>
      </c>
      <c r="AZ37" s="67">
        <v>44</v>
      </c>
      <c r="BA37" s="67">
        <v>59</v>
      </c>
      <c r="BB37" s="67">
        <v>185</v>
      </c>
      <c r="BC37" s="67">
        <v>19</v>
      </c>
      <c r="BD37" s="67"/>
      <c r="BE37" s="67" t="s">
        <v>924</v>
      </c>
      <c r="BF37" s="67" t="s">
        <v>996</v>
      </c>
      <c r="BG37" s="101" t="s">
        <v>1044</v>
      </c>
      <c r="BH37" s="67"/>
      <c r="BI37" s="98">
        <v>43631.32542824074</v>
      </c>
      <c r="BJ37" s="101" t="s">
        <v>1102</v>
      </c>
      <c r="BK37" s="67" t="b">
        <v>1</v>
      </c>
      <c r="BL37" s="67" t="b">
        <v>0</v>
      </c>
      <c r="BM37" s="67" t="b">
        <v>0</v>
      </c>
      <c r="BN37" s="67"/>
      <c r="BO37" s="67">
        <v>2</v>
      </c>
      <c r="BP37" s="67"/>
      <c r="BQ37" s="67" t="b">
        <v>0</v>
      </c>
      <c r="BR37" s="67" t="s">
        <v>1197</v>
      </c>
      <c r="BS37" s="101" t="s">
        <v>1232</v>
      </c>
      <c r="BT37" s="67" t="s">
        <v>66</v>
      </c>
    </row>
    <row r="38" spans="1:72" ht="41.45" customHeight="1">
      <c r="A38" s="66" t="s">
        <v>340</v>
      </c>
      <c r="C38" s="68"/>
      <c r="D38" s="68" t="s">
        <v>64</v>
      </c>
      <c r="E38" s="75">
        <v>171.0370591039085</v>
      </c>
      <c r="F38" s="77"/>
      <c r="G38" s="114" t="s">
        <v>548</v>
      </c>
      <c r="H38" s="68"/>
      <c r="I38" s="78" t="s">
        <v>340</v>
      </c>
      <c r="J38" s="79"/>
      <c r="K38" s="79"/>
      <c r="L38" s="78" t="s">
        <v>1319</v>
      </c>
      <c r="M38" s="82">
        <v>12.94819651782354</v>
      </c>
      <c r="N38" s="83">
        <v>9131.240234375</v>
      </c>
      <c r="O38" s="83">
        <v>7113.052734375</v>
      </c>
      <c r="P38" s="84"/>
      <c r="Q38" s="85"/>
      <c r="R38" s="108"/>
      <c r="S38" s="48"/>
      <c r="T38" s="48">
        <v>1</v>
      </c>
      <c r="U38" s="48">
        <v>1</v>
      </c>
      <c r="V38" s="49">
        <v>0</v>
      </c>
      <c r="W38" s="49">
        <v>0</v>
      </c>
      <c r="X38" s="49">
        <v>0</v>
      </c>
      <c r="Y38" s="49">
        <v>0.999994</v>
      </c>
      <c r="Z38" s="49">
        <v>0</v>
      </c>
      <c r="AA38" s="49" t="s">
        <v>274</v>
      </c>
      <c r="AB38" s="80">
        <v>38</v>
      </c>
      <c r="AC38" s="80"/>
      <c r="AD38" s="81"/>
      <c r="AE38" s="67" t="str">
        <f>REPLACE(INDEX(GroupVertices[Group],MATCH(Vertices[[#This Row],[Vertex]],GroupVertices[Vertex],0)),1,1,"")</f>
        <v>3</v>
      </c>
      <c r="AF38" s="48"/>
      <c r="AG38" s="48"/>
      <c r="AH38" s="48"/>
      <c r="AI38" s="48"/>
      <c r="AJ38" s="48" t="s">
        <v>492</v>
      </c>
      <c r="AK38" s="48" t="s">
        <v>492</v>
      </c>
      <c r="AL38" s="128" t="s">
        <v>1643</v>
      </c>
      <c r="AM38" s="128" t="s">
        <v>1643</v>
      </c>
      <c r="AN38" s="128" t="s">
        <v>1678</v>
      </c>
      <c r="AO38" s="128" t="s">
        <v>1678</v>
      </c>
      <c r="AP38" s="48">
        <v>2</v>
      </c>
      <c r="AQ38" s="49">
        <v>9.523809523809524</v>
      </c>
      <c r="AR38" s="48">
        <v>0</v>
      </c>
      <c r="AS38" s="49">
        <v>0</v>
      </c>
      <c r="AT38" s="48">
        <v>0</v>
      </c>
      <c r="AU38" s="49">
        <v>0</v>
      </c>
      <c r="AV38" s="48">
        <v>19</v>
      </c>
      <c r="AW38" s="49">
        <v>90.47619047619048</v>
      </c>
      <c r="AX38" s="48">
        <v>21</v>
      </c>
      <c r="AY38" s="67" t="s">
        <v>846</v>
      </c>
      <c r="AZ38" s="67">
        <v>500</v>
      </c>
      <c r="BA38" s="67">
        <v>364</v>
      </c>
      <c r="BB38" s="67">
        <v>274</v>
      </c>
      <c r="BC38" s="67">
        <v>11</v>
      </c>
      <c r="BD38" s="67"/>
      <c r="BE38" s="67" t="s">
        <v>925</v>
      </c>
      <c r="BF38" s="67" t="s">
        <v>997</v>
      </c>
      <c r="BG38" s="101" t="s">
        <v>1045</v>
      </c>
      <c r="BH38" s="67"/>
      <c r="BI38" s="98">
        <v>40604.693460648145</v>
      </c>
      <c r="BJ38" s="101" t="s">
        <v>1103</v>
      </c>
      <c r="BK38" s="67" t="b">
        <v>0</v>
      </c>
      <c r="BL38" s="67" t="b">
        <v>0</v>
      </c>
      <c r="BM38" s="67" t="b">
        <v>1</v>
      </c>
      <c r="BN38" s="67"/>
      <c r="BO38" s="67">
        <v>20</v>
      </c>
      <c r="BP38" s="101" t="s">
        <v>1140</v>
      </c>
      <c r="BQ38" s="67" t="b">
        <v>0</v>
      </c>
      <c r="BR38" s="67" t="s">
        <v>1197</v>
      </c>
      <c r="BS38" s="101" t="s">
        <v>1233</v>
      </c>
      <c r="BT38" s="67" t="s">
        <v>66</v>
      </c>
    </row>
    <row r="39" spans="1:72" ht="41.45" customHeight="1">
      <c r="A39" s="66" t="s">
        <v>341</v>
      </c>
      <c r="C39" s="68"/>
      <c r="D39" s="68" t="s">
        <v>64</v>
      </c>
      <c r="E39" s="75">
        <v>162.8487845567207</v>
      </c>
      <c r="F39" s="77"/>
      <c r="G39" s="114" t="s">
        <v>549</v>
      </c>
      <c r="H39" s="68"/>
      <c r="I39" s="78" t="s">
        <v>341</v>
      </c>
      <c r="J39" s="79"/>
      <c r="K39" s="79"/>
      <c r="L39" s="78" t="s">
        <v>1320</v>
      </c>
      <c r="M39" s="82">
        <v>2.1222063027790066</v>
      </c>
      <c r="N39" s="83">
        <v>7467.25</v>
      </c>
      <c r="O39" s="83">
        <v>9084.765625</v>
      </c>
      <c r="P39" s="84"/>
      <c r="Q39" s="85"/>
      <c r="R39" s="108"/>
      <c r="S39" s="48"/>
      <c r="T39" s="48">
        <v>1</v>
      </c>
      <c r="U39" s="48">
        <v>1</v>
      </c>
      <c r="V39" s="49">
        <v>0</v>
      </c>
      <c r="W39" s="49">
        <v>0</v>
      </c>
      <c r="X39" s="49">
        <v>0</v>
      </c>
      <c r="Y39" s="49">
        <v>0.999994</v>
      </c>
      <c r="Z39" s="49">
        <v>0</v>
      </c>
      <c r="AA39" s="49" t="s">
        <v>274</v>
      </c>
      <c r="AB39" s="80">
        <v>39</v>
      </c>
      <c r="AC39" s="80"/>
      <c r="AD39" s="81"/>
      <c r="AE39" s="67" t="str">
        <f>REPLACE(INDEX(GroupVertices[Group],MATCH(Vertices[[#This Row],[Vertex]],GroupVertices[Vertex],0)),1,1,"")</f>
        <v>3</v>
      </c>
      <c r="AF39" s="48" t="s">
        <v>463</v>
      </c>
      <c r="AG39" s="48" t="s">
        <v>463</v>
      </c>
      <c r="AH39" s="48" t="s">
        <v>479</v>
      </c>
      <c r="AI39" s="48" t="s">
        <v>479</v>
      </c>
      <c r="AJ39" s="48" t="s">
        <v>493</v>
      </c>
      <c r="AK39" s="48" t="s">
        <v>493</v>
      </c>
      <c r="AL39" s="128" t="s">
        <v>1644</v>
      </c>
      <c r="AM39" s="128" t="s">
        <v>1644</v>
      </c>
      <c r="AN39" s="128" t="s">
        <v>1679</v>
      </c>
      <c r="AO39" s="128" t="s">
        <v>1679</v>
      </c>
      <c r="AP39" s="48">
        <v>1</v>
      </c>
      <c r="AQ39" s="49">
        <v>14.285714285714286</v>
      </c>
      <c r="AR39" s="48">
        <v>0</v>
      </c>
      <c r="AS39" s="49">
        <v>0</v>
      </c>
      <c r="AT39" s="48">
        <v>0</v>
      </c>
      <c r="AU39" s="49">
        <v>0</v>
      </c>
      <c r="AV39" s="48">
        <v>6</v>
      </c>
      <c r="AW39" s="49">
        <v>85.71428571428571</v>
      </c>
      <c r="AX39" s="48">
        <v>7</v>
      </c>
      <c r="AY39" s="67" t="s">
        <v>847</v>
      </c>
      <c r="AZ39" s="67">
        <v>276</v>
      </c>
      <c r="BA39" s="67">
        <v>36</v>
      </c>
      <c r="BB39" s="67">
        <v>20</v>
      </c>
      <c r="BC39" s="67">
        <v>42</v>
      </c>
      <c r="BD39" s="67"/>
      <c r="BE39" s="67" t="s">
        <v>926</v>
      </c>
      <c r="BF39" s="67" t="s">
        <v>998</v>
      </c>
      <c r="BG39" s="101" t="s">
        <v>1046</v>
      </c>
      <c r="BH39" s="67"/>
      <c r="BI39" s="98">
        <v>40593.811423611114</v>
      </c>
      <c r="BJ39" s="101" t="s">
        <v>1104</v>
      </c>
      <c r="BK39" s="67" t="b">
        <v>1</v>
      </c>
      <c r="BL39" s="67" t="b">
        <v>0</v>
      </c>
      <c r="BM39" s="67" t="b">
        <v>0</v>
      </c>
      <c r="BN39" s="67"/>
      <c r="BO39" s="67">
        <v>0</v>
      </c>
      <c r="BP39" s="101" t="s">
        <v>1140</v>
      </c>
      <c r="BQ39" s="67" t="b">
        <v>0</v>
      </c>
      <c r="BR39" s="67" t="s">
        <v>1197</v>
      </c>
      <c r="BS39" s="101" t="s">
        <v>1234</v>
      </c>
      <c r="BT39" s="67" t="s">
        <v>66</v>
      </c>
    </row>
    <row r="40" spans="1:72" ht="41.45" customHeight="1">
      <c r="A40" s="66" t="s">
        <v>342</v>
      </c>
      <c r="C40" s="68"/>
      <c r="D40" s="68" t="s">
        <v>64</v>
      </c>
      <c r="E40" s="75">
        <v>181.347295042898</v>
      </c>
      <c r="F40" s="77"/>
      <c r="G40" s="114" t="s">
        <v>1170</v>
      </c>
      <c r="H40" s="68"/>
      <c r="I40" s="78" t="s">
        <v>342</v>
      </c>
      <c r="J40" s="79"/>
      <c r="K40" s="79"/>
      <c r="L40" s="78" t="s">
        <v>1321</v>
      </c>
      <c r="M40" s="82">
        <v>26.579702489815592</v>
      </c>
      <c r="N40" s="83">
        <v>6635.2548828125</v>
      </c>
      <c r="O40" s="83">
        <v>5141.33984375</v>
      </c>
      <c r="P40" s="84"/>
      <c r="Q40" s="85"/>
      <c r="R40" s="108"/>
      <c r="S40" s="48"/>
      <c r="T40" s="48">
        <v>1</v>
      </c>
      <c r="U40" s="48">
        <v>1</v>
      </c>
      <c r="V40" s="49">
        <v>0</v>
      </c>
      <c r="W40" s="49">
        <v>0</v>
      </c>
      <c r="X40" s="49">
        <v>0</v>
      </c>
      <c r="Y40" s="49">
        <v>0.999994</v>
      </c>
      <c r="Z40" s="49">
        <v>0</v>
      </c>
      <c r="AA40" s="49" t="s">
        <v>274</v>
      </c>
      <c r="AB40" s="80">
        <v>40</v>
      </c>
      <c r="AC40" s="80"/>
      <c r="AD40" s="81"/>
      <c r="AE40" s="67" t="str">
        <f>REPLACE(INDEX(GroupVertices[Group],MATCH(Vertices[[#This Row],[Vertex]],GroupVertices[Vertex],0)),1,1,"")</f>
        <v>3</v>
      </c>
      <c r="AF40" s="48"/>
      <c r="AG40" s="48"/>
      <c r="AH40" s="48"/>
      <c r="AI40" s="48"/>
      <c r="AJ40" s="48" t="s">
        <v>494</v>
      </c>
      <c r="AK40" s="48" t="s">
        <v>494</v>
      </c>
      <c r="AL40" s="128" t="s">
        <v>1645</v>
      </c>
      <c r="AM40" s="128" t="s">
        <v>1645</v>
      </c>
      <c r="AN40" s="128" t="s">
        <v>1680</v>
      </c>
      <c r="AO40" s="128" t="s">
        <v>1680</v>
      </c>
      <c r="AP40" s="48">
        <v>3</v>
      </c>
      <c r="AQ40" s="49">
        <v>8.823529411764707</v>
      </c>
      <c r="AR40" s="48">
        <v>1</v>
      </c>
      <c r="AS40" s="49">
        <v>2.9411764705882355</v>
      </c>
      <c r="AT40" s="48">
        <v>0</v>
      </c>
      <c r="AU40" s="49">
        <v>0</v>
      </c>
      <c r="AV40" s="48">
        <v>30</v>
      </c>
      <c r="AW40" s="49">
        <v>88.23529411764706</v>
      </c>
      <c r="AX40" s="48">
        <v>34</v>
      </c>
      <c r="AY40" s="67" t="s">
        <v>848</v>
      </c>
      <c r="AZ40" s="67">
        <v>509</v>
      </c>
      <c r="BA40" s="67">
        <v>777</v>
      </c>
      <c r="BB40" s="67">
        <v>4081</v>
      </c>
      <c r="BC40" s="67">
        <v>792</v>
      </c>
      <c r="BD40" s="67"/>
      <c r="BE40" s="67" t="s">
        <v>927</v>
      </c>
      <c r="BF40" s="67" t="s">
        <v>977</v>
      </c>
      <c r="BG40" s="101" t="s">
        <v>1047</v>
      </c>
      <c r="BH40" s="67"/>
      <c r="BI40" s="98">
        <v>39857.91510416667</v>
      </c>
      <c r="BJ40" s="101" t="s">
        <v>1105</v>
      </c>
      <c r="BK40" s="67" t="b">
        <v>0</v>
      </c>
      <c r="BL40" s="67" t="b">
        <v>0</v>
      </c>
      <c r="BM40" s="67" t="b">
        <v>1</v>
      </c>
      <c r="BN40" s="67"/>
      <c r="BO40" s="67">
        <v>17</v>
      </c>
      <c r="BP40" s="101" t="s">
        <v>1140</v>
      </c>
      <c r="BQ40" s="67" t="b">
        <v>0</v>
      </c>
      <c r="BR40" s="67" t="s">
        <v>1197</v>
      </c>
      <c r="BS40" s="101" t="s">
        <v>1235</v>
      </c>
      <c r="BT40" s="67" t="s">
        <v>66</v>
      </c>
    </row>
    <row r="41" spans="1:72" ht="41.45" customHeight="1">
      <c r="A41" s="66" t="s">
        <v>343</v>
      </c>
      <c r="C41" s="68"/>
      <c r="D41" s="68" t="s">
        <v>64</v>
      </c>
      <c r="E41" s="75">
        <v>366.1077216396568</v>
      </c>
      <c r="F41" s="77"/>
      <c r="G41" s="114" t="s">
        <v>550</v>
      </c>
      <c r="H41" s="68"/>
      <c r="I41" s="78" t="s">
        <v>343</v>
      </c>
      <c r="J41" s="79"/>
      <c r="K41" s="79"/>
      <c r="L41" s="78" t="s">
        <v>1322</v>
      </c>
      <c r="M41" s="82">
        <v>270.8576097506223</v>
      </c>
      <c r="N41" s="83">
        <v>968.3555297851562</v>
      </c>
      <c r="O41" s="83">
        <v>1023.1752319335938</v>
      </c>
      <c r="P41" s="84"/>
      <c r="Q41" s="85"/>
      <c r="R41" s="108"/>
      <c r="S41" s="48"/>
      <c r="T41" s="48">
        <v>0</v>
      </c>
      <c r="U41" s="48">
        <v>1</v>
      </c>
      <c r="V41" s="49">
        <v>0</v>
      </c>
      <c r="W41" s="49">
        <v>0.025641</v>
      </c>
      <c r="X41" s="49">
        <v>0</v>
      </c>
      <c r="Y41" s="49">
        <v>0.331716</v>
      </c>
      <c r="Z41" s="49">
        <v>0</v>
      </c>
      <c r="AA41" s="49">
        <v>0</v>
      </c>
      <c r="AB41" s="80">
        <v>41</v>
      </c>
      <c r="AC41" s="80"/>
      <c r="AD41" s="81"/>
      <c r="AE41" s="67" t="str">
        <f>REPLACE(INDEX(GroupVertices[Group],MATCH(Vertices[[#This Row],[Vertex]],GroupVertices[Vertex],0)),1,1,"")</f>
        <v>2</v>
      </c>
      <c r="AF41" s="48" t="s">
        <v>464</v>
      </c>
      <c r="AG41" s="48" t="s">
        <v>464</v>
      </c>
      <c r="AH41" s="48" t="s">
        <v>480</v>
      </c>
      <c r="AI41" s="48" t="s">
        <v>480</v>
      </c>
      <c r="AJ41" s="48" t="s">
        <v>489</v>
      </c>
      <c r="AK41" s="48" t="s">
        <v>489</v>
      </c>
      <c r="AL41" s="128" t="s">
        <v>1646</v>
      </c>
      <c r="AM41" s="128" t="s">
        <v>1646</v>
      </c>
      <c r="AN41" s="128" t="s">
        <v>1681</v>
      </c>
      <c r="AO41" s="128" t="s">
        <v>1681</v>
      </c>
      <c r="AP41" s="48">
        <v>1</v>
      </c>
      <c r="AQ41" s="49">
        <v>3.5714285714285716</v>
      </c>
      <c r="AR41" s="48">
        <v>0</v>
      </c>
      <c r="AS41" s="49">
        <v>0</v>
      </c>
      <c r="AT41" s="48">
        <v>0</v>
      </c>
      <c r="AU41" s="49">
        <v>0</v>
      </c>
      <c r="AV41" s="48">
        <v>27</v>
      </c>
      <c r="AW41" s="49">
        <v>96.42857142857143</v>
      </c>
      <c r="AX41" s="48">
        <v>28</v>
      </c>
      <c r="AY41" s="67" t="s">
        <v>849</v>
      </c>
      <c r="AZ41" s="67">
        <v>2298</v>
      </c>
      <c r="BA41" s="67">
        <v>8178</v>
      </c>
      <c r="BB41" s="67">
        <v>8261</v>
      </c>
      <c r="BC41" s="67">
        <v>1452</v>
      </c>
      <c r="BD41" s="67"/>
      <c r="BE41" s="67" t="s">
        <v>928</v>
      </c>
      <c r="BF41" s="67" t="s">
        <v>999</v>
      </c>
      <c r="BG41" s="101" t="s">
        <v>1048</v>
      </c>
      <c r="BH41" s="67"/>
      <c r="BI41" s="98">
        <v>41045.92475694444</v>
      </c>
      <c r="BJ41" s="101" t="s">
        <v>1106</v>
      </c>
      <c r="BK41" s="67" t="b">
        <v>0</v>
      </c>
      <c r="BL41" s="67" t="b">
        <v>0</v>
      </c>
      <c r="BM41" s="67" t="b">
        <v>1</v>
      </c>
      <c r="BN41" s="67"/>
      <c r="BO41" s="67">
        <v>138</v>
      </c>
      <c r="BP41" s="101" t="s">
        <v>1142</v>
      </c>
      <c r="BQ41" s="67" t="b">
        <v>0</v>
      </c>
      <c r="BR41" s="67" t="s">
        <v>1197</v>
      </c>
      <c r="BS41" s="101" t="s">
        <v>1236</v>
      </c>
      <c r="BT41" s="67" t="s">
        <v>66</v>
      </c>
    </row>
    <row r="42" spans="1:72" ht="41.45" customHeight="1">
      <c r="A42" s="66" t="s">
        <v>344</v>
      </c>
      <c r="C42" s="68"/>
      <c r="D42" s="68" t="s">
        <v>64</v>
      </c>
      <c r="E42" s="75">
        <v>162.02496425166825</v>
      </c>
      <c r="F42" s="77"/>
      <c r="G42" s="114" t="s">
        <v>1171</v>
      </c>
      <c r="H42" s="68"/>
      <c r="I42" s="78" t="s">
        <v>344</v>
      </c>
      <c r="J42" s="79"/>
      <c r="K42" s="79"/>
      <c r="L42" s="78" t="s">
        <v>1323</v>
      </c>
      <c r="M42" s="82">
        <v>1.0330060677287942</v>
      </c>
      <c r="N42" s="83">
        <v>9159.4755859375</v>
      </c>
      <c r="O42" s="83">
        <v>3911.125732421875</v>
      </c>
      <c r="P42" s="84"/>
      <c r="Q42" s="85"/>
      <c r="R42" s="108"/>
      <c r="S42" s="48"/>
      <c r="T42" s="48">
        <v>2</v>
      </c>
      <c r="U42" s="48">
        <v>1</v>
      </c>
      <c r="V42" s="49">
        <v>0</v>
      </c>
      <c r="W42" s="49">
        <v>1</v>
      </c>
      <c r="X42" s="49">
        <v>0</v>
      </c>
      <c r="Y42" s="49">
        <v>1.298238</v>
      </c>
      <c r="Z42" s="49">
        <v>0</v>
      </c>
      <c r="AA42" s="49">
        <v>0</v>
      </c>
      <c r="AB42" s="80">
        <v>42</v>
      </c>
      <c r="AC42" s="80"/>
      <c r="AD42" s="81"/>
      <c r="AE42" s="67" t="str">
        <f>REPLACE(INDEX(GroupVertices[Group],MATCH(Vertices[[#This Row],[Vertex]],GroupVertices[Vertex],0)),1,1,"")</f>
        <v>8</v>
      </c>
      <c r="AF42" s="48"/>
      <c r="AG42" s="48"/>
      <c r="AH42" s="48"/>
      <c r="AI42" s="48"/>
      <c r="AJ42" s="48" t="s">
        <v>495</v>
      </c>
      <c r="AK42" s="48" t="s">
        <v>495</v>
      </c>
      <c r="AL42" s="128" t="s">
        <v>1647</v>
      </c>
      <c r="AM42" s="128" t="s">
        <v>1647</v>
      </c>
      <c r="AN42" s="128" t="s">
        <v>1589</v>
      </c>
      <c r="AO42" s="128" t="s">
        <v>1589</v>
      </c>
      <c r="AP42" s="48">
        <v>0</v>
      </c>
      <c r="AQ42" s="49">
        <v>0</v>
      </c>
      <c r="AR42" s="48">
        <v>0</v>
      </c>
      <c r="AS42" s="49">
        <v>0</v>
      </c>
      <c r="AT42" s="48">
        <v>0</v>
      </c>
      <c r="AU42" s="49">
        <v>0</v>
      </c>
      <c r="AV42" s="48">
        <v>20</v>
      </c>
      <c r="AW42" s="49">
        <v>100</v>
      </c>
      <c r="AX42" s="48">
        <v>20</v>
      </c>
      <c r="AY42" s="67" t="s">
        <v>850</v>
      </c>
      <c r="AZ42" s="67">
        <v>13</v>
      </c>
      <c r="BA42" s="67">
        <v>3</v>
      </c>
      <c r="BB42" s="67">
        <v>5</v>
      </c>
      <c r="BC42" s="67">
        <v>1</v>
      </c>
      <c r="BD42" s="67"/>
      <c r="BE42" s="67"/>
      <c r="BF42" s="67" t="s">
        <v>1000</v>
      </c>
      <c r="BG42" s="101" t="s">
        <v>1049</v>
      </c>
      <c r="BH42" s="67"/>
      <c r="BI42" s="98">
        <v>43684.37236111111</v>
      </c>
      <c r="BJ42" s="101" t="s">
        <v>1107</v>
      </c>
      <c r="BK42" s="67" t="b">
        <v>1</v>
      </c>
      <c r="BL42" s="67" t="b">
        <v>0</v>
      </c>
      <c r="BM42" s="67" t="b">
        <v>0</v>
      </c>
      <c r="BN42" s="67"/>
      <c r="BO42" s="67">
        <v>0</v>
      </c>
      <c r="BP42" s="67"/>
      <c r="BQ42" s="67" t="b">
        <v>0</v>
      </c>
      <c r="BR42" s="67" t="s">
        <v>1197</v>
      </c>
      <c r="BS42" s="101" t="s">
        <v>1237</v>
      </c>
      <c r="BT42" s="67" t="s">
        <v>66</v>
      </c>
    </row>
    <row r="43" spans="1:72" ht="41.45" customHeight="1">
      <c r="A43" s="66" t="s">
        <v>345</v>
      </c>
      <c r="C43" s="68"/>
      <c r="D43" s="68" t="s">
        <v>64</v>
      </c>
      <c r="E43" s="75">
        <v>162</v>
      </c>
      <c r="F43" s="77"/>
      <c r="G43" s="114" t="s">
        <v>551</v>
      </c>
      <c r="H43" s="68"/>
      <c r="I43" s="78" t="s">
        <v>345</v>
      </c>
      <c r="J43" s="79"/>
      <c r="K43" s="79"/>
      <c r="L43" s="78" t="s">
        <v>1324</v>
      </c>
      <c r="M43" s="82">
        <v>1</v>
      </c>
      <c r="N43" s="83">
        <v>8383.9501953125</v>
      </c>
      <c r="O43" s="83">
        <v>3911.125732421875</v>
      </c>
      <c r="P43" s="84"/>
      <c r="Q43" s="85"/>
      <c r="R43" s="108"/>
      <c r="S43" s="48"/>
      <c r="T43" s="48">
        <v>0</v>
      </c>
      <c r="U43" s="48">
        <v>1</v>
      </c>
      <c r="V43" s="49">
        <v>0</v>
      </c>
      <c r="W43" s="49">
        <v>1</v>
      </c>
      <c r="X43" s="49">
        <v>0</v>
      </c>
      <c r="Y43" s="49">
        <v>0.70175</v>
      </c>
      <c r="Z43" s="49">
        <v>0</v>
      </c>
      <c r="AA43" s="49">
        <v>0</v>
      </c>
      <c r="AB43" s="80">
        <v>43</v>
      </c>
      <c r="AC43" s="80"/>
      <c r="AD43" s="81"/>
      <c r="AE43" s="67" t="str">
        <f>REPLACE(INDEX(GroupVertices[Group],MATCH(Vertices[[#This Row],[Vertex]],GroupVertices[Vertex],0)),1,1,"")</f>
        <v>8</v>
      </c>
      <c r="AF43" s="48"/>
      <c r="AG43" s="48"/>
      <c r="AH43" s="48"/>
      <c r="AI43" s="48"/>
      <c r="AJ43" s="48" t="s">
        <v>496</v>
      </c>
      <c r="AK43" s="48" t="s">
        <v>496</v>
      </c>
      <c r="AL43" s="128" t="s">
        <v>1647</v>
      </c>
      <c r="AM43" s="128" t="s">
        <v>1647</v>
      </c>
      <c r="AN43" s="128" t="s">
        <v>1589</v>
      </c>
      <c r="AO43" s="128" t="s">
        <v>1589</v>
      </c>
      <c r="AP43" s="48">
        <v>0</v>
      </c>
      <c r="AQ43" s="49">
        <v>0</v>
      </c>
      <c r="AR43" s="48">
        <v>0</v>
      </c>
      <c r="AS43" s="49">
        <v>0</v>
      </c>
      <c r="AT43" s="48">
        <v>0</v>
      </c>
      <c r="AU43" s="49">
        <v>0</v>
      </c>
      <c r="AV43" s="48">
        <v>20</v>
      </c>
      <c r="AW43" s="49">
        <v>100</v>
      </c>
      <c r="AX43" s="48">
        <v>20</v>
      </c>
      <c r="AY43" s="67" t="s">
        <v>851</v>
      </c>
      <c r="AZ43" s="67">
        <v>49</v>
      </c>
      <c r="BA43" s="67">
        <v>2</v>
      </c>
      <c r="BB43" s="67">
        <v>5</v>
      </c>
      <c r="BC43" s="67">
        <v>9</v>
      </c>
      <c r="BD43" s="67"/>
      <c r="BE43" s="67"/>
      <c r="BF43" s="67" t="s">
        <v>1000</v>
      </c>
      <c r="BG43" s="67"/>
      <c r="BH43" s="67"/>
      <c r="BI43" s="98">
        <v>43684.41226851852</v>
      </c>
      <c r="BJ43" s="67"/>
      <c r="BK43" s="67" t="b">
        <v>1</v>
      </c>
      <c r="BL43" s="67" t="b">
        <v>0</v>
      </c>
      <c r="BM43" s="67" t="b">
        <v>0</v>
      </c>
      <c r="BN43" s="67"/>
      <c r="BO43" s="67">
        <v>0</v>
      </c>
      <c r="BP43" s="67"/>
      <c r="BQ43" s="67" t="b">
        <v>0</v>
      </c>
      <c r="BR43" s="67" t="s">
        <v>1197</v>
      </c>
      <c r="BS43" s="101" t="s">
        <v>1238</v>
      </c>
      <c r="BT43" s="67" t="s">
        <v>66</v>
      </c>
    </row>
    <row r="44" spans="1:72" ht="41.45" customHeight="1">
      <c r="A44" s="66" t="s">
        <v>346</v>
      </c>
      <c r="C44" s="68"/>
      <c r="D44" s="68" t="s">
        <v>64</v>
      </c>
      <c r="E44" s="75">
        <v>163.14835557673976</v>
      </c>
      <c r="F44" s="77"/>
      <c r="G44" s="114" t="s">
        <v>1172</v>
      </c>
      <c r="H44" s="68"/>
      <c r="I44" s="78" t="s">
        <v>346</v>
      </c>
      <c r="J44" s="79"/>
      <c r="K44" s="79"/>
      <c r="L44" s="78" t="s">
        <v>1325</v>
      </c>
      <c r="M44" s="82">
        <v>2.5182791155245385</v>
      </c>
      <c r="N44" s="83">
        <v>8299.2451171875</v>
      </c>
      <c r="O44" s="83">
        <v>9084.765625</v>
      </c>
      <c r="P44" s="84"/>
      <c r="Q44" s="85"/>
      <c r="R44" s="108"/>
      <c r="S44" s="48"/>
      <c r="T44" s="48">
        <v>1</v>
      </c>
      <c r="U44" s="48">
        <v>1</v>
      </c>
      <c r="V44" s="49">
        <v>0</v>
      </c>
      <c r="W44" s="49">
        <v>0</v>
      </c>
      <c r="X44" s="49">
        <v>0</v>
      </c>
      <c r="Y44" s="49">
        <v>0.999994</v>
      </c>
      <c r="Z44" s="49">
        <v>0</v>
      </c>
      <c r="AA44" s="49" t="s">
        <v>274</v>
      </c>
      <c r="AB44" s="80">
        <v>44</v>
      </c>
      <c r="AC44" s="80"/>
      <c r="AD44" s="81"/>
      <c r="AE44" s="67" t="str">
        <f>REPLACE(INDEX(GroupVertices[Group],MATCH(Vertices[[#This Row],[Vertex]],GroupVertices[Vertex],0)),1,1,"")</f>
        <v>3</v>
      </c>
      <c r="AF44" s="48"/>
      <c r="AG44" s="48"/>
      <c r="AH44" s="48"/>
      <c r="AI44" s="48"/>
      <c r="AJ44" s="48" t="s">
        <v>497</v>
      </c>
      <c r="AK44" s="48" t="s">
        <v>497</v>
      </c>
      <c r="AL44" s="128" t="s">
        <v>1648</v>
      </c>
      <c r="AM44" s="128" t="s">
        <v>1648</v>
      </c>
      <c r="AN44" s="128" t="s">
        <v>1682</v>
      </c>
      <c r="AO44" s="128" t="s">
        <v>1682</v>
      </c>
      <c r="AP44" s="48">
        <v>1</v>
      </c>
      <c r="AQ44" s="49">
        <v>2.9411764705882355</v>
      </c>
      <c r="AR44" s="48">
        <v>0</v>
      </c>
      <c r="AS44" s="49">
        <v>0</v>
      </c>
      <c r="AT44" s="48">
        <v>0</v>
      </c>
      <c r="AU44" s="49">
        <v>0</v>
      </c>
      <c r="AV44" s="48">
        <v>33</v>
      </c>
      <c r="AW44" s="49">
        <v>97.05882352941177</v>
      </c>
      <c r="AX44" s="48">
        <v>34</v>
      </c>
      <c r="AY44" s="67" t="s">
        <v>852</v>
      </c>
      <c r="AZ44" s="67">
        <v>25</v>
      </c>
      <c r="BA44" s="67">
        <v>48</v>
      </c>
      <c r="BB44" s="67">
        <v>127</v>
      </c>
      <c r="BC44" s="67">
        <v>2</v>
      </c>
      <c r="BD44" s="67"/>
      <c r="BE44" s="67" t="s">
        <v>929</v>
      </c>
      <c r="BF44" s="67" t="s">
        <v>997</v>
      </c>
      <c r="BG44" s="101" t="s">
        <v>1050</v>
      </c>
      <c r="BH44" s="67"/>
      <c r="BI44" s="98">
        <v>41691.805810185186</v>
      </c>
      <c r="BJ44" s="101" t="s">
        <v>1108</v>
      </c>
      <c r="BK44" s="67" t="b">
        <v>0</v>
      </c>
      <c r="BL44" s="67" t="b">
        <v>0</v>
      </c>
      <c r="BM44" s="67" t="b">
        <v>0</v>
      </c>
      <c r="BN44" s="67"/>
      <c r="BO44" s="67">
        <v>0</v>
      </c>
      <c r="BP44" s="101" t="s">
        <v>1140</v>
      </c>
      <c r="BQ44" s="67" t="b">
        <v>0</v>
      </c>
      <c r="BR44" s="67" t="s">
        <v>1197</v>
      </c>
      <c r="BS44" s="101" t="s">
        <v>1239</v>
      </c>
      <c r="BT44" s="67" t="s">
        <v>66</v>
      </c>
    </row>
    <row r="45" spans="1:72" ht="41.45" customHeight="1">
      <c r="A45" s="66" t="s">
        <v>347</v>
      </c>
      <c r="C45" s="68"/>
      <c r="D45" s="68" t="s">
        <v>64</v>
      </c>
      <c r="E45" s="75">
        <v>189.73528360343184</v>
      </c>
      <c r="F45" s="77"/>
      <c r="G45" s="114" t="s">
        <v>1173</v>
      </c>
      <c r="H45" s="68"/>
      <c r="I45" s="78" t="s">
        <v>347</v>
      </c>
      <c r="J45" s="79"/>
      <c r="K45" s="79"/>
      <c r="L45" s="78" t="s">
        <v>1326</v>
      </c>
      <c r="M45" s="82">
        <v>37.66974124669048</v>
      </c>
      <c r="N45" s="83">
        <v>8383.9501953125</v>
      </c>
      <c r="O45" s="83">
        <v>737.2858276367188</v>
      </c>
      <c r="P45" s="84"/>
      <c r="Q45" s="85"/>
      <c r="R45" s="108"/>
      <c r="S45" s="48"/>
      <c r="T45" s="48">
        <v>0</v>
      </c>
      <c r="U45" s="48">
        <v>1</v>
      </c>
      <c r="V45" s="49">
        <v>0</v>
      </c>
      <c r="W45" s="49">
        <v>1</v>
      </c>
      <c r="X45" s="49">
        <v>0</v>
      </c>
      <c r="Y45" s="49">
        <v>0.999994</v>
      </c>
      <c r="Z45" s="49">
        <v>0</v>
      </c>
      <c r="AA45" s="49">
        <v>0</v>
      </c>
      <c r="AB45" s="80">
        <v>45</v>
      </c>
      <c r="AC45" s="80"/>
      <c r="AD45" s="81"/>
      <c r="AE45" s="67" t="str">
        <f>REPLACE(INDEX(GroupVertices[Group],MATCH(Vertices[[#This Row],[Vertex]],GroupVertices[Vertex],0)),1,1,"")</f>
        <v>7</v>
      </c>
      <c r="AF45" s="48"/>
      <c r="AG45" s="48"/>
      <c r="AH45" s="48"/>
      <c r="AI45" s="48"/>
      <c r="AJ45" s="48" t="s">
        <v>498</v>
      </c>
      <c r="AK45" s="48" t="s">
        <v>498</v>
      </c>
      <c r="AL45" s="128" t="s">
        <v>1649</v>
      </c>
      <c r="AM45" s="128" t="s">
        <v>1649</v>
      </c>
      <c r="AN45" s="128" t="s">
        <v>1683</v>
      </c>
      <c r="AO45" s="128" t="s">
        <v>1683</v>
      </c>
      <c r="AP45" s="48">
        <v>0</v>
      </c>
      <c r="AQ45" s="49">
        <v>0</v>
      </c>
      <c r="AR45" s="48">
        <v>0</v>
      </c>
      <c r="AS45" s="49">
        <v>0</v>
      </c>
      <c r="AT45" s="48">
        <v>0</v>
      </c>
      <c r="AU45" s="49">
        <v>0</v>
      </c>
      <c r="AV45" s="48">
        <v>42</v>
      </c>
      <c r="AW45" s="49">
        <v>100</v>
      </c>
      <c r="AX45" s="48">
        <v>42</v>
      </c>
      <c r="AY45" s="67" t="s">
        <v>853</v>
      </c>
      <c r="AZ45" s="67">
        <v>1654</v>
      </c>
      <c r="BA45" s="67">
        <v>1113</v>
      </c>
      <c r="BB45" s="67">
        <v>2966</v>
      </c>
      <c r="BC45" s="67">
        <v>964</v>
      </c>
      <c r="BD45" s="67"/>
      <c r="BE45" s="67" t="s">
        <v>930</v>
      </c>
      <c r="BF45" s="67" t="s">
        <v>1001</v>
      </c>
      <c r="BG45" s="101" t="s">
        <v>1051</v>
      </c>
      <c r="BH45" s="67"/>
      <c r="BI45" s="98">
        <v>41847.404328703706</v>
      </c>
      <c r="BJ45" s="101" t="s">
        <v>1109</v>
      </c>
      <c r="BK45" s="67" t="b">
        <v>1</v>
      </c>
      <c r="BL45" s="67" t="b">
        <v>0</v>
      </c>
      <c r="BM45" s="67" t="b">
        <v>1</v>
      </c>
      <c r="BN45" s="67"/>
      <c r="BO45" s="67">
        <v>98</v>
      </c>
      <c r="BP45" s="101" t="s">
        <v>1140</v>
      </c>
      <c r="BQ45" s="67" t="b">
        <v>0</v>
      </c>
      <c r="BR45" s="67" t="s">
        <v>1197</v>
      </c>
      <c r="BS45" s="101" t="s">
        <v>1240</v>
      </c>
      <c r="BT45" s="67" t="s">
        <v>66</v>
      </c>
    </row>
    <row r="46" spans="1:72" ht="41.45" customHeight="1">
      <c r="A46" s="66" t="s">
        <v>405</v>
      </c>
      <c r="C46" s="68"/>
      <c r="D46" s="68" t="s">
        <v>64</v>
      </c>
      <c r="E46" s="75">
        <v>395.3907888465205</v>
      </c>
      <c r="F46" s="77"/>
      <c r="G46" s="114" t="s">
        <v>1174</v>
      </c>
      <c r="H46" s="68"/>
      <c r="I46" s="78" t="s">
        <v>405</v>
      </c>
      <c r="J46" s="79"/>
      <c r="K46" s="79"/>
      <c r="L46" s="78" t="s">
        <v>1327</v>
      </c>
      <c r="M46" s="82">
        <v>309.573727196498</v>
      </c>
      <c r="N46" s="83">
        <v>9159.4755859375</v>
      </c>
      <c r="O46" s="83">
        <v>737.2858276367188</v>
      </c>
      <c r="P46" s="84"/>
      <c r="Q46" s="85"/>
      <c r="R46" s="108"/>
      <c r="S46" s="48"/>
      <c r="T46" s="48">
        <v>1</v>
      </c>
      <c r="U46" s="48">
        <v>0</v>
      </c>
      <c r="V46" s="49">
        <v>0</v>
      </c>
      <c r="W46" s="49">
        <v>1</v>
      </c>
      <c r="X46" s="49">
        <v>0</v>
      </c>
      <c r="Y46" s="49">
        <v>0.999994</v>
      </c>
      <c r="Z46" s="49">
        <v>0</v>
      </c>
      <c r="AA46" s="49">
        <v>0</v>
      </c>
      <c r="AB46" s="80">
        <v>46</v>
      </c>
      <c r="AC46" s="80"/>
      <c r="AD46" s="81"/>
      <c r="AE46" s="67" t="str">
        <f>REPLACE(INDEX(GroupVertices[Group],MATCH(Vertices[[#This Row],[Vertex]],GroupVertices[Vertex],0)),1,1,"")</f>
        <v>7</v>
      </c>
      <c r="AF46" s="48"/>
      <c r="AG46" s="48"/>
      <c r="AH46" s="48"/>
      <c r="AI46" s="48"/>
      <c r="AJ46" s="48"/>
      <c r="AK46" s="48"/>
      <c r="AL46" s="48"/>
      <c r="AM46" s="48"/>
      <c r="AN46" s="48"/>
      <c r="AO46" s="48"/>
      <c r="AP46" s="48"/>
      <c r="AQ46" s="49"/>
      <c r="AR46" s="48"/>
      <c r="AS46" s="49"/>
      <c r="AT46" s="48"/>
      <c r="AU46" s="49"/>
      <c r="AV46" s="48"/>
      <c r="AW46" s="49"/>
      <c r="AX46" s="48"/>
      <c r="AY46" s="67" t="s">
        <v>854</v>
      </c>
      <c r="AZ46" s="67">
        <v>3222</v>
      </c>
      <c r="BA46" s="67">
        <v>9351</v>
      </c>
      <c r="BB46" s="67">
        <v>9055</v>
      </c>
      <c r="BC46" s="67">
        <v>6585</v>
      </c>
      <c r="BD46" s="67"/>
      <c r="BE46" s="67" t="s">
        <v>931</v>
      </c>
      <c r="BF46" s="67" t="s">
        <v>1002</v>
      </c>
      <c r="BG46" s="101" t="s">
        <v>1052</v>
      </c>
      <c r="BH46" s="67"/>
      <c r="BI46" s="98">
        <v>39839.813252314816</v>
      </c>
      <c r="BJ46" s="101" t="s">
        <v>1110</v>
      </c>
      <c r="BK46" s="67" t="b">
        <v>0</v>
      </c>
      <c r="BL46" s="67" t="b">
        <v>0</v>
      </c>
      <c r="BM46" s="67" t="b">
        <v>0</v>
      </c>
      <c r="BN46" s="67"/>
      <c r="BO46" s="67">
        <v>165</v>
      </c>
      <c r="BP46" s="101" t="s">
        <v>1144</v>
      </c>
      <c r="BQ46" s="67" t="b">
        <v>0</v>
      </c>
      <c r="BR46" s="67" t="s">
        <v>1197</v>
      </c>
      <c r="BS46" s="101" t="s">
        <v>1241</v>
      </c>
      <c r="BT46" s="67" t="s">
        <v>65</v>
      </c>
    </row>
    <row r="47" spans="1:72" ht="41.45" customHeight="1">
      <c r="A47" s="66" t="s">
        <v>348</v>
      </c>
      <c r="C47" s="68"/>
      <c r="D47" s="68" t="s">
        <v>64</v>
      </c>
      <c r="E47" s="75">
        <v>329.0607721639657</v>
      </c>
      <c r="F47" s="77"/>
      <c r="G47" s="114" t="s">
        <v>1175</v>
      </c>
      <c r="H47" s="68"/>
      <c r="I47" s="78" t="s">
        <v>348</v>
      </c>
      <c r="J47" s="79"/>
      <c r="K47" s="79"/>
      <c r="L47" s="78" t="s">
        <v>1328</v>
      </c>
      <c r="M47" s="82">
        <v>221.87660524109154</v>
      </c>
      <c r="N47" s="83">
        <v>8299.2451171875</v>
      </c>
      <c r="O47" s="83">
        <v>5141.33984375</v>
      </c>
      <c r="P47" s="84"/>
      <c r="Q47" s="85"/>
      <c r="R47" s="108"/>
      <c r="S47" s="48"/>
      <c r="T47" s="48">
        <v>1</v>
      </c>
      <c r="U47" s="48">
        <v>1</v>
      </c>
      <c r="V47" s="49">
        <v>0</v>
      </c>
      <c r="W47" s="49">
        <v>0</v>
      </c>
      <c r="X47" s="49">
        <v>0</v>
      </c>
      <c r="Y47" s="49">
        <v>0.999994</v>
      </c>
      <c r="Z47" s="49">
        <v>0</v>
      </c>
      <c r="AA47" s="49" t="s">
        <v>274</v>
      </c>
      <c r="AB47" s="80">
        <v>47</v>
      </c>
      <c r="AC47" s="80"/>
      <c r="AD47" s="81"/>
      <c r="AE47" s="67" t="str">
        <f>REPLACE(INDEX(GroupVertices[Group],MATCH(Vertices[[#This Row],[Vertex]],GroupVertices[Vertex],0)),1,1,"")</f>
        <v>3</v>
      </c>
      <c r="AF47" s="48" t="s">
        <v>465</v>
      </c>
      <c r="AG47" s="48" t="s">
        <v>465</v>
      </c>
      <c r="AH47" s="48" t="s">
        <v>479</v>
      </c>
      <c r="AI47" s="48" t="s">
        <v>479</v>
      </c>
      <c r="AJ47" s="48" t="s">
        <v>489</v>
      </c>
      <c r="AK47" s="48" t="s">
        <v>489</v>
      </c>
      <c r="AL47" s="128" t="s">
        <v>1650</v>
      </c>
      <c r="AM47" s="128" t="s">
        <v>1650</v>
      </c>
      <c r="AN47" s="128" t="s">
        <v>1684</v>
      </c>
      <c r="AO47" s="128" t="s">
        <v>1684</v>
      </c>
      <c r="AP47" s="48">
        <v>2</v>
      </c>
      <c r="AQ47" s="49">
        <v>15.384615384615385</v>
      </c>
      <c r="AR47" s="48">
        <v>0</v>
      </c>
      <c r="AS47" s="49">
        <v>0</v>
      </c>
      <c r="AT47" s="48">
        <v>0</v>
      </c>
      <c r="AU47" s="49">
        <v>0</v>
      </c>
      <c r="AV47" s="48">
        <v>11</v>
      </c>
      <c r="AW47" s="49">
        <v>84.61538461538461</v>
      </c>
      <c r="AX47" s="48">
        <v>13</v>
      </c>
      <c r="AY47" s="67" t="s">
        <v>855</v>
      </c>
      <c r="AZ47" s="67">
        <v>717</v>
      </c>
      <c r="BA47" s="67">
        <v>6694</v>
      </c>
      <c r="BB47" s="67">
        <v>2198</v>
      </c>
      <c r="BC47" s="67">
        <v>868</v>
      </c>
      <c r="BD47" s="67"/>
      <c r="BE47" s="67" t="s">
        <v>932</v>
      </c>
      <c r="BF47" s="67" t="s">
        <v>1003</v>
      </c>
      <c r="BG47" s="101" t="s">
        <v>1053</v>
      </c>
      <c r="BH47" s="67"/>
      <c r="BI47" s="98">
        <v>40778.734143518515</v>
      </c>
      <c r="BJ47" s="101" t="s">
        <v>1111</v>
      </c>
      <c r="BK47" s="67" t="b">
        <v>0</v>
      </c>
      <c r="BL47" s="67" t="b">
        <v>0</v>
      </c>
      <c r="BM47" s="67" t="b">
        <v>0</v>
      </c>
      <c r="BN47" s="67"/>
      <c r="BO47" s="67">
        <v>117</v>
      </c>
      <c r="BP47" s="101" t="s">
        <v>1140</v>
      </c>
      <c r="BQ47" s="67" t="b">
        <v>0</v>
      </c>
      <c r="BR47" s="67" t="s">
        <v>1197</v>
      </c>
      <c r="BS47" s="101" t="s">
        <v>1242</v>
      </c>
      <c r="BT47" s="67" t="s">
        <v>66</v>
      </c>
    </row>
    <row r="48" spans="1:72" ht="41.45" customHeight="1">
      <c r="A48" s="66" t="s">
        <v>349</v>
      </c>
      <c r="C48" s="68"/>
      <c r="D48" s="68" t="s">
        <v>64</v>
      </c>
      <c r="E48" s="75">
        <v>174.93148236415635</v>
      </c>
      <c r="F48" s="77"/>
      <c r="G48" s="114" t="s">
        <v>1176</v>
      </c>
      <c r="H48" s="68"/>
      <c r="I48" s="78" t="s">
        <v>349</v>
      </c>
      <c r="J48" s="79"/>
      <c r="K48" s="79"/>
      <c r="L48" s="78" t="s">
        <v>1329</v>
      </c>
      <c r="M48" s="82">
        <v>18.097143083515455</v>
      </c>
      <c r="N48" s="83">
        <v>8299.2451171875</v>
      </c>
      <c r="O48" s="83">
        <v>6127.19580078125</v>
      </c>
      <c r="P48" s="84"/>
      <c r="Q48" s="85"/>
      <c r="R48" s="108"/>
      <c r="S48" s="48"/>
      <c r="T48" s="48">
        <v>1</v>
      </c>
      <c r="U48" s="48">
        <v>1</v>
      </c>
      <c r="V48" s="49">
        <v>0</v>
      </c>
      <c r="W48" s="49">
        <v>0</v>
      </c>
      <c r="X48" s="49">
        <v>0</v>
      </c>
      <c r="Y48" s="49">
        <v>0.999994</v>
      </c>
      <c r="Z48" s="49">
        <v>0</v>
      </c>
      <c r="AA48" s="49" t="s">
        <v>274</v>
      </c>
      <c r="AB48" s="80">
        <v>48</v>
      </c>
      <c r="AC48" s="80"/>
      <c r="AD48" s="81"/>
      <c r="AE48" s="67" t="str">
        <f>REPLACE(INDEX(GroupVertices[Group],MATCH(Vertices[[#This Row],[Vertex]],GroupVertices[Vertex],0)),1,1,"")</f>
        <v>3</v>
      </c>
      <c r="AF48" s="48" t="s">
        <v>466</v>
      </c>
      <c r="AG48" s="48" t="s">
        <v>466</v>
      </c>
      <c r="AH48" s="48" t="s">
        <v>481</v>
      </c>
      <c r="AI48" s="48" t="s">
        <v>481</v>
      </c>
      <c r="AJ48" s="48" t="s">
        <v>499</v>
      </c>
      <c r="AK48" s="48" t="s">
        <v>499</v>
      </c>
      <c r="AL48" s="128" t="s">
        <v>1651</v>
      </c>
      <c r="AM48" s="128" t="s">
        <v>1651</v>
      </c>
      <c r="AN48" s="128" t="s">
        <v>1685</v>
      </c>
      <c r="AO48" s="128" t="s">
        <v>1685</v>
      </c>
      <c r="AP48" s="48">
        <v>1</v>
      </c>
      <c r="AQ48" s="49">
        <v>3.3333333333333335</v>
      </c>
      <c r="AR48" s="48">
        <v>0</v>
      </c>
      <c r="AS48" s="49">
        <v>0</v>
      </c>
      <c r="AT48" s="48">
        <v>0</v>
      </c>
      <c r="AU48" s="49">
        <v>0</v>
      </c>
      <c r="AV48" s="48">
        <v>29</v>
      </c>
      <c r="AW48" s="49">
        <v>96.66666666666667</v>
      </c>
      <c r="AX48" s="48">
        <v>30</v>
      </c>
      <c r="AY48" s="67" t="s">
        <v>856</v>
      </c>
      <c r="AZ48" s="67">
        <v>406</v>
      </c>
      <c r="BA48" s="67">
        <v>520</v>
      </c>
      <c r="BB48" s="67">
        <v>289</v>
      </c>
      <c r="BC48" s="67">
        <v>24</v>
      </c>
      <c r="BD48" s="67"/>
      <c r="BE48" s="67" t="s">
        <v>933</v>
      </c>
      <c r="BF48" s="67" t="s">
        <v>1004</v>
      </c>
      <c r="BG48" s="101" t="s">
        <v>1054</v>
      </c>
      <c r="BH48" s="67"/>
      <c r="BI48" s="98">
        <v>42933.79445601852</v>
      </c>
      <c r="BJ48" s="101" t="s">
        <v>1112</v>
      </c>
      <c r="BK48" s="67" t="b">
        <v>1</v>
      </c>
      <c r="BL48" s="67" t="b">
        <v>0</v>
      </c>
      <c r="BM48" s="67" t="b">
        <v>0</v>
      </c>
      <c r="BN48" s="67"/>
      <c r="BO48" s="67">
        <v>4</v>
      </c>
      <c r="BP48" s="67"/>
      <c r="BQ48" s="67" t="b">
        <v>0</v>
      </c>
      <c r="BR48" s="67" t="s">
        <v>1197</v>
      </c>
      <c r="BS48" s="101" t="s">
        <v>1243</v>
      </c>
      <c r="BT48" s="67" t="s">
        <v>66</v>
      </c>
    </row>
    <row r="49" spans="1:72" ht="41.45" customHeight="1">
      <c r="A49" s="66" t="s">
        <v>350</v>
      </c>
      <c r="C49" s="68"/>
      <c r="D49" s="68" t="s">
        <v>64</v>
      </c>
      <c r="E49" s="75">
        <v>162</v>
      </c>
      <c r="F49" s="77"/>
      <c r="G49" s="114" t="s">
        <v>1177</v>
      </c>
      <c r="H49" s="68"/>
      <c r="I49" s="78" t="s">
        <v>350</v>
      </c>
      <c r="J49" s="79"/>
      <c r="K49" s="79"/>
      <c r="L49" s="78" t="s">
        <v>1330</v>
      </c>
      <c r="M49" s="82">
        <v>1</v>
      </c>
      <c r="N49" s="83">
        <v>6635.2548828125</v>
      </c>
      <c r="O49" s="83">
        <v>9084.765625</v>
      </c>
      <c r="P49" s="84"/>
      <c r="Q49" s="85"/>
      <c r="R49" s="108"/>
      <c r="S49" s="48"/>
      <c r="T49" s="48">
        <v>1</v>
      </c>
      <c r="U49" s="48">
        <v>1</v>
      </c>
      <c r="V49" s="49">
        <v>0</v>
      </c>
      <c r="W49" s="49">
        <v>0</v>
      </c>
      <c r="X49" s="49">
        <v>0</v>
      </c>
      <c r="Y49" s="49">
        <v>0.999994</v>
      </c>
      <c r="Z49" s="49">
        <v>0</v>
      </c>
      <c r="AA49" s="49" t="s">
        <v>274</v>
      </c>
      <c r="AB49" s="80">
        <v>49</v>
      </c>
      <c r="AC49" s="80"/>
      <c r="AD49" s="81"/>
      <c r="AE49" s="67" t="str">
        <f>REPLACE(INDEX(GroupVertices[Group],MATCH(Vertices[[#This Row],[Vertex]],GroupVertices[Vertex],0)),1,1,"")</f>
        <v>3</v>
      </c>
      <c r="AF49" s="48"/>
      <c r="AG49" s="48"/>
      <c r="AH49" s="48"/>
      <c r="AI49" s="48"/>
      <c r="AJ49" s="48" t="s">
        <v>500</v>
      </c>
      <c r="AK49" s="48" t="s">
        <v>500</v>
      </c>
      <c r="AL49" s="128" t="s">
        <v>1652</v>
      </c>
      <c r="AM49" s="128" t="s">
        <v>1652</v>
      </c>
      <c r="AN49" s="128" t="s">
        <v>1686</v>
      </c>
      <c r="AO49" s="128" t="s">
        <v>1686</v>
      </c>
      <c r="AP49" s="48">
        <v>1</v>
      </c>
      <c r="AQ49" s="49">
        <v>2.9411764705882355</v>
      </c>
      <c r="AR49" s="48">
        <v>0</v>
      </c>
      <c r="AS49" s="49">
        <v>0</v>
      </c>
      <c r="AT49" s="48">
        <v>0</v>
      </c>
      <c r="AU49" s="49">
        <v>0</v>
      </c>
      <c r="AV49" s="48">
        <v>33</v>
      </c>
      <c r="AW49" s="49">
        <v>97.05882352941177</v>
      </c>
      <c r="AX49" s="48">
        <v>34</v>
      </c>
      <c r="AY49" s="67" t="s">
        <v>857</v>
      </c>
      <c r="AZ49" s="67">
        <v>44</v>
      </c>
      <c r="BA49" s="67">
        <v>2</v>
      </c>
      <c r="BB49" s="67">
        <v>6</v>
      </c>
      <c r="BC49" s="67">
        <v>1</v>
      </c>
      <c r="BD49" s="67"/>
      <c r="BE49" s="67" t="s">
        <v>934</v>
      </c>
      <c r="BF49" s="67" t="s">
        <v>1005</v>
      </c>
      <c r="BG49" s="101" t="s">
        <v>1055</v>
      </c>
      <c r="BH49" s="67"/>
      <c r="BI49" s="98">
        <v>43693.0841087963</v>
      </c>
      <c r="BJ49" s="101" t="s">
        <v>1113</v>
      </c>
      <c r="BK49" s="67" t="b">
        <v>1</v>
      </c>
      <c r="BL49" s="67" t="b">
        <v>0</v>
      </c>
      <c r="BM49" s="67" t="b">
        <v>1</v>
      </c>
      <c r="BN49" s="67"/>
      <c r="BO49" s="67">
        <v>0</v>
      </c>
      <c r="BP49" s="67"/>
      <c r="BQ49" s="67" t="b">
        <v>0</v>
      </c>
      <c r="BR49" s="67" t="s">
        <v>1197</v>
      </c>
      <c r="BS49" s="101" t="s">
        <v>1244</v>
      </c>
      <c r="BT49" s="67" t="s">
        <v>66</v>
      </c>
    </row>
    <row r="50" spans="1:72" ht="41.45" customHeight="1">
      <c r="A50" s="66" t="s">
        <v>351</v>
      </c>
      <c r="C50" s="68"/>
      <c r="D50" s="68" t="s">
        <v>64</v>
      </c>
      <c r="E50" s="75">
        <v>163.3979980934223</v>
      </c>
      <c r="F50" s="77"/>
      <c r="G50" s="114" t="s">
        <v>552</v>
      </c>
      <c r="H50" s="68"/>
      <c r="I50" s="78" t="s">
        <v>351</v>
      </c>
      <c r="J50" s="79"/>
      <c r="K50" s="79"/>
      <c r="L50" s="78" t="s">
        <v>1331</v>
      </c>
      <c r="M50" s="82">
        <v>2.8483397928124816</v>
      </c>
      <c r="N50" s="83">
        <v>6635.2548828125</v>
      </c>
      <c r="O50" s="83">
        <v>8098.9091796875</v>
      </c>
      <c r="P50" s="84"/>
      <c r="Q50" s="85"/>
      <c r="R50" s="108"/>
      <c r="S50" s="48"/>
      <c r="T50" s="48">
        <v>1</v>
      </c>
      <c r="U50" s="48">
        <v>1</v>
      </c>
      <c r="V50" s="49">
        <v>0</v>
      </c>
      <c r="W50" s="49">
        <v>0</v>
      </c>
      <c r="X50" s="49">
        <v>0</v>
      </c>
      <c r="Y50" s="49">
        <v>0.999994</v>
      </c>
      <c r="Z50" s="49">
        <v>0</v>
      </c>
      <c r="AA50" s="49" t="s">
        <v>274</v>
      </c>
      <c r="AB50" s="80">
        <v>50</v>
      </c>
      <c r="AC50" s="80"/>
      <c r="AD50" s="81"/>
      <c r="AE50" s="67" t="str">
        <f>REPLACE(INDEX(GroupVertices[Group],MATCH(Vertices[[#This Row],[Vertex]],GroupVertices[Vertex],0)),1,1,"")</f>
        <v>3</v>
      </c>
      <c r="AF50" s="48" t="s">
        <v>467</v>
      </c>
      <c r="AG50" s="48" t="s">
        <v>467</v>
      </c>
      <c r="AH50" s="48" t="s">
        <v>482</v>
      </c>
      <c r="AI50" s="48" t="s">
        <v>482</v>
      </c>
      <c r="AJ50" s="48" t="s">
        <v>489</v>
      </c>
      <c r="AK50" s="48" t="s">
        <v>489</v>
      </c>
      <c r="AL50" s="128" t="s">
        <v>1653</v>
      </c>
      <c r="AM50" s="128" t="s">
        <v>1653</v>
      </c>
      <c r="AN50" s="128" t="s">
        <v>1687</v>
      </c>
      <c r="AO50" s="128" t="s">
        <v>1687</v>
      </c>
      <c r="AP50" s="48">
        <v>2</v>
      </c>
      <c r="AQ50" s="49">
        <v>6.896551724137931</v>
      </c>
      <c r="AR50" s="48">
        <v>0</v>
      </c>
      <c r="AS50" s="49">
        <v>0</v>
      </c>
      <c r="AT50" s="48">
        <v>0</v>
      </c>
      <c r="AU50" s="49">
        <v>0</v>
      </c>
      <c r="AV50" s="48">
        <v>27</v>
      </c>
      <c r="AW50" s="49">
        <v>93.10344827586206</v>
      </c>
      <c r="AX50" s="48">
        <v>29</v>
      </c>
      <c r="AY50" s="67" t="s">
        <v>858</v>
      </c>
      <c r="AZ50" s="67">
        <v>142</v>
      </c>
      <c r="BA50" s="67">
        <v>58</v>
      </c>
      <c r="BB50" s="67">
        <v>231</v>
      </c>
      <c r="BC50" s="67">
        <v>6</v>
      </c>
      <c r="BD50" s="67"/>
      <c r="BE50" s="67" t="s">
        <v>935</v>
      </c>
      <c r="BF50" s="67" t="s">
        <v>992</v>
      </c>
      <c r="BG50" s="101" t="s">
        <v>1056</v>
      </c>
      <c r="BH50" s="67"/>
      <c r="BI50" s="98">
        <v>41470.0309837963</v>
      </c>
      <c r="BJ50" s="67"/>
      <c r="BK50" s="67" t="b">
        <v>1</v>
      </c>
      <c r="BL50" s="67" t="b">
        <v>0</v>
      </c>
      <c r="BM50" s="67" t="b">
        <v>1</v>
      </c>
      <c r="BN50" s="67"/>
      <c r="BO50" s="67">
        <v>1</v>
      </c>
      <c r="BP50" s="101" t="s">
        <v>1140</v>
      </c>
      <c r="BQ50" s="67" t="b">
        <v>0</v>
      </c>
      <c r="BR50" s="67" t="s">
        <v>1197</v>
      </c>
      <c r="BS50" s="101" t="s">
        <v>1245</v>
      </c>
      <c r="BT50" s="67" t="s">
        <v>66</v>
      </c>
    </row>
    <row r="51" spans="1:72" ht="41.45" customHeight="1">
      <c r="A51" s="66" t="s">
        <v>352</v>
      </c>
      <c r="C51" s="68"/>
      <c r="D51" s="68" t="s">
        <v>64</v>
      </c>
      <c r="E51" s="75">
        <v>179.9992254528122</v>
      </c>
      <c r="F51" s="77"/>
      <c r="G51" s="114" t="s">
        <v>1178</v>
      </c>
      <c r="H51" s="68"/>
      <c r="I51" s="78" t="s">
        <v>352</v>
      </c>
      <c r="J51" s="79"/>
      <c r="K51" s="79"/>
      <c r="L51" s="78" t="s">
        <v>1332</v>
      </c>
      <c r="M51" s="82">
        <v>24.797374832460697</v>
      </c>
      <c r="N51" s="83">
        <v>9131.240234375</v>
      </c>
      <c r="O51" s="83">
        <v>6127.19580078125</v>
      </c>
      <c r="P51" s="84"/>
      <c r="Q51" s="85"/>
      <c r="R51" s="108"/>
      <c r="S51" s="48"/>
      <c r="T51" s="48">
        <v>1</v>
      </c>
      <c r="U51" s="48">
        <v>1</v>
      </c>
      <c r="V51" s="49">
        <v>0</v>
      </c>
      <c r="W51" s="49">
        <v>0</v>
      </c>
      <c r="X51" s="49">
        <v>0</v>
      </c>
      <c r="Y51" s="49">
        <v>0.999994</v>
      </c>
      <c r="Z51" s="49">
        <v>0</v>
      </c>
      <c r="AA51" s="49" t="s">
        <v>274</v>
      </c>
      <c r="AB51" s="80">
        <v>51</v>
      </c>
      <c r="AC51" s="80"/>
      <c r="AD51" s="81"/>
      <c r="AE51" s="67" t="str">
        <f>REPLACE(INDEX(GroupVertices[Group],MATCH(Vertices[[#This Row],[Vertex]],GroupVertices[Vertex],0)),1,1,"")</f>
        <v>3</v>
      </c>
      <c r="AF51" s="48"/>
      <c r="AG51" s="48"/>
      <c r="AH51" s="48"/>
      <c r="AI51" s="48"/>
      <c r="AJ51" s="48" t="s">
        <v>501</v>
      </c>
      <c r="AK51" s="48" t="s">
        <v>501</v>
      </c>
      <c r="AL51" s="128" t="s">
        <v>1654</v>
      </c>
      <c r="AM51" s="128" t="s">
        <v>1654</v>
      </c>
      <c r="AN51" s="128" t="s">
        <v>1688</v>
      </c>
      <c r="AO51" s="128" t="s">
        <v>1688</v>
      </c>
      <c r="AP51" s="48">
        <v>1</v>
      </c>
      <c r="AQ51" s="49">
        <v>3.225806451612903</v>
      </c>
      <c r="AR51" s="48">
        <v>0</v>
      </c>
      <c r="AS51" s="49">
        <v>0</v>
      </c>
      <c r="AT51" s="48">
        <v>0</v>
      </c>
      <c r="AU51" s="49">
        <v>0</v>
      </c>
      <c r="AV51" s="48">
        <v>30</v>
      </c>
      <c r="AW51" s="49">
        <v>96.7741935483871</v>
      </c>
      <c r="AX51" s="48">
        <v>31</v>
      </c>
      <c r="AY51" s="67" t="s">
        <v>859</v>
      </c>
      <c r="AZ51" s="67">
        <v>649</v>
      </c>
      <c r="BA51" s="67">
        <v>723</v>
      </c>
      <c r="BB51" s="67">
        <v>12429</v>
      </c>
      <c r="BC51" s="67">
        <v>196</v>
      </c>
      <c r="BD51" s="67"/>
      <c r="BE51" s="67" t="s">
        <v>936</v>
      </c>
      <c r="BF51" s="67" t="s">
        <v>779</v>
      </c>
      <c r="BG51" s="67"/>
      <c r="BH51" s="67"/>
      <c r="BI51" s="98">
        <v>39988.72975694444</v>
      </c>
      <c r="BJ51" s="101" t="s">
        <v>1114</v>
      </c>
      <c r="BK51" s="67" t="b">
        <v>0</v>
      </c>
      <c r="BL51" s="67" t="b">
        <v>0</v>
      </c>
      <c r="BM51" s="67" t="b">
        <v>1</v>
      </c>
      <c r="BN51" s="67"/>
      <c r="BO51" s="67">
        <v>191</v>
      </c>
      <c r="BP51" s="101" t="s">
        <v>1145</v>
      </c>
      <c r="BQ51" s="67" t="b">
        <v>0</v>
      </c>
      <c r="BR51" s="67" t="s">
        <v>1197</v>
      </c>
      <c r="BS51" s="101" t="s">
        <v>1246</v>
      </c>
      <c r="BT51" s="67" t="s">
        <v>66</v>
      </c>
    </row>
    <row r="52" spans="1:72" ht="41.45" customHeight="1">
      <c r="A52" s="66" t="s">
        <v>353</v>
      </c>
      <c r="C52" s="68"/>
      <c r="D52" s="68" t="s">
        <v>64</v>
      </c>
      <c r="E52" s="75">
        <v>171.31166587225928</v>
      </c>
      <c r="F52" s="77"/>
      <c r="G52" s="114" t="s">
        <v>553</v>
      </c>
      <c r="H52" s="68"/>
      <c r="I52" s="78" t="s">
        <v>353</v>
      </c>
      <c r="J52" s="79"/>
      <c r="K52" s="79"/>
      <c r="L52" s="78" t="s">
        <v>1333</v>
      </c>
      <c r="M52" s="82">
        <v>13.311263262840278</v>
      </c>
      <c r="N52" s="83">
        <v>6635.2548828125</v>
      </c>
      <c r="O52" s="83">
        <v>6127.19580078125</v>
      </c>
      <c r="P52" s="84"/>
      <c r="Q52" s="85"/>
      <c r="R52" s="108"/>
      <c r="S52" s="48"/>
      <c r="T52" s="48">
        <v>1</v>
      </c>
      <c r="U52" s="48">
        <v>1</v>
      </c>
      <c r="V52" s="49">
        <v>0</v>
      </c>
      <c r="W52" s="49">
        <v>0</v>
      </c>
      <c r="X52" s="49">
        <v>0</v>
      </c>
      <c r="Y52" s="49">
        <v>0.999994</v>
      </c>
      <c r="Z52" s="49">
        <v>0</v>
      </c>
      <c r="AA52" s="49" t="s">
        <v>274</v>
      </c>
      <c r="AB52" s="80">
        <v>52</v>
      </c>
      <c r="AC52" s="80"/>
      <c r="AD52" s="81"/>
      <c r="AE52" s="67" t="str">
        <f>REPLACE(INDEX(GroupVertices[Group],MATCH(Vertices[[#This Row],[Vertex]],GroupVertices[Vertex],0)),1,1,"")</f>
        <v>3</v>
      </c>
      <c r="AF52" s="48"/>
      <c r="AG52" s="48"/>
      <c r="AH52" s="48"/>
      <c r="AI52" s="48"/>
      <c r="AJ52" s="48" t="s">
        <v>502</v>
      </c>
      <c r="AK52" s="48" t="s">
        <v>1636</v>
      </c>
      <c r="AL52" s="128" t="s">
        <v>1655</v>
      </c>
      <c r="AM52" s="128" t="s">
        <v>1655</v>
      </c>
      <c r="AN52" s="128" t="s">
        <v>1689</v>
      </c>
      <c r="AO52" s="128" t="s">
        <v>1689</v>
      </c>
      <c r="AP52" s="48">
        <v>0</v>
      </c>
      <c r="AQ52" s="49">
        <v>0</v>
      </c>
      <c r="AR52" s="48">
        <v>0</v>
      </c>
      <c r="AS52" s="49">
        <v>0</v>
      </c>
      <c r="AT52" s="48">
        <v>0</v>
      </c>
      <c r="AU52" s="49">
        <v>0</v>
      </c>
      <c r="AV52" s="48">
        <v>50</v>
      </c>
      <c r="AW52" s="49">
        <v>100</v>
      </c>
      <c r="AX52" s="48">
        <v>50</v>
      </c>
      <c r="AY52" s="67" t="s">
        <v>860</v>
      </c>
      <c r="AZ52" s="67">
        <v>1514</v>
      </c>
      <c r="BA52" s="67">
        <v>375</v>
      </c>
      <c r="BB52" s="67">
        <v>800</v>
      </c>
      <c r="BC52" s="67">
        <v>126</v>
      </c>
      <c r="BD52" s="67"/>
      <c r="BE52" s="67" t="s">
        <v>937</v>
      </c>
      <c r="BF52" s="67" t="s">
        <v>1006</v>
      </c>
      <c r="BG52" s="101" t="s">
        <v>1057</v>
      </c>
      <c r="BH52" s="67"/>
      <c r="BI52" s="98">
        <v>40284.544907407406</v>
      </c>
      <c r="BJ52" s="101" t="s">
        <v>1115</v>
      </c>
      <c r="BK52" s="67" t="b">
        <v>0</v>
      </c>
      <c r="BL52" s="67" t="b">
        <v>0</v>
      </c>
      <c r="BM52" s="67" t="b">
        <v>0</v>
      </c>
      <c r="BN52" s="67"/>
      <c r="BO52" s="67">
        <v>10</v>
      </c>
      <c r="BP52" s="101" t="s">
        <v>1140</v>
      </c>
      <c r="BQ52" s="67" t="b">
        <v>0</v>
      </c>
      <c r="BR52" s="67" t="s">
        <v>1197</v>
      </c>
      <c r="BS52" s="101" t="s">
        <v>1247</v>
      </c>
      <c r="BT52" s="67" t="s">
        <v>66</v>
      </c>
    </row>
    <row r="53" spans="1:72" ht="41.45" customHeight="1">
      <c r="A53" s="66" t="s">
        <v>354</v>
      </c>
      <c r="C53" s="68"/>
      <c r="D53" s="68" t="s">
        <v>64</v>
      </c>
      <c r="E53" s="75">
        <v>200.59473307912296</v>
      </c>
      <c r="F53" s="77"/>
      <c r="G53" s="114" t="s">
        <v>554</v>
      </c>
      <c r="H53" s="68"/>
      <c r="I53" s="78" t="s">
        <v>354</v>
      </c>
      <c r="J53" s="79"/>
      <c r="K53" s="79"/>
      <c r="L53" s="78" t="s">
        <v>1334</v>
      </c>
      <c r="M53" s="82">
        <v>52.027380708716</v>
      </c>
      <c r="N53" s="83">
        <v>5225.380859375</v>
      </c>
      <c r="O53" s="83">
        <v>2814.809814453125</v>
      </c>
      <c r="P53" s="84"/>
      <c r="Q53" s="85"/>
      <c r="R53" s="108"/>
      <c r="S53" s="48"/>
      <c r="T53" s="48">
        <v>0</v>
      </c>
      <c r="U53" s="48">
        <v>2</v>
      </c>
      <c r="V53" s="49">
        <v>0</v>
      </c>
      <c r="W53" s="49">
        <v>0.125</v>
      </c>
      <c r="X53" s="49">
        <v>0</v>
      </c>
      <c r="Y53" s="49">
        <v>0.696425</v>
      </c>
      <c r="Z53" s="49">
        <v>0.5</v>
      </c>
      <c r="AA53" s="49">
        <v>0</v>
      </c>
      <c r="AB53" s="80">
        <v>53</v>
      </c>
      <c r="AC53" s="80"/>
      <c r="AD53" s="81"/>
      <c r="AE53" s="67" t="str">
        <f>REPLACE(INDEX(GroupVertices[Group],MATCH(Vertices[[#This Row],[Vertex]],GroupVertices[Vertex],0)),1,1,"")</f>
        <v>4</v>
      </c>
      <c r="AF53" s="48" t="s">
        <v>468</v>
      </c>
      <c r="AG53" s="48" t="s">
        <v>468</v>
      </c>
      <c r="AH53" s="48" t="s">
        <v>483</v>
      </c>
      <c r="AI53" s="48" t="s">
        <v>483</v>
      </c>
      <c r="AJ53" s="48"/>
      <c r="AK53" s="48"/>
      <c r="AL53" s="128" t="s">
        <v>1656</v>
      </c>
      <c r="AM53" s="128" t="s">
        <v>1656</v>
      </c>
      <c r="AN53" s="128" t="s">
        <v>1690</v>
      </c>
      <c r="AO53" s="128" t="s">
        <v>1690</v>
      </c>
      <c r="AP53" s="48">
        <v>0</v>
      </c>
      <c r="AQ53" s="49">
        <v>0</v>
      </c>
      <c r="AR53" s="48">
        <v>1</v>
      </c>
      <c r="AS53" s="49">
        <v>4.545454545454546</v>
      </c>
      <c r="AT53" s="48">
        <v>0</v>
      </c>
      <c r="AU53" s="49">
        <v>0</v>
      </c>
      <c r="AV53" s="48">
        <v>21</v>
      </c>
      <c r="AW53" s="49">
        <v>95.45454545454545</v>
      </c>
      <c r="AX53" s="48">
        <v>22</v>
      </c>
      <c r="AY53" s="67" t="s">
        <v>861</v>
      </c>
      <c r="AZ53" s="67">
        <v>245</v>
      </c>
      <c r="BA53" s="67">
        <v>1548</v>
      </c>
      <c r="BB53" s="67">
        <v>4203</v>
      </c>
      <c r="BC53" s="67">
        <v>4733</v>
      </c>
      <c r="BD53" s="67"/>
      <c r="BE53" s="67" t="s">
        <v>938</v>
      </c>
      <c r="BF53" s="67" t="s">
        <v>1007</v>
      </c>
      <c r="BG53" s="101" t="s">
        <v>1058</v>
      </c>
      <c r="BH53" s="67"/>
      <c r="BI53" s="98">
        <v>41902.93127314815</v>
      </c>
      <c r="BJ53" s="101" t="s">
        <v>1116</v>
      </c>
      <c r="BK53" s="67" t="b">
        <v>0</v>
      </c>
      <c r="BL53" s="67" t="b">
        <v>0</v>
      </c>
      <c r="BM53" s="67" t="b">
        <v>0</v>
      </c>
      <c r="BN53" s="67"/>
      <c r="BO53" s="67">
        <v>45</v>
      </c>
      <c r="BP53" s="101" t="s">
        <v>1140</v>
      </c>
      <c r="BQ53" s="67" t="b">
        <v>0</v>
      </c>
      <c r="BR53" s="67" t="s">
        <v>1197</v>
      </c>
      <c r="BS53" s="101" t="s">
        <v>1248</v>
      </c>
      <c r="BT53" s="67" t="s">
        <v>66</v>
      </c>
    </row>
    <row r="54" spans="1:72" ht="41.45" customHeight="1">
      <c r="A54" s="66" t="s">
        <v>374</v>
      </c>
      <c r="C54" s="68"/>
      <c r="D54" s="68" t="s">
        <v>64</v>
      </c>
      <c r="E54" s="75">
        <v>165.2453527168732</v>
      </c>
      <c r="F54" s="77"/>
      <c r="G54" s="114" t="s">
        <v>568</v>
      </c>
      <c r="H54" s="68"/>
      <c r="I54" s="78" t="s">
        <v>374</v>
      </c>
      <c r="J54" s="79"/>
      <c r="K54" s="79"/>
      <c r="L54" s="78" t="s">
        <v>1335</v>
      </c>
      <c r="M54" s="82">
        <v>5.2907888047432605</v>
      </c>
      <c r="N54" s="83">
        <v>6102.86865234375</v>
      </c>
      <c r="O54" s="83">
        <v>3365.62841796875</v>
      </c>
      <c r="P54" s="84"/>
      <c r="Q54" s="85"/>
      <c r="R54" s="108"/>
      <c r="S54" s="48"/>
      <c r="T54" s="48">
        <v>4</v>
      </c>
      <c r="U54" s="48">
        <v>1</v>
      </c>
      <c r="V54" s="49">
        <v>6</v>
      </c>
      <c r="W54" s="49">
        <v>0.2</v>
      </c>
      <c r="X54" s="49">
        <v>0</v>
      </c>
      <c r="Y54" s="49">
        <v>1.607133</v>
      </c>
      <c r="Z54" s="49">
        <v>0.2</v>
      </c>
      <c r="AA54" s="49">
        <v>0</v>
      </c>
      <c r="AB54" s="80">
        <v>54</v>
      </c>
      <c r="AC54" s="80"/>
      <c r="AD54" s="81"/>
      <c r="AE54" s="67" t="str">
        <f>REPLACE(INDEX(GroupVertices[Group],MATCH(Vertices[[#This Row],[Vertex]],GroupVertices[Vertex],0)),1,1,"")</f>
        <v>4</v>
      </c>
      <c r="AF54" s="48" t="s">
        <v>468</v>
      </c>
      <c r="AG54" s="48" t="s">
        <v>468</v>
      </c>
      <c r="AH54" s="48" t="s">
        <v>483</v>
      </c>
      <c r="AI54" s="48" t="s">
        <v>483</v>
      </c>
      <c r="AJ54" s="48" t="s">
        <v>515</v>
      </c>
      <c r="AK54" s="48" t="s">
        <v>515</v>
      </c>
      <c r="AL54" s="128" t="s">
        <v>1656</v>
      </c>
      <c r="AM54" s="128" t="s">
        <v>1656</v>
      </c>
      <c r="AN54" s="128" t="s">
        <v>1690</v>
      </c>
      <c r="AO54" s="128" t="s">
        <v>1690</v>
      </c>
      <c r="AP54" s="48">
        <v>0</v>
      </c>
      <c r="AQ54" s="49">
        <v>0</v>
      </c>
      <c r="AR54" s="48">
        <v>1</v>
      </c>
      <c r="AS54" s="49">
        <v>4.545454545454546</v>
      </c>
      <c r="AT54" s="48">
        <v>0</v>
      </c>
      <c r="AU54" s="49">
        <v>0</v>
      </c>
      <c r="AV54" s="48">
        <v>21</v>
      </c>
      <c r="AW54" s="49">
        <v>95.45454545454545</v>
      </c>
      <c r="AX54" s="48">
        <v>22</v>
      </c>
      <c r="AY54" s="67" t="s">
        <v>862</v>
      </c>
      <c r="AZ54" s="67">
        <v>265</v>
      </c>
      <c r="BA54" s="67">
        <v>132</v>
      </c>
      <c r="BB54" s="67">
        <v>27</v>
      </c>
      <c r="BC54" s="67">
        <v>75</v>
      </c>
      <c r="BD54" s="67"/>
      <c r="BE54" s="67"/>
      <c r="BF54" s="67" t="s">
        <v>1007</v>
      </c>
      <c r="BG54" s="67"/>
      <c r="BH54" s="67"/>
      <c r="BI54" s="98">
        <v>43266.08081018519</v>
      </c>
      <c r="BJ54" s="101" t="s">
        <v>1117</v>
      </c>
      <c r="BK54" s="67" t="b">
        <v>1</v>
      </c>
      <c r="BL54" s="67" t="b">
        <v>0</v>
      </c>
      <c r="BM54" s="67" t="b">
        <v>0</v>
      </c>
      <c r="BN54" s="67"/>
      <c r="BO54" s="67">
        <v>0</v>
      </c>
      <c r="BP54" s="67"/>
      <c r="BQ54" s="67" t="b">
        <v>0</v>
      </c>
      <c r="BR54" s="67" t="s">
        <v>1197</v>
      </c>
      <c r="BS54" s="101" t="s">
        <v>1249</v>
      </c>
      <c r="BT54" s="67" t="s">
        <v>66</v>
      </c>
    </row>
    <row r="55" spans="1:72" ht="41.45" customHeight="1">
      <c r="A55" s="66" t="s">
        <v>406</v>
      </c>
      <c r="C55" s="68"/>
      <c r="D55" s="68" t="s">
        <v>64</v>
      </c>
      <c r="E55" s="75">
        <v>1000</v>
      </c>
      <c r="F55" s="77"/>
      <c r="G55" s="114" t="s">
        <v>1179</v>
      </c>
      <c r="H55" s="68"/>
      <c r="I55" s="78" t="s">
        <v>406</v>
      </c>
      <c r="J55" s="79"/>
      <c r="K55" s="79"/>
      <c r="L55" s="78" t="s">
        <v>1336</v>
      </c>
      <c r="M55" s="82">
        <v>9999</v>
      </c>
      <c r="N55" s="83">
        <v>6667.04150390625</v>
      </c>
      <c r="O55" s="83">
        <v>3206.64990234375</v>
      </c>
      <c r="P55" s="84"/>
      <c r="Q55" s="85"/>
      <c r="R55" s="108"/>
      <c r="S55" s="48"/>
      <c r="T55" s="48">
        <v>5</v>
      </c>
      <c r="U55" s="48">
        <v>0</v>
      </c>
      <c r="V55" s="49">
        <v>6</v>
      </c>
      <c r="W55" s="49">
        <v>0.2</v>
      </c>
      <c r="X55" s="49">
        <v>0</v>
      </c>
      <c r="Y55" s="49">
        <v>1.607133</v>
      </c>
      <c r="Z55" s="49">
        <v>0.2</v>
      </c>
      <c r="AA55" s="49">
        <v>0</v>
      </c>
      <c r="AB55" s="80">
        <v>55</v>
      </c>
      <c r="AC55" s="80"/>
      <c r="AD55" s="81"/>
      <c r="AE55" s="67" t="str">
        <f>REPLACE(INDEX(GroupVertices[Group],MATCH(Vertices[[#This Row],[Vertex]],GroupVertices[Vertex],0)),1,1,"")</f>
        <v>4</v>
      </c>
      <c r="AF55" s="48"/>
      <c r="AG55" s="48"/>
      <c r="AH55" s="48"/>
      <c r="AI55" s="48"/>
      <c r="AJ55" s="48"/>
      <c r="AK55" s="48"/>
      <c r="AL55" s="48"/>
      <c r="AM55" s="48"/>
      <c r="AN55" s="48"/>
      <c r="AO55" s="48"/>
      <c r="AP55" s="48"/>
      <c r="AQ55" s="49"/>
      <c r="AR55" s="48"/>
      <c r="AS55" s="49"/>
      <c r="AT55" s="48"/>
      <c r="AU55" s="49"/>
      <c r="AV55" s="48"/>
      <c r="AW55" s="49"/>
      <c r="AX55" s="48"/>
      <c r="AY55" s="67" t="s">
        <v>863</v>
      </c>
      <c r="AZ55" s="67">
        <v>1720</v>
      </c>
      <c r="BA55" s="67">
        <v>302916</v>
      </c>
      <c r="BB55" s="67">
        <v>29590</v>
      </c>
      <c r="BC55" s="67">
        <v>515</v>
      </c>
      <c r="BD55" s="67"/>
      <c r="BE55" s="67" t="s">
        <v>939</v>
      </c>
      <c r="BF55" s="67" t="s">
        <v>1008</v>
      </c>
      <c r="BG55" s="101" t="s">
        <v>1059</v>
      </c>
      <c r="BH55" s="67"/>
      <c r="BI55" s="98">
        <v>39769.61584490741</v>
      </c>
      <c r="BJ55" s="101" t="s">
        <v>1118</v>
      </c>
      <c r="BK55" s="67" t="b">
        <v>0</v>
      </c>
      <c r="BL55" s="67" t="b">
        <v>0</v>
      </c>
      <c r="BM55" s="67" t="b">
        <v>1</v>
      </c>
      <c r="BN55" s="67"/>
      <c r="BO55" s="67">
        <v>1530</v>
      </c>
      <c r="BP55" s="101" t="s">
        <v>1140</v>
      </c>
      <c r="BQ55" s="67" t="b">
        <v>1</v>
      </c>
      <c r="BR55" s="67" t="s">
        <v>1197</v>
      </c>
      <c r="BS55" s="101" t="s">
        <v>1250</v>
      </c>
      <c r="BT55" s="67" t="s">
        <v>65</v>
      </c>
    </row>
    <row r="56" spans="1:72" ht="41.45" customHeight="1">
      <c r="A56" s="66" t="s">
        <v>355</v>
      </c>
      <c r="C56" s="68"/>
      <c r="D56" s="68" t="s">
        <v>64</v>
      </c>
      <c r="E56" s="75">
        <v>178.35158484270735</v>
      </c>
      <c r="F56" s="77"/>
      <c r="G56" s="114" t="s">
        <v>555</v>
      </c>
      <c r="H56" s="68"/>
      <c r="I56" s="78" t="s">
        <v>355</v>
      </c>
      <c r="J56" s="79"/>
      <c r="K56" s="79"/>
      <c r="L56" s="78" t="s">
        <v>1337</v>
      </c>
      <c r="M56" s="82">
        <v>22.618974362360273</v>
      </c>
      <c r="N56" s="83">
        <v>5869.5673828125</v>
      </c>
      <c r="O56" s="83">
        <v>4227.10546875</v>
      </c>
      <c r="P56" s="84"/>
      <c r="Q56" s="85"/>
      <c r="R56" s="108"/>
      <c r="S56" s="48"/>
      <c r="T56" s="48">
        <v>0</v>
      </c>
      <c r="U56" s="48">
        <v>2</v>
      </c>
      <c r="V56" s="49">
        <v>0</v>
      </c>
      <c r="W56" s="49">
        <v>0.125</v>
      </c>
      <c r="X56" s="49">
        <v>0</v>
      </c>
      <c r="Y56" s="49">
        <v>0.696425</v>
      </c>
      <c r="Z56" s="49">
        <v>0.5</v>
      </c>
      <c r="AA56" s="49">
        <v>0</v>
      </c>
      <c r="AB56" s="80">
        <v>56</v>
      </c>
      <c r="AC56" s="80"/>
      <c r="AD56" s="81"/>
      <c r="AE56" s="67" t="str">
        <f>REPLACE(INDEX(GroupVertices[Group],MATCH(Vertices[[#This Row],[Vertex]],GroupVertices[Vertex],0)),1,1,"")</f>
        <v>4</v>
      </c>
      <c r="AF56" s="48" t="s">
        <v>468</v>
      </c>
      <c r="AG56" s="48" t="s">
        <v>468</v>
      </c>
      <c r="AH56" s="48" t="s">
        <v>483</v>
      </c>
      <c r="AI56" s="48" t="s">
        <v>483</v>
      </c>
      <c r="AJ56" s="48"/>
      <c r="AK56" s="48"/>
      <c r="AL56" s="128" t="s">
        <v>1656</v>
      </c>
      <c r="AM56" s="128" t="s">
        <v>1656</v>
      </c>
      <c r="AN56" s="128" t="s">
        <v>1690</v>
      </c>
      <c r="AO56" s="128" t="s">
        <v>1690</v>
      </c>
      <c r="AP56" s="48">
        <v>0</v>
      </c>
      <c r="AQ56" s="49">
        <v>0</v>
      </c>
      <c r="AR56" s="48">
        <v>1</v>
      </c>
      <c r="AS56" s="49">
        <v>4.545454545454546</v>
      </c>
      <c r="AT56" s="48">
        <v>0</v>
      </c>
      <c r="AU56" s="49">
        <v>0</v>
      </c>
      <c r="AV56" s="48">
        <v>21</v>
      </c>
      <c r="AW56" s="49">
        <v>95.45454545454545</v>
      </c>
      <c r="AX56" s="48">
        <v>22</v>
      </c>
      <c r="AY56" s="67" t="s">
        <v>864</v>
      </c>
      <c r="AZ56" s="67">
        <v>814</v>
      </c>
      <c r="BA56" s="67">
        <v>657</v>
      </c>
      <c r="BB56" s="67">
        <v>1522</v>
      </c>
      <c r="BC56" s="67">
        <v>2845</v>
      </c>
      <c r="BD56" s="67"/>
      <c r="BE56" s="67" t="s">
        <v>940</v>
      </c>
      <c r="BF56" s="67" t="s">
        <v>1007</v>
      </c>
      <c r="BG56" s="101" t="s">
        <v>1060</v>
      </c>
      <c r="BH56" s="67"/>
      <c r="BI56" s="98">
        <v>39829.72666666667</v>
      </c>
      <c r="BJ56" s="101" t="s">
        <v>1119</v>
      </c>
      <c r="BK56" s="67" t="b">
        <v>0</v>
      </c>
      <c r="BL56" s="67" t="b">
        <v>0</v>
      </c>
      <c r="BM56" s="67" t="b">
        <v>1</v>
      </c>
      <c r="BN56" s="67"/>
      <c r="BO56" s="67">
        <v>17</v>
      </c>
      <c r="BP56" s="101" t="s">
        <v>1140</v>
      </c>
      <c r="BQ56" s="67" t="b">
        <v>0</v>
      </c>
      <c r="BR56" s="67" t="s">
        <v>1197</v>
      </c>
      <c r="BS56" s="101" t="s">
        <v>1251</v>
      </c>
      <c r="BT56" s="67" t="s">
        <v>66</v>
      </c>
    </row>
    <row r="57" spans="1:72" ht="41.45" customHeight="1">
      <c r="A57" s="66" t="s">
        <v>356</v>
      </c>
      <c r="C57" s="68"/>
      <c r="D57" s="68" t="s">
        <v>64</v>
      </c>
      <c r="E57" s="75">
        <v>162.34949952335558</v>
      </c>
      <c r="F57" s="77"/>
      <c r="G57" s="114" t="s">
        <v>1180</v>
      </c>
      <c r="H57" s="68"/>
      <c r="I57" s="78" t="s">
        <v>356</v>
      </c>
      <c r="J57" s="79"/>
      <c r="K57" s="79"/>
      <c r="L57" s="78" t="s">
        <v>1338</v>
      </c>
      <c r="M57" s="82">
        <v>1.4620849482031204</v>
      </c>
      <c r="N57" s="83">
        <v>926.56884765625</v>
      </c>
      <c r="O57" s="83">
        <v>3578.401611328125</v>
      </c>
      <c r="P57" s="84"/>
      <c r="Q57" s="85"/>
      <c r="R57" s="108"/>
      <c r="S57" s="48"/>
      <c r="T57" s="48">
        <v>1</v>
      </c>
      <c r="U57" s="48">
        <v>1</v>
      </c>
      <c r="V57" s="49">
        <v>0</v>
      </c>
      <c r="W57" s="49">
        <v>0.026316</v>
      </c>
      <c r="X57" s="49">
        <v>0</v>
      </c>
      <c r="Y57" s="49">
        <v>0.576898</v>
      </c>
      <c r="Z57" s="49">
        <v>0.5</v>
      </c>
      <c r="AA57" s="49">
        <v>0</v>
      </c>
      <c r="AB57" s="80">
        <v>57</v>
      </c>
      <c r="AC57" s="80"/>
      <c r="AD57" s="81"/>
      <c r="AE57" s="67" t="str">
        <f>REPLACE(INDEX(GroupVertices[Group],MATCH(Vertices[[#This Row],[Vertex]],GroupVertices[Vertex],0)),1,1,"")</f>
        <v>2</v>
      </c>
      <c r="AF57" s="48"/>
      <c r="AG57" s="48"/>
      <c r="AH57" s="48"/>
      <c r="AI57" s="48"/>
      <c r="AJ57" s="48" t="s">
        <v>504</v>
      </c>
      <c r="AK57" s="48" t="s">
        <v>504</v>
      </c>
      <c r="AL57" s="128" t="s">
        <v>1657</v>
      </c>
      <c r="AM57" s="128" t="s">
        <v>1657</v>
      </c>
      <c r="AN57" s="128" t="s">
        <v>1691</v>
      </c>
      <c r="AO57" s="128" t="s">
        <v>1691</v>
      </c>
      <c r="AP57" s="48">
        <v>1</v>
      </c>
      <c r="AQ57" s="49">
        <v>5.555555555555555</v>
      </c>
      <c r="AR57" s="48">
        <v>1</v>
      </c>
      <c r="AS57" s="49">
        <v>5.555555555555555</v>
      </c>
      <c r="AT57" s="48">
        <v>0</v>
      </c>
      <c r="AU57" s="49">
        <v>0</v>
      </c>
      <c r="AV57" s="48">
        <v>16</v>
      </c>
      <c r="AW57" s="49">
        <v>88.88888888888889</v>
      </c>
      <c r="AX57" s="48">
        <v>18</v>
      </c>
      <c r="AY57" s="67" t="s">
        <v>865</v>
      </c>
      <c r="AZ57" s="67">
        <v>106</v>
      </c>
      <c r="BA57" s="67">
        <v>16</v>
      </c>
      <c r="BB57" s="67">
        <v>5</v>
      </c>
      <c r="BC57" s="67">
        <v>27</v>
      </c>
      <c r="BD57" s="67"/>
      <c r="BE57" s="67" t="s">
        <v>941</v>
      </c>
      <c r="BF57" s="67" t="s">
        <v>1009</v>
      </c>
      <c r="BG57" s="67"/>
      <c r="BH57" s="67"/>
      <c r="BI57" s="98">
        <v>43720.59898148148</v>
      </c>
      <c r="BJ57" s="67"/>
      <c r="BK57" s="67" t="b">
        <v>1</v>
      </c>
      <c r="BL57" s="67" t="b">
        <v>0</v>
      </c>
      <c r="BM57" s="67" t="b">
        <v>0</v>
      </c>
      <c r="BN57" s="67"/>
      <c r="BO57" s="67">
        <v>0</v>
      </c>
      <c r="BP57" s="67"/>
      <c r="BQ57" s="67" t="b">
        <v>0</v>
      </c>
      <c r="BR57" s="67" t="s">
        <v>1197</v>
      </c>
      <c r="BS57" s="101" t="s">
        <v>1252</v>
      </c>
      <c r="BT57" s="67" t="s">
        <v>66</v>
      </c>
    </row>
    <row r="58" spans="1:72" ht="41.45" customHeight="1">
      <c r="A58" s="66" t="s">
        <v>357</v>
      </c>
      <c r="C58" s="68"/>
      <c r="D58" s="68" t="s">
        <v>64</v>
      </c>
      <c r="E58" s="75">
        <v>186.6147521448999</v>
      </c>
      <c r="F58" s="77"/>
      <c r="G58" s="114" t="s">
        <v>556</v>
      </c>
      <c r="H58" s="68"/>
      <c r="I58" s="78" t="s">
        <v>357</v>
      </c>
      <c r="J58" s="79"/>
      <c r="K58" s="79"/>
      <c r="L58" s="78" t="s">
        <v>1339</v>
      </c>
      <c r="M58" s="82">
        <v>33.54398278059119</v>
      </c>
      <c r="N58" s="83">
        <v>652.796142578125</v>
      </c>
      <c r="O58" s="83">
        <v>3084.428955078125</v>
      </c>
      <c r="P58" s="84"/>
      <c r="Q58" s="85"/>
      <c r="R58" s="108"/>
      <c r="S58" s="48"/>
      <c r="T58" s="48">
        <v>0</v>
      </c>
      <c r="U58" s="48">
        <v>2</v>
      </c>
      <c r="V58" s="49">
        <v>0</v>
      </c>
      <c r="W58" s="49">
        <v>0.026316</v>
      </c>
      <c r="X58" s="49">
        <v>0</v>
      </c>
      <c r="Y58" s="49">
        <v>0.576898</v>
      </c>
      <c r="Z58" s="49">
        <v>0.5</v>
      </c>
      <c r="AA58" s="49">
        <v>0</v>
      </c>
      <c r="AB58" s="80">
        <v>58</v>
      </c>
      <c r="AC58" s="80"/>
      <c r="AD58" s="81"/>
      <c r="AE58" s="67" t="str">
        <f>REPLACE(INDEX(GroupVertices[Group],MATCH(Vertices[[#This Row],[Vertex]],GroupVertices[Vertex],0)),1,1,"")</f>
        <v>2</v>
      </c>
      <c r="AF58" s="48"/>
      <c r="AG58" s="48"/>
      <c r="AH58" s="48"/>
      <c r="AI58" s="48"/>
      <c r="AJ58" s="48" t="s">
        <v>505</v>
      </c>
      <c r="AK58" s="48" t="s">
        <v>505</v>
      </c>
      <c r="AL58" s="128" t="s">
        <v>1657</v>
      </c>
      <c r="AM58" s="128" t="s">
        <v>1657</v>
      </c>
      <c r="AN58" s="128" t="s">
        <v>1691</v>
      </c>
      <c r="AO58" s="128" t="s">
        <v>1691</v>
      </c>
      <c r="AP58" s="48">
        <v>1</v>
      </c>
      <c r="AQ58" s="49">
        <v>5.555555555555555</v>
      </c>
      <c r="AR58" s="48">
        <v>1</v>
      </c>
      <c r="AS58" s="49">
        <v>5.555555555555555</v>
      </c>
      <c r="AT58" s="48">
        <v>0</v>
      </c>
      <c r="AU58" s="49">
        <v>0</v>
      </c>
      <c r="AV58" s="48">
        <v>16</v>
      </c>
      <c r="AW58" s="49">
        <v>88.88888888888889</v>
      </c>
      <c r="AX58" s="48">
        <v>18</v>
      </c>
      <c r="AY58" s="67" t="s">
        <v>866</v>
      </c>
      <c r="AZ58" s="67">
        <v>10</v>
      </c>
      <c r="BA58" s="67">
        <v>988</v>
      </c>
      <c r="BB58" s="67">
        <v>8750</v>
      </c>
      <c r="BC58" s="67">
        <v>145</v>
      </c>
      <c r="BD58" s="67"/>
      <c r="BE58" s="67" t="s">
        <v>942</v>
      </c>
      <c r="BF58" s="67" t="s">
        <v>1010</v>
      </c>
      <c r="BG58" s="101" t="s">
        <v>1061</v>
      </c>
      <c r="BH58" s="67"/>
      <c r="BI58" s="98">
        <v>43304.04177083333</v>
      </c>
      <c r="BJ58" s="101" t="s">
        <v>1120</v>
      </c>
      <c r="BK58" s="67" t="b">
        <v>1</v>
      </c>
      <c r="BL58" s="67" t="b">
        <v>0</v>
      </c>
      <c r="BM58" s="67" t="b">
        <v>0</v>
      </c>
      <c r="BN58" s="67"/>
      <c r="BO58" s="67">
        <v>20</v>
      </c>
      <c r="BP58" s="67"/>
      <c r="BQ58" s="67" t="b">
        <v>0</v>
      </c>
      <c r="BR58" s="67" t="s">
        <v>1197</v>
      </c>
      <c r="BS58" s="101" t="s">
        <v>1253</v>
      </c>
      <c r="BT58" s="67" t="s">
        <v>66</v>
      </c>
    </row>
    <row r="59" spans="1:72" ht="41.45" customHeight="1">
      <c r="A59" s="66" t="s">
        <v>358</v>
      </c>
      <c r="C59" s="68"/>
      <c r="D59" s="68" t="s">
        <v>64</v>
      </c>
      <c r="E59" s="75">
        <v>166.74320781696855</v>
      </c>
      <c r="F59" s="77"/>
      <c r="G59" s="114" t="s">
        <v>1181</v>
      </c>
      <c r="H59" s="68"/>
      <c r="I59" s="78" t="s">
        <v>358</v>
      </c>
      <c r="J59" s="79"/>
      <c r="K59" s="79"/>
      <c r="L59" s="78" t="s">
        <v>1340</v>
      </c>
      <c r="M59" s="82">
        <v>7.271152868470919</v>
      </c>
      <c r="N59" s="83">
        <v>8299.2451171875</v>
      </c>
      <c r="O59" s="83">
        <v>8098.9091796875</v>
      </c>
      <c r="P59" s="84"/>
      <c r="Q59" s="85"/>
      <c r="R59" s="108"/>
      <c r="S59" s="48"/>
      <c r="T59" s="48">
        <v>1</v>
      </c>
      <c r="U59" s="48">
        <v>1</v>
      </c>
      <c r="V59" s="49">
        <v>0</v>
      </c>
      <c r="W59" s="49">
        <v>0</v>
      </c>
      <c r="X59" s="49">
        <v>0</v>
      </c>
      <c r="Y59" s="49">
        <v>0.999994</v>
      </c>
      <c r="Z59" s="49">
        <v>0</v>
      </c>
      <c r="AA59" s="49" t="s">
        <v>274</v>
      </c>
      <c r="AB59" s="80">
        <v>59</v>
      </c>
      <c r="AC59" s="80"/>
      <c r="AD59" s="81"/>
      <c r="AE59" s="67" t="str">
        <f>REPLACE(INDEX(GroupVertices[Group],MATCH(Vertices[[#This Row],[Vertex]],GroupVertices[Vertex],0)),1,1,"")</f>
        <v>3</v>
      </c>
      <c r="AF59" s="48"/>
      <c r="AG59" s="48"/>
      <c r="AH59" s="48"/>
      <c r="AI59" s="48"/>
      <c r="AJ59" s="48" t="s">
        <v>506</v>
      </c>
      <c r="AK59" s="48" t="s">
        <v>506</v>
      </c>
      <c r="AL59" s="128" t="s">
        <v>1658</v>
      </c>
      <c r="AM59" s="128" t="s">
        <v>1658</v>
      </c>
      <c r="AN59" s="128" t="s">
        <v>1692</v>
      </c>
      <c r="AO59" s="128" t="s">
        <v>1692</v>
      </c>
      <c r="AP59" s="48">
        <v>1</v>
      </c>
      <c r="AQ59" s="49">
        <v>4.3478260869565215</v>
      </c>
      <c r="AR59" s="48">
        <v>1</v>
      </c>
      <c r="AS59" s="49">
        <v>4.3478260869565215</v>
      </c>
      <c r="AT59" s="48">
        <v>0</v>
      </c>
      <c r="AU59" s="49">
        <v>0</v>
      </c>
      <c r="AV59" s="48">
        <v>21</v>
      </c>
      <c r="AW59" s="49">
        <v>91.30434782608695</v>
      </c>
      <c r="AX59" s="48">
        <v>23</v>
      </c>
      <c r="AY59" s="67" t="s">
        <v>867</v>
      </c>
      <c r="AZ59" s="67">
        <v>244</v>
      </c>
      <c r="BA59" s="67">
        <v>192</v>
      </c>
      <c r="BB59" s="67">
        <v>296</v>
      </c>
      <c r="BC59" s="67">
        <v>1031</v>
      </c>
      <c r="BD59" s="67"/>
      <c r="BE59" s="67" t="s">
        <v>943</v>
      </c>
      <c r="BF59" s="67" t="s">
        <v>1011</v>
      </c>
      <c r="BG59" s="67"/>
      <c r="BH59" s="67"/>
      <c r="BI59" s="98">
        <v>42674.46258101852</v>
      </c>
      <c r="BJ59" s="67"/>
      <c r="BK59" s="67" t="b">
        <v>1</v>
      </c>
      <c r="BL59" s="67" t="b">
        <v>0</v>
      </c>
      <c r="BM59" s="67" t="b">
        <v>0</v>
      </c>
      <c r="BN59" s="67"/>
      <c r="BO59" s="67">
        <v>0</v>
      </c>
      <c r="BP59" s="67"/>
      <c r="BQ59" s="67" t="b">
        <v>0</v>
      </c>
      <c r="BR59" s="67" t="s">
        <v>1197</v>
      </c>
      <c r="BS59" s="101" t="s">
        <v>1254</v>
      </c>
      <c r="BT59" s="67" t="s">
        <v>66</v>
      </c>
    </row>
    <row r="60" spans="1:72" ht="41.45" customHeight="1">
      <c r="A60" s="66" t="s">
        <v>359</v>
      </c>
      <c r="C60" s="68"/>
      <c r="D60" s="68" t="s">
        <v>64</v>
      </c>
      <c r="E60" s="75">
        <v>170.1882745471878</v>
      </c>
      <c r="F60" s="77"/>
      <c r="G60" s="114" t="s">
        <v>1182</v>
      </c>
      <c r="H60" s="68"/>
      <c r="I60" s="78" t="s">
        <v>359</v>
      </c>
      <c r="J60" s="79"/>
      <c r="K60" s="79"/>
      <c r="L60" s="78" t="s">
        <v>1341</v>
      </c>
      <c r="M60" s="82">
        <v>11.825990215044534</v>
      </c>
      <c r="N60" s="83">
        <v>451.7620544433594</v>
      </c>
      <c r="O60" s="83">
        <v>2340.9775390625</v>
      </c>
      <c r="P60" s="84"/>
      <c r="Q60" s="85"/>
      <c r="R60" s="108"/>
      <c r="S60" s="48"/>
      <c r="T60" s="48">
        <v>1</v>
      </c>
      <c r="U60" s="48">
        <v>2</v>
      </c>
      <c r="V60" s="49">
        <v>0</v>
      </c>
      <c r="W60" s="49">
        <v>0.025641</v>
      </c>
      <c r="X60" s="49">
        <v>0</v>
      </c>
      <c r="Y60" s="49">
        <v>0.576898</v>
      </c>
      <c r="Z60" s="49">
        <v>0</v>
      </c>
      <c r="AA60" s="49">
        <v>0</v>
      </c>
      <c r="AB60" s="80">
        <v>60</v>
      </c>
      <c r="AC60" s="80"/>
      <c r="AD60" s="81"/>
      <c r="AE60" s="67" t="str">
        <f>REPLACE(INDEX(GroupVertices[Group],MATCH(Vertices[[#This Row],[Vertex]],GroupVertices[Vertex],0)),1,1,"")</f>
        <v>2</v>
      </c>
      <c r="AF60" s="48" t="s">
        <v>469</v>
      </c>
      <c r="AG60" s="48" t="s">
        <v>469</v>
      </c>
      <c r="AH60" s="48" t="s">
        <v>484</v>
      </c>
      <c r="AI60" s="48" t="s">
        <v>484</v>
      </c>
      <c r="AJ60" s="48" t="s">
        <v>509</v>
      </c>
      <c r="AK60" s="48" t="s">
        <v>1637</v>
      </c>
      <c r="AL60" s="128" t="s">
        <v>1659</v>
      </c>
      <c r="AM60" s="128" t="s">
        <v>1672</v>
      </c>
      <c r="AN60" s="128" t="s">
        <v>1693</v>
      </c>
      <c r="AO60" s="128" t="s">
        <v>1706</v>
      </c>
      <c r="AP60" s="48">
        <v>6</v>
      </c>
      <c r="AQ60" s="49">
        <v>4.316546762589928</v>
      </c>
      <c r="AR60" s="48">
        <v>0</v>
      </c>
      <c r="AS60" s="49">
        <v>0</v>
      </c>
      <c r="AT60" s="48">
        <v>0</v>
      </c>
      <c r="AU60" s="49">
        <v>0</v>
      </c>
      <c r="AV60" s="48">
        <v>133</v>
      </c>
      <c r="AW60" s="49">
        <v>95.68345323741008</v>
      </c>
      <c r="AX60" s="48">
        <v>139</v>
      </c>
      <c r="AY60" s="67" t="s">
        <v>868</v>
      </c>
      <c r="AZ60" s="67">
        <v>1251</v>
      </c>
      <c r="BA60" s="67">
        <v>330</v>
      </c>
      <c r="BB60" s="67">
        <v>514</v>
      </c>
      <c r="BC60" s="67">
        <v>681</v>
      </c>
      <c r="BD60" s="67"/>
      <c r="BE60" s="67" t="s">
        <v>944</v>
      </c>
      <c r="BF60" s="67" t="s">
        <v>1012</v>
      </c>
      <c r="BG60" s="101" t="s">
        <v>1062</v>
      </c>
      <c r="BH60" s="67"/>
      <c r="BI60" s="98">
        <v>40777.62869212963</v>
      </c>
      <c r="BJ60" s="101" t="s">
        <v>1121</v>
      </c>
      <c r="BK60" s="67" t="b">
        <v>0</v>
      </c>
      <c r="BL60" s="67" t="b">
        <v>0</v>
      </c>
      <c r="BM60" s="67" t="b">
        <v>1</v>
      </c>
      <c r="BN60" s="67"/>
      <c r="BO60" s="67">
        <v>12</v>
      </c>
      <c r="BP60" s="101" t="s">
        <v>1140</v>
      </c>
      <c r="BQ60" s="67" t="b">
        <v>0</v>
      </c>
      <c r="BR60" s="67" t="s">
        <v>1197</v>
      </c>
      <c r="BS60" s="101" t="s">
        <v>1255</v>
      </c>
      <c r="BT60" s="67" t="s">
        <v>66</v>
      </c>
    </row>
    <row r="61" spans="1:72" ht="41.45" customHeight="1">
      <c r="A61" s="66" t="s">
        <v>360</v>
      </c>
      <c r="C61" s="68"/>
      <c r="D61" s="68" t="s">
        <v>64</v>
      </c>
      <c r="E61" s="75">
        <v>326.4145614871306</v>
      </c>
      <c r="F61" s="77"/>
      <c r="G61" s="114" t="s">
        <v>557</v>
      </c>
      <c r="H61" s="68"/>
      <c r="I61" s="78" t="s">
        <v>360</v>
      </c>
      <c r="J61" s="79"/>
      <c r="K61" s="79"/>
      <c r="L61" s="78" t="s">
        <v>1342</v>
      </c>
      <c r="M61" s="82">
        <v>218.37796206183933</v>
      </c>
      <c r="N61" s="83">
        <v>7467.25</v>
      </c>
      <c r="O61" s="83">
        <v>5141.33984375</v>
      </c>
      <c r="P61" s="84"/>
      <c r="Q61" s="85"/>
      <c r="R61" s="108"/>
      <c r="S61" s="48"/>
      <c r="T61" s="48">
        <v>1</v>
      </c>
      <c r="U61" s="48">
        <v>1</v>
      </c>
      <c r="V61" s="49">
        <v>0</v>
      </c>
      <c r="W61" s="49">
        <v>0</v>
      </c>
      <c r="X61" s="49">
        <v>0</v>
      </c>
      <c r="Y61" s="49">
        <v>0.999994</v>
      </c>
      <c r="Z61" s="49">
        <v>0</v>
      </c>
      <c r="AA61" s="49" t="s">
        <v>274</v>
      </c>
      <c r="AB61" s="80">
        <v>61</v>
      </c>
      <c r="AC61" s="80"/>
      <c r="AD61" s="81"/>
      <c r="AE61" s="67" t="str">
        <f>REPLACE(INDEX(GroupVertices[Group],MATCH(Vertices[[#This Row],[Vertex]],GroupVertices[Vertex],0)),1,1,"")</f>
        <v>3</v>
      </c>
      <c r="AF61" s="48" t="s">
        <v>470</v>
      </c>
      <c r="AG61" s="48" t="s">
        <v>470</v>
      </c>
      <c r="AH61" s="48" t="s">
        <v>485</v>
      </c>
      <c r="AI61" s="48" t="s">
        <v>485</v>
      </c>
      <c r="AJ61" s="48" t="s">
        <v>510</v>
      </c>
      <c r="AK61" s="48" t="s">
        <v>510</v>
      </c>
      <c r="AL61" s="128" t="s">
        <v>1660</v>
      </c>
      <c r="AM61" s="128" t="s">
        <v>1660</v>
      </c>
      <c r="AN61" s="128" t="s">
        <v>1694</v>
      </c>
      <c r="AO61" s="128" t="s">
        <v>1694</v>
      </c>
      <c r="AP61" s="48">
        <v>0</v>
      </c>
      <c r="AQ61" s="49">
        <v>0</v>
      </c>
      <c r="AR61" s="48">
        <v>0</v>
      </c>
      <c r="AS61" s="49">
        <v>0</v>
      </c>
      <c r="AT61" s="48">
        <v>0</v>
      </c>
      <c r="AU61" s="49">
        <v>0</v>
      </c>
      <c r="AV61" s="48">
        <v>24</v>
      </c>
      <c r="AW61" s="49">
        <v>100</v>
      </c>
      <c r="AX61" s="48">
        <v>24</v>
      </c>
      <c r="AY61" s="67" t="s">
        <v>360</v>
      </c>
      <c r="AZ61" s="67">
        <v>264</v>
      </c>
      <c r="BA61" s="67">
        <v>6588</v>
      </c>
      <c r="BB61" s="67">
        <v>52989</v>
      </c>
      <c r="BC61" s="67">
        <v>25</v>
      </c>
      <c r="BD61" s="67"/>
      <c r="BE61" s="67" t="s">
        <v>945</v>
      </c>
      <c r="BF61" s="67" t="s">
        <v>1013</v>
      </c>
      <c r="BG61" s="101" t="s">
        <v>1063</v>
      </c>
      <c r="BH61" s="67"/>
      <c r="BI61" s="98">
        <v>42758.15862268519</v>
      </c>
      <c r="BJ61" s="101" t="s">
        <v>1122</v>
      </c>
      <c r="BK61" s="67" t="b">
        <v>0</v>
      </c>
      <c r="BL61" s="67" t="b">
        <v>0</v>
      </c>
      <c r="BM61" s="67" t="b">
        <v>1</v>
      </c>
      <c r="BN61" s="67"/>
      <c r="BO61" s="67">
        <v>29</v>
      </c>
      <c r="BP61" s="101" t="s">
        <v>1140</v>
      </c>
      <c r="BQ61" s="67" t="b">
        <v>0</v>
      </c>
      <c r="BR61" s="67" t="s">
        <v>1197</v>
      </c>
      <c r="BS61" s="101" t="s">
        <v>1256</v>
      </c>
      <c r="BT61" s="67" t="s">
        <v>66</v>
      </c>
    </row>
    <row r="62" spans="1:72" ht="41.45" customHeight="1">
      <c r="A62" s="66" t="s">
        <v>361</v>
      </c>
      <c r="C62" s="68"/>
      <c r="D62" s="68" t="s">
        <v>64</v>
      </c>
      <c r="E62" s="75">
        <v>179.12547664442326</v>
      </c>
      <c r="F62" s="77"/>
      <c r="G62" s="114" t="s">
        <v>558</v>
      </c>
      <c r="H62" s="68"/>
      <c r="I62" s="78" t="s">
        <v>361</v>
      </c>
      <c r="J62" s="79"/>
      <c r="K62" s="79"/>
      <c r="L62" s="78" t="s">
        <v>1343</v>
      </c>
      <c r="M62" s="82">
        <v>23.642162461952896</v>
      </c>
      <c r="N62" s="83">
        <v>9159.4755859375</v>
      </c>
      <c r="O62" s="83">
        <v>1797.572998046875</v>
      </c>
      <c r="P62" s="84"/>
      <c r="Q62" s="85"/>
      <c r="R62" s="108"/>
      <c r="S62" s="48"/>
      <c r="T62" s="48">
        <v>0</v>
      </c>
      <c r="U62" s="48">
        <v>1</v>
      </c>
      <c r="V62" s="49">
        <v>0</v>
      </c>
      <c r="W62" s="49">
        <v>1</v>
      </c>
      <c r="X62" s="49">
        <v>0</v>
      </c>
      <c r="Y62" s="49">
        <v>0.999994</v>
      </c>
      <c r="Z62" s="49">
        <v>0</v>
      </c>
      <c r="AA62" s="49">
        <v>0</v>
      </c>
      <c r="AB62" s="80">
        <v>62</v>
      </c>
      <c r="AC62" s="80"/>
      <c r="AD62" s="81"/>
      <c r="AE62" s="67" t="str">
        <f>REPLACE(INDEX(GroupVertices[Group],MATCH(Vertices[[#This Row],[Vertex]],GroupVertices[Vertex],0)),1,1,"")</f>
        <v>6</v>
      </c>
      <c r="AF62" s="48"/>
      <c r="AG62" s="48"/>
      <c r="AH62" s="48"/>
      <c r="AI62" s="48"/>
      <c r="AJ62" s="48" t="s">
        <v>489</v>
      </c>
      <c r="AK62" s="48" t="s">
        <v>489</v>
      </c>
      <c r="AL62" s="128" t="s">
        <v>1661</v>
      </c>
      <c r="AM62" s="128" t="s">
        <v>1661</v>
      </c>
      <c r="AN62" s="128" t="s">
        <v>1695</v>
      </c>
      <c r="AO62" s="128" t="s">
        <v>1695</v>
      </c>
      <c r="AP62" s="48">
        <v>0</v>
      </c>
      <c r="AQ62" s="49">
        <v>0</v>
      </c>
      <c r="AR62" s="48">
        <v>1</v>
      </c>
      <c r="AS62" s="49">
        <v>5.2631578947368425</v>
      </c>
      <c r="AT62" s="48">
        <v>0</v>
      </c>
      <c r="AU62" s="49">
        <v>0</v>
      </c>
      <c r="AV62" s="48">
        <v>18</v>
      </c>
      <c r="AW62" s="49">
        <v>94.73684210526316</v>
      </c>
      <c r="AX62" s="48">
        <v>19</v>
      </c>
      <c r="AY62" s="67" t="s">
        <v>869</v>
      </c>
      <c r="AZ62" s="67">
        <v>946</v>
      </c>
      <c r="BA62" s="67">
        <v>688</v>
      </c>
      <c r="BB62" s="67">
        <v>3222</v>
      </c>
      <c r="BC62" s="67">
        <v>4745</v>
      </c>
      <c r="BD62" s="67"/>
      <c r="BE62" s="67" t="s">
        <v>946</v>
      </c>
      <c r="BF62" s="67" t="s">
        <v>1014</v>
      </c>
      <c r="BG62" s="67"/>
      <c r="BH62" s="67"/>
      <c r="BI62" s="98">
        <v>42266.70199074074</v>
      </c>
      <c r="BJ62" s="67"/>
      <c r="BK62" s="67" t="b">
        <v>1</v>
      </c>
      <c r="BL62" s="67" t="b">
        <v>0</v>
      </c>
      <c r="BM62" s="67" t="b">
        <v>1</v>
      </c>
      <c r="BN62" s="67"/>
      <c r="BO62" s="67">
        <v>6</v>
      </c>
      <c r="BP62" s="101" t="s">
        <v>1140</v>
      </c>
      <c r="BQ62" s="67" t="b">
        <v>0</v>
      </c>
      <c r="BR62" s="67" t="s">
        <v>1197</v>
      </c>
      <c r="BS62" s="101" t="s">
        <v>1257</v>
      </c>
      <c r="BT62" s="67" t="s">
        <v>66</v>
      </c>
    </row>
    <row r="63" spans="1:72" ht="41.45" customHeight="1">
      <c r="A63" s="66" t="s">
        <v>407</v>
      </c>
      <c r="C63" s="68"/>
      <c r="D63" s="68" t="s">
        <v>64</v>
      </c>
      <c r="E63" s="75">
        <v>172.75959246901812</v>
      </c>
      <c r="F63" s="77"/>
      <c r="G63" s="114" t="s">
        <v>1183</v>
      </c>
      <c r="H63" s="68"/>
      <c r="I63" s="78" t="s">
        <v>407</v>
      </c>
      <c r="J63" s="79"/>
      <c r="K63" s="79"/>
      <c r="L63" s="78" t="s">
        <v>1344</v>
      </c>
      <c r="M63" s="82">
        <v>15.225615191110348</v>
      </c>
      <c r="N63" s="83">
        <v>8383.9501953125</v>
      </c>
      <c r="O63" s="83">
        <v>1797.572998046875</v>
      </c>
      <c r="P63" s="84"/>
      <c r="Q63" s="85"/>
      <c r="R63" s="108"/>
      <c r="S63" s="48"/>
      <c r="T63" s="48">
        <v>1</v>
      </c>
      <c r="U63" s="48">
        <v>0</v>
      </c>
      <c r="V63" s="49">
        <v>0</v>
      </c>
      <c r="W63" s="49">
        <v>1</v>
      </c>
      <c r="X63" s="49">
        <v>0</v>
      </c>
      <c r="Y63" s="49">
        <v>0.999994</v>
      </c>
      <c r="Z63" s="49">
        <v>0</v>
      </c>
      <c r="AA63" s="49">
        <v>0</v>
      </c>
      <c r="AB63" s="80">
        <v>63</v>
      </c>
      <c r="AC63" s="80"/>
      <c r="AD63" s="81"/>
      <c r="AE63" s="67" t="str">
        <f>REPLACE(INDEX(GroupVertices[Group],MATCH(Vertices[[#This Row],[Vertex]],GroupVertices[Vertex],0)),1,1,"")</f>
        <v>6</v>
      </c>
      <c r="AF63" s="48"/>
      <c r="AG63" s="48"/>
      <c r="AH63" s="48"/>
      <c r="AI63" s="48"/>
      <c r="AJ63" s="48"/>
      <c r="AK63" s="48"/>
      <c r="AL63" s="48"/>
      <c r="AM63" s="48"/>
      <c r="AN63" s="48"/>
      <c r="AO63" s="48"/>
      <c r="AP63" s="48"/>
      <c r="AQ63" s="49"/>
      <c r="AR63" s="48"/>
      <c r="AS63" s="49"/>
      <c r="AT63" s="48"/>
      <c r="AU63" s="49"/>
      <c r="AV63" s="48"/>
      <c r="AW63" s="49"/>
      <c r="AX63" s="48"/>
      <c r="AY63" s="67" t="s">
        <v>870</v>
      </c>
      <c r="AZ63" s="67">
        <v>346</v>
      </c>
      <c r="BA63" s="67">
        <v>433</v>
      </c>
      <c r="BB63" s="67">
        <v>1411</v>
      </c>
      <c r="BC63" s="67">
        <v>1769</v>
      </c>
      <c r="BD63" s="67"/>
      <c r="BE63" s="67" t="s">
        <v>947</v>
      </c>
      <c r="BF63" s="67" t="s">
        <v>1015</v>
      </c>
      <c r="BG63" s="67"/>
      <c r="BH63" s="67"/>
      <c r="BI63" s="98">
        <v>42708.44736111111</v>
      </c>
      <c r="BJ63" s="67"/>
      <c r="BK63" s="67" t="b">
        <v>1</v>
      </c>
      <c r="BL63" s="67" t="b">
        <v>0</v>
      </c>
      <c r="BM63" s="67" t="b">
        <v>0</v>
      </c>
      <c r="BN63" s="67"/>
      <c r="BO63" s="67">
        <v>3</v>
      </c>
      <c r="BP63" s="67"/>
      <c r="BQ63" s="67" t="b">
        <v>0</v>
      </c>
      <c r="BR63" s="67" t="s">
        <v>1197</v>
      </c>
      <c r="BS63" s="101" t="s">
        <v>1258</v>
      </c>
      <c r="BT63" s="67" t="s">
        <v>65</v>
      </c>
    </row>
    <row r="64" spans="1:72" ht="41.45" customHeight="1">
      <c r="A64" s="66" t="s">
        <v>362</v>
      </c>
      <c r="C64" s="68"/>
      <c r="D64" s="68" t="s">
        <v>64</v>
      </c>
      <c r="E64" s="75">
        <v>173.0591634890372</v>
      </c>
      <c r="F64" s="77"/>
      <c r="G64" s="114" t="s">
        <v>1184</v>
      </c>
      <c r="H64" s="68"/>
      <c r="I64" s="78" t="s">
        <v>362</v>
      </c>
      <c r="J64" s="79"/>
      <c r="K64" s="79"/>
      <c r="L64" s="78" t="s">
        <v>1345</v>
      </c>
      <c r="M64" s="82">
        <v>15.62168800385588</v>
      </c>
      <c r="N64" s="83">
        <v>7467.25</v>
      </c>
      <c r="O64" s="83">
        <v>6127.19580078125</v>
      </c>
      <c r="P64" s="84"/>
      <c r="Q64" s="85"/>
      <c r="R64" s="108"/>
      <c r="S64" s="48"/>
      <c r="T64" s="48">
        <v>1</v>
      </c>
      <c r="U64" s="48">
        <v>1</v>
      </c>
      <c r="V64" s="49">
        <v>0</v>
      </c>
      <c r="W64" s="49">
        <v>0</v>
      </c>
      <c r="X64" s="49">
        <v>0</v>
      </c>
      <c r="Y64" s="49">
        <v>0.999994</v>
      </c>
      <c r="Z64" s="49">
        <v>0</v>
      </c>
      <c r="AA64" s="49" t="s">
        <v>274</v>
      </c>
      <c r="AB64" s="80">
        <v>64</v>
      </c>
      <c r="AC64" s="80"/>
      <c r="AD64" s="81"/>
      <c r="AE64" s="67" t="str">
        <f>REPLACE(INDEX(GroupVertices[Group],MATCH(Vertices[[#This Row],[Vertex]],GroupVertices[Vertex],0)),1,1,"")</f>
        <v>3</v>
      </c>
      <c r="AF64" s="48"/>
      <c r="AG64" s="48"/>
      <c r="AH64" s="48"/>
      <c r="AI64" s="48"/>
      <c r="AJ64" s="48" t="s">
        <v>489</v>
      </c>
      <c r="AK64" s="48" t="s">
        <v>489</v>
      </c>
      <c r="AL64" s="128" t="s">
        <v>1662</v>
      </c>
      <c r="AM64" s="128" t="s">
        <v>1662</v>
      </c>
      <c r="AN64" s="128" t="s">
        <v>1696</v>
      </c>
      <c r="AO64" s="128" t="s">
        <v>1696</v>
      </c>
      <c r="AP64" s="48">
        <v>2</v>
      </c>
      <c r="AQ64" s="49">
        <v>13.333333333333334</v>
      </c>
      <c r="AR64" s="48">
        <v>0</v>
      </c>
      <c r="AS64" s="49">
        <v>0</v>
      </c>
      <c r="AT64" s="48">
        <v>0</v>
      </c>
      <c r="AU64" s="49">
        <v>0</v>
      </c>
      <c r="AV64" s="48">
        <v>13</v>
      </c>
      <c r="AW64" s="49">
        <v>86.66666666666667</v>
      </c>
      <c r="AX64" s="48">
        <v>15</v>
      </c>
      <c r="AY64" s="67" t="s">
        <v>871</v>
      </c>
      <c r="AZ64" s="67">
        <v>1505</v>
      </c>
      <c r="BA64" s="67">
        <v>445</v>
      </c>
      <c r="BB64" s="67">
        <v>4518</v>
      </c>
      <c r="BC64" s="67">
        <v>29</v>
      </c>
      <c r="BD64" s="67"/>
      <c r="BE64" s="67" t="s">
        <v>948</v>
      </c>
      <c r="BF64" s="67" t="s">
        <v>1016</v>
      </c>
      <c r="BG64" s="67"/>
      <c r="BH64" s="67"/>
      <c r="BI64" s="98">
        <v>42729.37243055556</v>
      </c>
      <c r="BJ64" s="67"/>
      <c r="BK64" s="67" t="b">
        <v>1</v>
      </c>
      <c r="BL64" s="67" t="b">
        <v>0</v>
      </c>
      <c r="BM64" s="67" t="b">
        <v>0</v>
      </c>
      <c r="BN64" s="67"/>
      <c r="BO64" s="67">
        <v>3</v>
      </c>
      <c r="BP64" s="67"/>
      <c r="BQ64" s="67" t="b">
        <v>0</v>
      </c>
      <c r="BR64" s="67" t="s">
        <v>1197</v>
      </c>
      <c r="BS64" s="101" t="s">
        <v>1259</v>
      </c>
      <c r="BT64" s="67" t="s">
        <v>66</v>
      </c>
    </row>
    <row r="65" spans="1:72" ht="41.45" customHeight="1">
      <c r="A65" s="66" t="s">
        <v>363</v>
      </c>
      <c r="C65" s="68"/>
      <c r="D65" s="68" t="s">
        <v>64</v>
      </c>
      <c r="E65" s="75">
        <v>167.5420638703527</v>
      </c>
      <c r="F65" s="77"/>
      <c r="G65" s="114" t="s">
        <v>559</v>
      </c>
      <c r="H65" s="68"/>
      <c r="I65" s="78" t="s">
        <v>363</v>
      </c>
      <c r="J65" s="79"/>
      <c r="K65" s="79"/>
      <c r="L65" s="78" t="s">
        <v>1346</v>
      </c>
      <c r="M65" s="82">
        <v>8.327347035792338</v>
      </c>
      <c r="N65" s="83">
        <v>9131.240234375</v>
      </c>
      <c r="O65" s="83">
        <v>8098.9091796875</v>
      </c>
      <c r="P65" s="84"/>
      <c r="Q65" s="85"/>
      <c r="R65" s="108"/>
      <c r="S65" s="48"/>
      <c r="T65" s="48">
        <v>1</v>
      </c>
      <c r="U65" s="48">
        <v>1</v>
      </c>
      <c r="V65" s="49">
        <v>0</v>
      </c>
      <c r="W65" s="49">
        <v>0</v>
      </c>
      <c r="X65" s="49">
        <v>0</v>
      </c>
      <c r="Y65" s="49">
        <v>0.999994</v>
      </c>
      <c r="Z65" s="49">
        <v>0</v>
      </c>
      <c r="AA65" s="49" t="s">
        <v>274</v>
      </c>
      <c r="AB65" s="80">
        <v>65</v>
      </c>
      <c r="AC65" s="80"/>
      <c r="AD65" s="81"/>
      <c r="AE65" s="67" t="str">
        <f>REPLACE(INDEX(GroupVertices[Group],MATCH(Vertices[[#This Row],[Vertex]],GroupVertices[Vertex],0)),1,1,"")</f>
        <v>3</v>
      </c>
      <c r="AF65" s="48"/>
      <c r="AG65" s="48"/>
      <c r="AH65" s="48"/>
      <c r="AI65" s="48"/>
      <c r="AJ65" s="48" t="s">
        <v>489</v>
      </c>
      <c r="AK65" s="48" t="s">
        <v>489</v>
      </c>
      <c r="AL65" s="128" t="s">
        <v>1663</v>
      </c>
      <c r="AM65" s="128" t="s">
        <v>1663</v>
      </c>
      <c r="AN65" s="128" t="s">
        <v>1697</v>
      </c>
      <c r="AO65" s="128" t="s">
        <v>1697</v>
      </c>
      <c r="AP65" s="48">
        <v>0</v>
      </c>
      <c r="AQ65" s="49">
        <v>0</v>
      </c>
      <c r="AR65" s="48">
        <v>0</v>
      </c>
      <c r="AS65" s="49">
        <v>0</v>
      </c>
      <c r="AT65" s="48">
        <v>0</v>
      </c>
      <c r="AU65" s="49">
        <v>0</v>
      </c>
      <c r="AV65" s="48">
        <v>2</v>
      </c>
      <c r="AW65" s="49">
        <v>100</v>
      </c>
      <c r="AX65" s="48">
        <v>2</v>
      </c>
      <c r="AY65" s="67" t="s">
        <v>872</v>
      </c>
      <c r="AZ65" s="67">
        <v>85</v>
      </c>
      <c r="BA65" s="67">
        <v>224</v>
      </c>
      <c r="BB65" s="67">
        <v>141</v>
      </c>
      <c r="BC65" s="67">
        <v>228</v>
      </c>
      <c r="BD65" s="67"/>
      <c r="BE65" s="67" t="s">
        <v>949</v>
      </c>
      <c r="BF65" s="67" t="s">
        <v>1017</v>
      </c>
      <c r="BG65" s="67"/>
      <c r="BH65" s="67"/>
      <c r="BI65" s="98">
        <v>43308.89157407408</v>
      </c>
      <c r="BJ65" s="101" t="s">
        <v>1123</v>
      </c>
      <c r="BK65" s="67" t="b">
        <v>0</v>
      </c>
      <c r="BL65" s="67" t="b">
        <v>0</v>
      </c>
      <c r="BM65" s="67" t="b">
        <v>0</v>
      </c>
      <c r="BN65" s="67"/>
      <c r="BO65" s="67">
        <v>1</v>
      </c>
      <c r="BP65" s="101" t="s">
        <v>1140</v>
      </c>
      <c r="BQ65" s="67" t="b">
        <v>0</v>
      </c>
      <c r="BR65" s="67" t="s">
        <v>1197</v>
      </c>
      <c r="BS65" s="101" t="s">
        <v>1260</v>
      </c>
      <c r="BT65" s="67" t="s">
        <v>66</v>
      </c>
    </row>
    <row r="66" spans="1:72" ht="41.45" customHeight="1">
      <c r="A66" s="66" t="s">
        <v>364</v>
      </c>
      <c r="C66" s="68"/>
      <c r="D66" s="68" t="s">
        <v>64</v>
      </c>
      <c r="E66" s="75">
        <v>175.9050881792183</v>
      </c>
      <c r="F66" s="77"/>
      <c r="G66" s="114" t="s">
        <v>560</v>
      </c>
      <c r="H66" s="68"/>
      <c r="I66" s="78" t="s">
        <v>364</v>
      </c>
      <c r="J66" s="79"/>
      <c r="K66" s="79"/>
      <c r="L66" s="78" t="s">
        <v>1347</v>
      </c>
      <c r="M66" s="82">
        <v>19.38437972493843</v>
      </c>
      <c r="N66" s="83">
        <v>3289.565673828125</v>
      </c>
      <c r="O66" s="83">
        <v>2758.045166015625</v>
      </c>
      <c r="P66" s="84"/>
      <c r="Q66" s="85"/>
      <c r="R66" s="108"/>
      <c r="S66" s="48"/>
      <c r="T66" s="48">
        <v>5</v>
      </c>
      <c r="U66" s="48">
        <v>6</v>
      </c>
      <c r="V66" s="49">
        <v>17.333333</v>
      </c>
      <c r="W66" s="49">
        <v>0.038462</v>
      </c>
      <c r="X66" s="49">
        <v>0</v>
      </c>
      <c r="Y66" s="49">
        <v>1.673278</v>
      </c>
      <c r="Z66" s="49">
        <v>0.2777777777777778</v>
      </c>
      <c r="AA66" s="49">
        <v>0.1</v>
      </c>
      <c r="AB66" s="80">
        <v>66</v>
      </c>
      <c r="AC66" s="80"/>
      <c r="AD66" s="81"/>
      <c r="AE66" s="67" t="str">
        <f>REPLACE(INDEX(GroupVertices[Group],MATCH(Vertices[[#This Row],[Vertex]],GroupVertices[Vertex],0)),1,1,"")</f>
        <v>2</v>
      </c>
      <c r="AF66" s="48"/>
      <c r="AG66" s="48"/>
      <c r="AH66" s="48"/>
      <c r="AI66" s="48"/>
      <c r="AJ66" s="48" t="s">
        <v>1633</v>
      </c>
      <c r="AK66" s="48" t="s">
        <v>513</v>
      </c>
      <c r="AL66" s="128" t="s">
        <v>1664</v>
      </c>
      <c r="AM66" s="128" t="s">
        <v>1673</v>
      </c>
      <c r="AN66" s="128" t="s">
        <v>1698</v>
      </c>
      <c r="AO66" s="128" t="s">
        <v>1707</v>
      </c>
      <c r="AP66" s="48">
        <v>2</v>
      </c>
      <c r="AQ66" s="49">
        <v>2.816901408450704</v>
      </c>
      <c r="AR66" s="48">
        <v>0</v>
      </c>
      <c r="AS66" s="49">
        <v>0</v>
      </c>
      <c r="AT66" s="48">
        <v>0</v>
      </c>
      <c r="AU66" s="49">
        <v>0</v>
      </c>
      <c r="AV66" s="48">
        <v>69</v>
      </c>
      <c r="AW66" s="49">
        <v>97.1830985915493</v>
      </c>
      <c r="AX66" s="48">
        <v>71</v>
      </c>
      <c r="AY66" s="67" t="s">
        <v>873</v>
      </c>
      <c r="AZ66" s="67">
        <v>2146</v>
      </c>
      <c r="BA66" s="67">
        <v>559</v>
      </c>
      <c r="BB66" s="67">
        <v>505</v>
      </c>
      <c r="BC66" s="67">
        <v>882</v>
      </c>
      <c r="BD66" s="67"/>
      <c r="BE66" s="67" t="s">
        <v>950</v>
      </c>
      <c r="BF66" s="67" t="s">
        <v>1018</v>
      </c>
      <c r="BG66" s="67"/>
      <c r="BH66" s="67"/>
      <c r="BI66" s="98">
        <v>40408.78587962963</v>
      </c>
      <c r="BJ66" s="101" t="s">
        <v>1124</v>
      </c>
      <c r="BK66" s="67" t="b">
        <v>1</v>
      </c>
      <c r="BL66" s="67" t="b">
        <v>0</v>
      </c>
      <c r="BM66" s="67" t="b">
        <v>1</v>
      </c>
      <c r="BN66" s="67"/>
      <c r="BO66" s="67">
        <v>6</v>
      </c>
      <c r="BP66" s="101" t="s">
        <v>1140</v>
      </c>
      <c r="BQ66" s="67" t="b">
        <v>0</v>
      </c>
      <c r="BR66" s="67" t="s">
        <v>1197</v>
      </c>
      <c r="BS66" s="101" t="s">
        <v>1261</v>
      </c>
      <c r="BT66" s="67" t="s">
        <v>66</v>
      </c>
    </row>
    <row r="67" spans="1:72" ht="41.45" customHeight="1">
      <c r="A67" s="66" t="s">
        <v>365</v>
      </c>
      <c r="C67" s="68"/>
      <c r="D67" s="68" t="s">
        <v>64</v>
      </c>
      <c r="E67" s="75">
        <v>327.4880243088656</v>
      </c>
      <c r="F67" s="77"/>
      <c r="G67" s="114" t="s">
        <v>561</v>
      </c>
      <c r="H67" s="68"/>
      <c r="I67" s="78" t="s">
        <v>365</v>
      </c>
      <c r="J67" s="79"/>
      <c r="K67" s="79"/>
      <c r="L67" s="78" t="s">
        <v>1348</v>
      </c>
      <c r="M67" s="82">
        <v>219.7972229741775</v>
      </c>
      <c r="N67" s="83">
        <v>3480.847900390625</v>
      </c>
      <c r="O67" s="83">
        <v>2158.038818359375</v>
      </c>
      <c r="P67" s="84"/>
      <c r="Q67" s="85"/>
      <c r="R67" s="108"/>
      <c r="S67" s="48"/>
      <c r="T67" s="48">
        <v>1</v>
      </c>
      <c r="U67" s="48">
        <v>6</v>
      </c>
      <c r="V67" s="49">
        <v>14</v>
      </c>
      <c r="W67" s="49">
        <v>0.033333</v>
      </c>
      <c r="X67" s="49">
        <v>0</v>
      </c>
      <c r="Y67" s="49">
        <v>1.06489</v>
      </c>
      <c r="Z67" s="49">
        <v>0.16666666666666666</v>
      </c>
      <c r="AA67" s="49">
        <v>0.16666666666666666</v>
      </c>
      <c r="AB67" s="80">
        <v>67</v>
      </c>
      <c r="AC67" s="80"/>
      <c r="AD67" s="81"/>
      <c r="AE67" s="67" t="str">
        <f>REPLACE(INDEX(GroupVertices[Group],MATCH(Vertices[[#This Row],[Vertex]],GroupVertices[Vertex],0)),1,1,"")</f>
        <v>2</v>
      </c>
      <c r="AF67" s="48"/>
      <c r="AG67" s="48"/>
      <c r="AH67" s="48"/>
      <c r="AI67" s="48"/>
      <c r="AJ67" s="48" t="s">
        <v>511</v>
      </c>
      <c r="AK67" s="48" t="s">
        <v>511</v>
      </c>
      <c r="AL67" s="128" t="s">
        <v>1665</v>
      </c>
      <c r="AM67" s="128" t="s">
        <v>1665</v>
      </c>
      <c r="AN67" s="128" t="s">
        <v>1699</v>
      </c>
      <c r="AO67" s="128" t="s">
        <v>1699</v>
      </c>
      <c r="AP67" s="48">
        <v>1</v>
      </c>
      <c r="AQ67" s="49">
        <v>2.6315789473684212</v>
      </c>
      <c r="AR67" s="48">
        <v>0</v>
      </c>
      <c r="AS67" s="49">
        <v>0</v>
      </c>
      <c r="AT67" s="48">
        <v>0</v>
      </c>
      <c r="AU67" s="49">
        <v>0</v>
      </c>
      <c r="AV67" s="48">
        <v>37</v>
      </c>
      <c r="AW67" s="49">
        <v>97.36842105263158</v>
      </c>
      <c r="AX67" s="48">
        <v>38</v>
      </c>
      <c r="AY67" s="67" t="s">
        <v>874</v>
      </c>
      <c r="AZ67" s="67">
        <v>3638</v>
      </c>
      <c r="BA67" s="67">
        <v>6631</v>
      </c>
      <c r="BB67" s="67">
        <v>9968</v>
      </c>
      <c r="BC67" s="67">
        <v>15669</v>
      </c>
      <c r="BD67" s="67"/>
      <c r="BE67" s="67" t="s">
        <v>951</v>
      </c>
      <c r="BF67" s="67" t="s">
        <v>1019</v>
      </c>
      <c r="BG67" s="101" t="s">
        <v>1064</v>
      </c>
      <c r="BH67" s="67"/>
      <c r="BI67" s="98">
        <v>41635.585393518515</v>
      </c>
      <c r="BJ67" s="101" t="s">
        <v>1125</v>
      </c>
      <c r="BK67" s="67" t="b">
        <v>0</v>
      </c>
      <c r="BL67" s="67" t="b">
        <v>0</v>
      </c>
      <c r="BM67" s="67" t="b">
        <v>1</v>
      </c>
      <c r="BN67" s="67"/>
      <c r="BO67" s="67">
        <v>179</v>
      </c>
      <c r="BP67" s="101" t="s">
        <v>1140</v>
      </c>
      <c r="BQ67" s="67" t="b">
        <v>1</v>
      </c>
      <c r="BR67" s="67" t="s">
        <v>1197</v>
      </c>
      <c r="BS67" s="101" t="s">
        <v>1262</v>
      </c>
      <c r="BT67" s="67" t="s">
        <v>66</v>
      </c>
    </row>
    <row r="68" spans="1:72" ht="41.45" customHeight="1">
      <c r="A68" s="66" t="s">
        <v>408</v>
      </c>
      <c r="C68" s="68"/>
      <c r="D68" s="68" t="s">
        <v>64</v>
      </c>
      <c r="E68" s="75">
        <v>180.7231887511916</v>
      </c>
      <c r="F68" s="77"/>
      <c r="G68" s="114" t="s">
        <v>1185</v>
      </c>
      <c r="H68" s="68"/>
      <c r="I68" s="78" t="s">
        <v>408</v>
      </c>
      <c r="J68" s="79"/>
      <c r="K68" s="79"/>
      <c r="L68" s="78" t="s">
        <v>1349</v>
      </c>
      <c r="M68" s="82">
        <v>25.754550796595733</v>
      </c>
      <c r="N68" s="83">
        <v>4282.068359375</v>
      </c>
      <c r="O68" s="83">
        <v>3822.216064453125</v>
      </c>
      <c r="P68" s="84"/>
      <c r="Q68" s="85"/>
      <c r="R68" s="108"/>
      <c r="S68" s="48"/>
      <c r="T68" s="48">
        <v>6</v>
      </c>
      <c r="U68" s="48">
        <v>0</v>
      </c>
      <c r="V68" s="49">
        <v>3.333333</v>
      </c>
      <c r="W68" s="49">
        <v>0.026316</v>
      </c>
      <c r="X68" s="49">
        <v>0</v>
      </c>
      <c r="Y68" s="49">
        <v>1.042845</v>
      </c>
      <c r="Z68" s="49">
        <v>0.2</v>
      </c>
      <c r="AA68" s="49">
        <v>0</v>
      </c>
      <c r="AB68" s="80">
        <v>68</v>
      </c>
      <c r="AC68" s="80"/>
      <c r="AD68" s="81"/>
      <c r="AE68" s="67" t="str">
        <f>REPLACE(INDEX(GroupVertices[Group],MATCH(Vertices[[#This Row],[Vertex]],GroupVertices[Vertex],0)),1,1,"")</f>
        <v>2</v>
      </c>
      <c r="AF68" s="48"/>
      <c r="AG68" s="48"/>
      <c r="AH68" s="48"/>
      <c r="AI68" s="48"/>
      <c r="AJ68" s="48"/>
      <c r="AK68" s="48"/>
      <c r="AL68" s="48"/>
      <c r="AM68" s="48"/>
      <c r="AN68" s="48"/>
      <c r="AO68" s="48"/>
      <c r="AP68" s="48"/>
      <c r="AQ68" s="49"/>
      <c r="AR68" s="48"/>
      <c r="AS68" s="49"/>
      <c r="AT68" s="48"/>
      <c r="AU68" s="49"/>
      <c r="AV68" s="48"/>
      <c r="AW68" s="49"/>
      <c r="AX68" s="48"/>
      <c r="AY68" s="67" t="s">
        <v>875</v>
      </c>
      <c r="AZ68" s="67">
        <v>643</v>
      </c>
      <c r="BA68" s="67">
        <v>752</v>
      </c>
      <c r="BB68" s="67">
        <v>249</v>
      </c>
      <c r="BC68" s="67">
        <v>722</v>
      </c>
      <c r="BD68" s="67"/>
      <c r="BE68" s="67" t="s">
        <v>952</v>
      </c>
      <c r="BF68" s="67" t="s">
        <v>1018</v>
      </c>
      <c r="BG68" s="101" t="s">
        <v>1065</v>
      </c>
      <c r="BH68" s="67"/>
      <c r="BI68" s="98">
        <v>43272.593981481485</v>
      </c>
      <c r="BJ68" s="101" t="s">
        <v>1126</v>
      </c>
      <c r="BK68" s="67" t="b">
        <v>1</v>
      </c>
      <c r="BL68" s="67" t="b">
        <v>0</v>
      </c>
      <c r="BM68" s="67" t="b">
        <v>1</v>
      </c>
      <c r="BN68" s="67"/>
      <c r="BO68" s="67">
        <v>10</v>
      </c>
      <c r="BP68" s="67"/>
      <c r="BQ68" s="67" t="b">
        <v>0</v>
      </c>
      <c r="BR68" s="67" t="s">
        <v>1197</v>
      </c>
      <c r="BS68" s="101" t="s">
        <v>1263</v>
      </c>
      <c r="BT68" s="67" t="s">
        <v>65</v>
      </c>
    </row>
    <row r="69" spans="1:72" ht="41.45" customHeight="1">
      <c r="A69" s="66" t="s">
        <v>409</v>
      </c>
      <c r="C69" s="68"/>
      <c r="D69" s="68" t="s">
        <v>64</v>
      </c>
      <c r="E69" s="75">
        <v>170.71252383222117</v>
      </c>
      <c r="F69" s="77"/>
      <c r="G69" s="114" t="s">
        <v>1186</v>
      </c>
      <c r="H69" s="68"/>
      <c r="I69" s="78" t="s">
        <v>409</v>
      </c>
      <c r="J69" s="79"/>
      <c r="K69" s="79"/>
      <c r="L69" s="78" t="s">
        <v>1350</v>
      </c>
      <c r="M69" s="82">
        <v>12.519117637349215</v>
      </c>
      <c r="N69" s="83">
        <v>4702.32958984375</v>
      </c>
      <c r="O69" s="83">
        <v>3159.4384765625</v>
      </c>
      <c r="P69" s="84"/>
      <c r="Q69" s="85"/>
      <c r="R69" s="108"/>
      <c r="S69" s="48"/>
      <c r="T69" s="48">
        <v>6</v>
      </c>
      <c r="U69" s="48">
        <v>0</v>
      </c>
      <c r="V69" s="49">
        <v>3.333333</v>
      </c>
      <c r="W69" s="49">
        <v>0.026316</v>
      </c>
      <c r="X69" s="49">
        <v>0</v>
      </c>
      <c r="Y69" s="49">
        <v>1.042845</v>
      </c>
      <c r="Z69" s="49">
        <v>0.2</v>
      </c>
      <c r="AA69" s="49">
        <v>0</v>
      </c>
      <c r="AB69" s="80">
        <v>69</v>
      </c>
      <c r="AC69" s="80"/>
      <c r="AD69" s="81"/>
      <c r="AE69" s="67" t="str">
        <f>REPLACE(INDEX(GroupVertices[Group],MATCH(Vertices[[#This Row],[Vertex]],GroupVertices[Vertex],0)),1,1,"")</f>
        <v>2</v>
      </c>
      <c r="AF69" s="48"/>
      <c r="AG69" s="48"/>
      <c r="AH69" s="48"/>
      <c r="AI69" s="48"/>
      <c r="AJ69" s="48"/>
      <c r="AK69" s="48"/>
      <c r="AL69" s="48"/>
      <c r="AM69" s="48"/>
      <c r="AN69" s="48"/>
      <c r="AO69" s="48"/>
      <c r="AP69" s="48"/>
      <c r="AQ69" s="49"/>
      <c r="AR69" s="48"/>
      <c r="AS69" s="49"/>
      <c r="AT69" s="48"/>
      <c r="AU69" s="49"/>
      <c r="AV69" s="48"/>
      <c r="AW69" s="49"/>
      <c r="AX69" s="48"/>
      <c r="AY69" s="67" t="s">
        <v>876</v>
      </c>
      <c r="AZ69" s="67">
        <v>208</v>
      </c>
      <c r="BA69" s="67">
        <v>351</v>
      </c>
      <c r="BB69" s="67">
        <v>103</v>
      </c>
      <c r="BC69" s="67">
        <v>62</v>
      </c>
      <c r="BD69" s="67"/>
      <c r="BE69" s="67" t="s">
        <v>953</v>
      </c>
      <c r="BF69" s="67"/>
      <c r="BG69" s="67"/>
      <c r="BH69" s="67"/>
      <c r="BI69" s="98">
        <v>43320.80582175926</v>
      </c>
      <c r="BJ69" s="67"/>
      <c r="BK69" s="67" t="b">
        <v>0</v>
      </c>
      <c r="BL69" s="67" t="b">
        <v>0</v>
      </c>
      <c r="BM69" s="67" t="b">
        <v>0</v>
      </c>
      <c r="BN69" s="67"/>
      <c r="BO69" s="67">
        <v>2</v>
      </c>
      <c r="BP69" s="101" t="s">
        <v>1140</v>
      </c>
      <c r="BQ69" s="67" t="b">
        <v>0</v>
      </c>
      <c r="BR69" s="67" t="s">
        <v>1197</v>
      </c>
      <c r="BS69" s="101" t="s">
        <v>1264</v>
      </c>
      <c r="BT69" s="67" t="s">
        <v>65</v>
      </c>
    </row>
    <row r="70" spans="1:72" ht="41.45" customHeight="1">
      <c r="A70" s="66" t="s">
        <v>410</v>
      </c>
      <c r="C70" s="68"/>
      <c r="D70" s="68" t="s">
        <v>64</v>
      </c>
      <c r="E70" s="75">
        <v>188.56196377502383</v>
      </c>
      <c r="F70" s="77"/>
      <c r="G70" s="114" t="s">
        <v>1187</v>
      </c>
      <c r="H70" s="68"/>
      <c r="I70" s="78" t="s">
        <v>410</v>
      </c>
      <c r="J70" s="79"/>
      <c r="K70" s="79"/>
      <c r="L70" s="78" t="s">
        <v>1351</v>
      </c>
      <c r="M70" s="82">
        <v>36.118456063437144</v>
      </c>
      <c r="N70" s="83">
        <v>4773.619140625</v>
      </c>
      <c r="O70" s="83">
        <v>2411.90771484375</v>
      </c>
      <c r="P70" s="84"/>
      <c r="Q70" s="85"/>
      <c r="R70" s="108"/>
      <c r="S70" s="48"/>
      <c r="T70" s="48">
        <v>6</v>
      </c>
      <c r="U70" s="48">
        <v>0</v>
      </c>
      <c r="V70" s="49">
        <v>3.333333</v>
      </c>
      <c r="W70" s="49">
        <v>0.026316</v>
      </c>
      <c r="X70" s="49">
        <v>0</v>
      </c>
      <c r="Y70" s="49">
        <v>1.042845</v>
      </c>
      <c r="Z70" s="49">
        <v>0.2</v>
      </c>
      <c r="AA70" s="49">
        <v>0</v>
      </c>
      <c r="AB70" s="80">
        <v>70</v>
      </c>
      <c r="AC70" s="80"/>
      <c r="AD70" s="81"/>
      <c r="AE70" s="67" t="str">
        <f>REPLACE(INDEX(GroupVertices[Group],MATCH(Vertices[[#This Row],[Vertex]],GroupVertices[Vertex],0)),1,1,"")</f>
        <v>2</v>
      </c>
      <c r="AF70" s="48"/>
      <c r="AG70" s="48"/>
      <c r="AH70" s="48"/>
      <c r="AI70" s="48"/>
      <c r="AJ70" s="48"/>
      <c r="AK70" s="48"/>
      <c r="AL70" s="48"/>
      <c r="AM70" s="48"/>
      <c r="AN70" s="48"/>
      <c r="AO70" s="48"/>
      <c r="AP70" s="48"/>
      <c r="AQ70" s="49"/>
      <c r="AR70" s="48"/>
      <c r="AS70" s="49"/>
      <c r="AT70" s="48"/>
      <c r="AU70" s="49"/>
      <c r="AV70" s="48"/>
      <c r="AW70" s="49"/>
      <c r="AX70" s="48"/>
      <c r="AY70" s="67" t="s">
        <v>877</v>
      </c>
      <c r="AZ70" s="67">
        <v>1045</v>
      </c>
      <c r="BA70" s="67">
        <v>1066</v>
      </c>
      <c r="BB70" s="67">
        <v>511</v>
      </c>
      <c r="BC70" s="67">
        <v>651</v>
      </c>
      <c r="BD70" s="67"/>
      <c r="BE70" s="67" t="s">
        <v>954</v>
      </c>
      <c r="BF70" s="67"/>
      <c r="BG70" s="101" t="s">
        <v>1066</v>
      </c>
      <c r="BH70" s="67"/>
      <c r="BI70" s="98">
        <v>43040.89913194445</v>
      </c>
      <c r="BJ70" s="101" t="s">
        <v>1127</v>
      </c>
      <c r="BK70" s="67" t="b">
        <v>1</v>
      </c>
      <c r="BL70" s="67" t="b">
        <v>0</v>
      </c>
      <c r="BM70" s="67" t="b">
        <v>1</v>
      </c>
      <c r="BN70" s="67"/>
      <c r="BO70" s="67">
        <v>13</v>
      </c>
      <c r="BP70" s="67"/>
      <c r="BQ70" s="67" t="b">
        <v>0</v>
      </c>
      <c r="BR70" s="67" t="s">
        <v>1197</v>
      </c>
      <c r="BS70" s="101" t="s">
        <v>1265</v>
      </c>
      <c r="BT70" s="67" t="s">
        <v>65</v>
      </c>
    </row>
    <row r="71" spans="1:72" ht="41.45" customHeight="1">
      <c r="A71" s="66" t="s">
        <v>411</v>
      </c>
      <c r="C71" s="68"/>
      <c r="D71" s="68" t="s">
        <v>64</v>
      </c>
      <c r="E71" s="75">
        <v>208.60825786463298</v>
      </c>
      <c r="F71" s="77"/>
      <c r="G71" s="114" t="s">
        <v>1188</v>
      </c>
      <c r="H71" s="68"/>
      <c r="I71" s="78" t="s">
        <v>411</v>
      </c>
      <c r="J71" s="79"/>
      <c r="K71" s="79"/>
      <c r="L71" s="78" t="s">
        <v>1352</v>
      </c>
      <c r="M71" s="82">
        <v>62.62232844965898</v>
      </c>
      <c r="N71" s="83">
        <v>3568.354736328125</v>
      </c>
      <c r="O71" s="83">
        <v>4227.10546875</v>
      </c>
      <c r="P71" s="84"/>
      <c r="Q71" s="85"/>
      <c r="R71" s="108"/>
      <c r="S71" s="48"/>
      <c r="T71" s="48">
        <v>6</v>
      </c>
      <c r="U71" s="48">
        <v>0</v>
      </c>
      <c r="V71" s="49">
        <v>3.333333</v>
      </c>
      <c r="W71" s="49">
        <v>0.026316</v>
      </c>
      <c r="X71" s="49">
        <v>0</v>
      </c>
      <c r="Y71" s="49">
        <v>1.042845</v>
      </c>
      <c r="Z71" s="49">
        <v>0.2</v>
      </c>
      <c r="AA71" s="49">
        <v>0</v>
      </c>
      <c r="AB71" s="80">
        <v>71</v>
      </c>
      <c r="AC71" s="80"/>
      <c r="AD71" s="81"/>
      <c r="AE71" s="67" t="str">
        <f>REPLACE(INDEX(GroupVertices[Group],MATCH(Vertices[[#This Row],[Vertex]],GroupVertices[Vertex],0)),1,1,"")</f>
        <v>2</v>
      </c>
      <c r="AF71" s="48"/>
      <c r="AG71" s="48"/>
      <c r="AH71" s="48"/>
      <c r="AI71" s="48"/>
      <c r="AJ71" s="48"/>
      <c r="AK71" s="48"/>
      <c r="AL71" s="48"/>
      <c r="AM71" s="48"/>
      <c r="AN71" s="48"/>
      <c r="AO71" s="48"/>
      <c r="AP71" s="48"/>
      <c r="AQ71" s="49"/>
      <c r="AR71" s="48"/>
      <c r="AS71" s="49"/>
      <c r="AT71" s="48"/>
      <c r="AU71" s="49"/>
      <c r="AV71" s="48"/>
      <c r="AW71" s="49"/>
      <c r="AX71" s="48"/>
      <c r="AY71" s="67" t="s">
        <v>878</v>
      </c>
      <c r="AZ71" s="67">
        <v>850</v>
      </c>
      <c r="BA71" s="67">
        <v>1869</v>
      </c>
      <c r="BB71" s="67">
        <v>999</v>
      </c>
      <c r="BC71" s="67">
        <v>1724</v>
      </c>
      <c r="BD71" s="67"/>
      <c r="BE71" s="67" t="s">
        <v>955</v>
      </c>
      <c r="BF71" s="67"/>
      <c r="BG71" s="101" t="s">
        <v>1067</v>
      </c>
      <c r="BH71" s="67"/>
      <c r="BI71" s="98">
        <v>41498.54730324074</v>
      </c>
      <c r="BJ71" s="101" t="s">
        <v>1128</v>
      </c>
      <c r="BK71" s="67" t="b">
        <v>0</v>
      </c>
      <c r="BL71" s="67" t="b">
        <v>0</v>
      </c>
      <c r="BM71" s="67" t="b">
        <v>1</v>
      </c>
      <c r="BN71" s="67"/>
      <c r="BO71" s="67">
        <v>17</v>
      </c>
      <c r="BP71" s="101" t="s">
        <v>1140</v>
      </c>
      <c r="BQ71" s="67" t="b">
        <v>0</v>
      </c>
      <c r="BR71" s="67" t="s">
        <v>1197</v>
      </c>
      <c r="BS71" s="101" t="s">
        <v>1266</v>
      </c>
      <c r="BT71" s="67" t="s">
        <v>65</v>
      </c>
    </row>
    <row r="72" spans="1:72" ht="41.45" customHeight="1">
      <c r="A72" s="66" t="s">
        <v>366</v>
      </c>
      <c r="C72" s="68"/>
      <c r="D72" s="68" t="s">
        <v>64</v>
      </c>
      <c r="E72" s="75">
        <v>178.97569113441372</v>
      </c>
      <c r="F72" s="77"/>
      <c r="G72" s="114" t="s">
        <v>562</v>
      </c>
      <c r="H72" s="68"/>
      <c r="I72" s="78" t="s">
        <v>366</v>
      </c>
      <c r="J72" s="79"/>
      <c r="K72" s="79"/>
      <c r="L72" s="78" t="s">
        <v>1353</v>
      </c>
      <c r="M72" s="82">
        <v>23.44412605558013</v>
      </c>
      <c r="N72" s="83">
        <v>2850.557373046875</v>
      </c>
      <c r="O72" s="83">
        <v>3688.044921875</v>
      </c>
      <c r="P72" s="84"/>
      <c r="Q72" s="85"/>
      <c r="R72" s="108"/>
      <c r="S72" s="48"/>
      <c r="T72" s="48">
        <v>1</v>
      </c>
      <c r="U72" s="48">
        <v>7</v>
      </c>
      <c r="V72" s="49">
        <v>14</v>
      </c>
      <c r="W72" s="49">
        <v>0.033333</v>
      </c>
      <c r="X72" s="49">
        <v>0</v>
      </c>
      <c r="Y72" s="49">
        <v>1.212069</v>
      </c>
      <c r="Z72" s="49">
        <v>0.16666666666666666</v>
      </c>
      <c r="AA72" s="49">
        <v>0</v>
      </c>
      <c r="AB72" s="80">
        <v>72</v>
      </c>
      <c r="AC72" s="80"/>
      <c r="AD72" s="81"/>
      <c r="AE72" s="67" t="str">
        <f>REPLACE(INDEX(GroupVertices[Group],MATCH(Vertices[[#This Row],[Vertex]],GroupVertices[Vertex],0)),1,1,"")</f>
        <v>2</v>
      </c>
      <c r="AF72" s="48" t="s">
        <v>1631</v>
      </c>
      <c r="AG72" s="48" t="s">
        <v>1631</v>
      </c>
      <c r="AH72" s="48" t="s">
        <v>1632</v>
      </c>
      <c r="AI72" s="48" t="s">
        <v>1632</v>
      </c>
      <c r="AJ72" s="48" t="s">
        <v>1634</v>
      </c>
      <c r="AK72" s="48" t="s">
        <v>513</v>
      </c>
      <c r="AL72" s="128" t="s">
        <v>1666</v>
      </c>
      <c r="AM72" s="128" t="s">
        <v>1674</v>
      </c>
      <c r="AN72" s="128" t="s">
        <v>1700</v>
      </c>
      <c r="AO72" s="128" t="s">
        <v>1700</v>
      </c>
      <c r="AP72" s="48">
        <v>1</v>
      </c>
      <c r="AQ72" s="49">
        <v>1.7241379310344827</v>
      </c>
      <c r="AR72" s="48">
        <v>0</v>
      </c>
      <c r="AS72" s="49">
        <v>0</v>
      </c>
      <c r="AT72" s="48">
        <v>0</v>
      </c>
      <c r="AU72" s="49">
        <v>0</v>
      </c>
      <c r="AV72" s="48">
        <v>57</v>
      </c>
      <c r="AW72" s="49">
        <v>98.27586206896552</v>
      </c>
      <c r="AX72" s="48">
        <v>58</v>
      </c>
      <c r="AY72" s="67" t="s">
        <v>879</v>
      </c>
      <c r="AZ72" s="67">
        <v>97</v>
      </c>
      <c r="BA72" s="67">
        <v>682</v>
      </c>
      <c r="BB72" s="67">
        <v>1397</v>
      </c>
      <c r="BC72" s="67">
        <v>2419</v>
      </c>
      <c r="BD72" s="67"/>
      <c r="BE72" s="67" t="s">
        <v>956</v>
      </c>
      <c r="BF72" s="67"/>
      <c r="BG72" s="67"/>
      <c r="BH72" s="67"/>
      <c r="BI72" s="98">
        <v>40817.03836805555</v>
      </c>
      <c r="BJ72" s="67"/>
      <c r="BK72" s="67" t="b">
        <v>1</v>
      </c>
      <c r="BL72" s="67" t="b">
        <v>0</v>
      </c>
      <c r="BM72" s="67" t="b">
        <v>0</v>
      </c>
      <c r="BN72" s="67"/>
      <c r="BO72" s="67">
        <v>8</v>
      </c>
      <c r="BP72" s="101" t="s">
        <v>1140</v>
      </c>
      <c r="BQ72" s="67" t="b">
        <v>0</v>
      </c>
      <c r="BR72" s="67" t="s">
        <v>1197</v>
      </c>
      <c r="BS72" s="101" t="s">
        <v>1267</v>
      </c>
      <c r="BT72" s="67" t="s">
        <v>66</v>
      </c>
    </row>
    <row r="73" spans="1:72" ht="41.45" customHeight="1">
      <c r="A73" s="66" t="s">
        <v>367</v>
      </c>
      <c r="C73" s="68"/>
      <c r="D73" s="68" t="s">
        <v>64</v>
      </c>
      <c r="E73" s="75">
        <v>175.10623212583414</v>
      </c>
      <c r="F73" s="77"/>
      <c r="G73" s="114" t="s">
        <v>563</v>
      </c>
      <c r="H73" s="68"/>
      <c r="I73" s="78" t="s">
        <v>367</v>
      </c>
      <c r="J73" s="79"/>
      <c r="K73" s="79"/>
      <c r="L73" s="78" t="s">
        <v>1354</v>
      </c>
      <c r="M73" s="82">
        <v>18.328185557617015</v>
      </c>
      <c r="N73" s="83">
        <v>6900.3935546875</v>
      </c>
      <c r="O73" s="83">
        <v>2345.27099609375</v>
      </c>
      <c r="P73" s="84"/>
      <c r="Q73" s="85"/>
      <c r="R73" s="108"/>
      <c r="S73" s="48"/>
      <c r="T73" s="48">
        <v>0</v>
      </c>
      <c r="U73" s="48">
        <v>2</v>
      </c>
      <c r="V73" s="49">
        <v>0</v>
      </c>
      <c r="W73" s="49">
        <v>0.125</v>
      </c>
      <c r="X73" s="49">
        <v>0</v>
      </c>
      <c r="Y73" s="49">
        <v>0.696425</v>
      </c>
      <c r="Z73" s="49">
        <v>0.5</v>
      </c>
      <c r="AA73" s="49">
        <v>0</v>
      </c>
      <c r="AB73" s="80">
        <v>73</v>
      </c>
      <c r="AC73" s="80"/>
      <c r="AD73" s="81"/>
      <c r="AE73" s="67" t="str">
        <f>REPLACE(INDEX(GroupVertices[Group],MATCH(Vertices[[#This Row],[Vertex]],GroupVertices[Vertex],0)),1,1,"")</f>
        <v>4</v>
      </c>
      <c r="AF73" s="48" t="s">
        <v>468</v>
      </c>
      <c r="AG73" s="48" t="s">
        <v>468</v>
      </c>
      <c r="AH73" s="48" t="s">
        <v>483</v>
      </c>
      <c r="AI73" s="48" t="s">
        <v>483</v>
      </c>
      <c r="AJ73" s="48"/>
      <c r="AK73" s="48"/>
      <c r="AL73" s="128" t="s">
        <v>1656</v>
      </c>
      <c r="AM73" s="128" t="s">
        <v>1656</v>
      </c>
      <c r="AN73" s="128" t="s">
        <v>1690</v>
      </c>
      <c r="AO73" s="128" t="s">
        <v>1690</v>
      </c>
      <c r="AP73" s="48">
        <v>0</v>
      </c>
      <c r="AQ73" s="49">
        <v>0</v>
      </c>
      <c r="AR73" s="48">
        <v>1</v>
      </c>
      <c r="AS73" s="49">
        <v>4.545454545454546</v>
      </c>
      <c r="AT73" s="48">
        <v>0</v>
      </c>
      <c r="AU73" s="49">
        <v>0</v>
      </c>
      <c r="AV73" s="48">
        <v>21</v>
      </c>
      <c r="AW73" s="49">
        <v>95.45454545454545</v>
      </c>
      <c r="AX73" s="48">
        <v>22</v>
      </c>
      <c r="AY73" s="67" t="s">
        <v>880</v>
      </c>
      <c r="AZ73" s="67">
        <v>216</v>
      </c>
      <c r="BA73" s="67">
        <v>527</v>
      </c>
      <c r="BB73" s="67">
        <v>24066</v>
      </c>
      <c r="BC73" s="67">
        <v>115407</v>
      </c>
      <c r="BD73" s="67"/>
      <c r="BE73" s="67" t="s">
        <v>957</v>
      </c>
      <c r="BF73" s="67" t="s">
        <v>1020</v>
      </c>
      <c r="BG73" s="67"/>
      <c r="BH73" s="67"/>
      <c r="BI73" s="98">
        <v>41029.016597222224</v>
      </c>
      <c r="BJ73" s="101" t="s">
        <v>1129</v>
      </c>
      <c r="BK73" s="67" t="b">
        <v>1</v>
      </c>
      <c r="BL73" s="67" t="b">
        <v>0</v>
      </c>
      <c r="BM73" s="67" t="b">
        <v>1</v>
      </c>
      <c r="BN73" s="67"/>
      <c r="BO73" s="67">
        <v>25</v>
      </c>
      <c r="BP73" s="101" t="s">
        <v>1140</v>
      </c>
      <c r="BQ73" s="67" t="b">
        <v>0</v>
      </c>
      <c r="BR73" s="67" t="s">
        <v>1197</v>
      </c>
      <c r="BS73" s="101" t="s">
        <v>1268</v>
      </c>
      <c r="BT73" s="67" t="s">
        <v>66</v>
      </c>
    </row>
    <row r="74" spans="1:72" ht="41.45" customHeight="1">
      <c r="A74" s="66" t="s">
        <v>368</v>
      </c>
      <c r="C74" s="68"/>
      <c r="D74" s="68" t="s">
        <v>64</v>
      </c>
      <c r="E74" s="75">
        <v>188.66182078169686</v>
      </c>
      <c r="F74" s="77"/>
      <c r="G74" s="114" t="s">
        <v>564</v>
      </c>
      <c r="H74" s="68"/>
      <c r="I74" s="78" t="s">
        <v>368</v>
      </c>
      <c r="J74" s="79"/>
      <c r="K74" s="79"/>
      <c r="L74" s="78" t="s">
        <v>1355</v>
      </c>
      <c r="M74" s="82">
        <v>36.250480334352325</v>
      </c>
      <c r="N74" s="83">
        <v>3972.08837890625</v>
      </c>
      <c r="O74" s="83">
        <v>2065.6201171875</v>
      </c>
      <c r="P74" s="84"/>
      <c r="Q74" s="85"/>
      <c r="R74" s="108"/>
      <c r="S74" s="48"/>
      <c r="T74" s="48">
        <v>0</v>
      </c>
      <c r="U74" s="48">
        <v>6</v>
      </c>
      <c r="V74" s="49">
        <v>14</v>
      </c>
      <c r="W74" s="49">
        <v>0.033333</v>
      </c>
      <c r="X74" s="49">
        <v>0</v>
      </c>
      <c r="Y74" s="49">
        <v>1.06489</v>
      </c>
      <c r="Z74" s="49">
        <v>0.16666666666666666</v>
      </c>
      <c r="AA74" s="49">
        <v>0</v>
      </c>
      <c r="AB74" s="80">
        <v>74</v>
      </c>
      <c r="AC74" s="80"/>
      <c r="AD74" s="81"/>
      <c r="AE74" s="67" t="str">
        <f>REPLACE(INDEX(GroupVertices[Group],MATCH(Vertices[[#This Row],[Vertex]],GroupVertices[Vertex],0)),1,1,"")</f>
        <v>2</v>
      </c>
      <c r="AF74" s="48"/>
      <c r="AG74" s="48"/>
      <c r="AH74" s="48"/>
      <c r="AI74" s="48"/>
      <c r="AJ74" s="48" t="s">
        <v>511</v>
      </c>
      <c r="AK74" s="48" t="s">
        <v>511</v>
      </c>
      <c r="AL74" s="128" t="s">
        <v>1665</v>
      </c>
      <c r="AM74" s="128" t="s">
        <v>1665</v>
      </c>
      <c r="AN74" s="128" t="s">
        <v>1699</v>
      </c>
      <c r="AO74" s="128" t="s">
        <v>1699</v>
      </c>
      <c r="AP74" s="48">
        <v>1</v>
      </c>
      <c r="AQ74" s="49">
        <v>2.6315789473684212</v>
      </c>
      <c r="AR74" s="48">
        <v>0</v>
      </c>
      <c r="AS74" s="49">
        <v>0</v>
      </c>
      <c r="AT74" s="48">
        <v>0</v>
      </c>
      <c r="AU74" s="49">
        <v>0</v>
      </c>
      <c r="AV74" s="48">
        <v>37</v>
      </c>
      <c r="AW74" s="49">
        <v>97.36842105263158</v>
      </c>
      <c r="AX74" s="48">
        <v>38</v>
      </c>
      <c r="AY74" s="67" t="s">
        <v>881</v>
      </c>
      <c r="AZ74" s="67">
        <v>2288</v>
      </c>
      <c r="BA74" s="67">
        <v>1070</v>
      </c>
      <c r="BB74" s="67">
        <v>7517</v>
      </c>
      <c r="BC74" s="67">
        <v>26612</v>
      </c>
      <c r="BD74" s="67"/>
      <c r="BE74" s="67" t="s">
        <v>958</v>
      </c>
      <c r="BF74" s="67" t="s">
        <v>1021</v>
      </c>
      <c r="BG74" s="67"/>
      <c r="BH74" s="67"/>
      <c r="BI74" s="98">
        <v>40834.749247685184</v>
      </c>
      <c r="BJ74" s="101" t="s">
        <v>1130</v>
      </c>
      <c r="BK74" s="67" t="b">
        <v>1</v>
      </c>
      <c r="BL74" s="67" t="b">
        <v>0</v>
      </c>
      <c r="BM74" s="67" t="b">
        <v>1</v>
      </c>
      <c r="BN74" s="67"/>
      <c r="BO74" s="67">
        <v>27</v>
      </c>
      <c r="BP74" s="101" t="s">
        <v>1140</v>
      </c>
      <c r="BQ74" s="67" t="b">
        <v>0</v>
      </c>
      <c r="BR74" s="67" t="s">
        <v>1197</v>
      </c>
      <c r="BS74" s="101" t="s">
        <v>1269</v>
      </c>
      <c r="BT74" s="67" t="s">
        <v>66</v>
      </c>
    </row>
    <row r="75" spans="1:72" ht="41.45" customHeight="1">
      <c r="A75" s="66" t="s">
        <v>369</v>
      </c>
      <c r="C75" s="68"/>
      <c r="D75" s="68" t="s">
        <v>64</v>
      </c>
      <c r="E75" s="75">
        <v>447.0917540514776</v>
      </c>
      <c r="F75" s="77"/>
      <c r="G75" s="114" t="s">
        <v>565</v>
      </c>
      <c r="H75" s="68"/>
      <c r="I75" s="78" t="s">
        <v>369</v>
      </c>
      <c r="J75" s="79"/>
      <c r="K75" s="79"/>
      <c r="L75" s="78" t="s">
        <v>1356</v>
      </c>
      <c r="M75" s="82">
        <v>377.929293462831</v>
      </c>
      <c r="N75" s="83">
        <v>2762.818603515625</v>
      </c>
      <c r="O75" s="83">
        <v>3193.57568359375</v>
      </c>
      <c r="P75" s="84"/>
      <c r="Q75" s="85"/>
      <c r="R75" s="108"/>
      <c r="S75" s="48"/>
      <c r="T75" s="48">
        <v>0</v>
      </c>
      <c r="U75" s="48">
        <v>6</v>
      </c>
      <c r="V75" s="49">
        <v>14</v>
      </c>
      <c r="W75" s="49">
        <v>0.033333</v>
      </c>
      <c r="X75" s="49">
        <v>0</v>
      </c>
      <c r="Y75" s="49">
        <v>1.06489</v>
      </c>
      <c r="Z75" s="49">
        <v>0.16666666666666666</v>
      </c>
      <c r="AA75" s="49">
        <v>0</v>
      </c>
      <c r="AB75" s="80">
        <v>75</v>
      </c>
      <c r="AC75" s="80"/>
      <c r="AD75" s="81"/>
      <c r="AE75" s="67" t="str">
        <f>REPLACE(INDEX(GroupVertices[Group],MATCH(Vertices[[#This Row],[Vertex]],GroupVertices[Vertex],0)),1,1,"")</f>
        <v>2</v>
      </c>
      <c r="AF75" s="48"/>
      <c r="AG75" s="48"/>
      <c r="AH75" s="48"/>
      <c r="AI75" s="48"/>
      <c r="AJ75" s="48" t="s">
        <v>511</v>
      </c>
      <c r="AK75" s="48" t="s">
        <v>511</v>
      </c>
      <c r="AL75" s="128" t="s">
        <v>1665</v>
      </c>
      <c r="AM75" s="128" t="s">
        <v>1665</v>
      </c>
      <c r="AN75" s="128" t="s">
        <v>1699</v>
      </c>
      <c r="AO75" s="128" t="s">
        <v>1699</v>
      </c>
      <c r="AP75" s="48">
        <v>1</v>
      </c>
      <c r="AQ75" s="49">
        <v>2.6315789473684212</v>
      </c>
      <c r="AR75" s="48">
        <v>0</v>
      </c>
      <c r="AS75" s="49">
        <v>0</v>
      </c>
      <c r="AT75" s="48">
        <v>0</v>
      </c>
      <c r="AU75" s="49">
        <v>0</v>
      </c>
      <c r="AV75" s="48">
        <v>37</v>
      </c>
      <c r="AW75" s="49">
        <v>97.36842105263158</v>
      </c>
      <c r="AX75" s="48">
        <v>38</v>
      </c>
      <c r="AY75" s="67" t="s">
        <v>882</v>
      </c>
      <c r="AZ75" s="67">
        <v>8550</v>
      </c>
      <c r="BA75" s="67">
        <v>11422</v>
      </c>
      <c r="BB75" s="67">
        <v>28442</v>
      </c>
      <c r="BC75" s="67">
        <v>133196</v>
      </c>
      <c r="BD75" s="67"/>
      <c r="BE75" s="67" t="s">
        <v>959</v>
      </c>
      <c r="BF75" s="67" t="s">
        <v>1022</v>
      </c>
      <c r="BG75" s="67"/>
      <c r="BH75" s="67"/>
      <c r="BI75" s="98">
        <v>42608.871458333335</v>
      </c>
      <c r="BJ75" s="101" t="s">
        <v>1131</v>
      </c>
      <c r="BK75" s="67" t="b">
        <v>1</v>
      </c>
      <c r="BL75" s="67" t="b">
        <v>0</v>
      </c>
      <c r="BM75" s="67" t="b">
        <v>1</v>
      </c>
      <c r="BN75" s="67"/>
      <c r="BO75" s="67">
        <v>114</v>
      </c>
      <c r="BP75" s="67"/>
      <c r="BQ75" s="67" t="b">
        <v>0</v>
      </c>
      <c r="BR75" s="67" t="s">
        <v>1197</v>
      </c>
      <c r="BS75" s="101" t="s">
        <v>1270</v>
      </c>
      <c r="BT75" s="67" t="s">
        <v>66</v>
      </c>
    </row>
    <row r="76" spans="1:72" ht="41.45" customHeight="1">
      <c r="A76" s="66" t="s">
        <v>370</v>
      </c>
      <c r="C76" s="68"/>
      <c r="D76" s="68" t="s">
        <v>64</v>
      </c>
      <c r="E76" s="75">
        <v>164.04706863679695</v>
      </c>
      <c r="F76" s="77"/>
      <c r="G76" s="114" t="s">
        <v>1189</v>
      </c>
      <c r="H76" s="68"/>
      <c r="I76" s="78" t="s">
        <v>370</v>
      </c>
      <c r="J76" s="79"/>
      <c r="K76" s="79"/>
      <c r="L76" s="78" t="s">
        <v>1357</v>
      </c>
      <c r="M76" s="82">
        <v>3.7064975537611335</v>
      </c>
      <c r="N76" s="83">
        <v>7467.25</v>
      </c>
      <c r="O76" s="83">
        <v>8098.9091796875</v>
      </c>
      <c r="P76" s="84"/>
      <c r="Q76" s="85"/>
      <c r="R76" s="108"/>
      <c r="S76" s="48"/>
      <c r="T76" s="48">
        <v>1</v>
      </c>
      <c r="U76" s="48">
        <v>1</v>
      </c>
      <c r="V76" s="49">
        <v>0</v>
      </c>
      <c r="W76" s="49">
        <v>0</v>
      </c>
      <c r="X76" s="49">
        <v>0</v>
      </c>
      <c r="Y76" s="49">
        <v>0.999994</v>
      </c>
      <c r="Z76" s="49">
        <v>0</v>
      </c>
      <c r="AA76" s="49" t="s">
        <v>274</v>
      </c>
      <c r="AB76" s="80">
        <v>76</v>
      </c>
      <c r="AC76" s="80"/>
      <c r="AD76" s="81"/>
      <c r="AE76" s="67" t="str">
        <f>REPLACE(INDEX(GroupVertices[Group],MATCH(Vertices[[#This Row],[Vertex]],GroupVertices[Vertex],0)),1,1,"")</f>
        <v>3</v>
      </c>
      <c r="AF76" s="48" t="s">
        <v>473</v>
      </c>
      <c r="AG76" s="48" t="s">
        <v>473</v>
      </c>
      <c r="AH76" s="48" t="s">
        <v>486</v>
      </c>
      <c r="AI76" s="48" t="s">
        <v>486</v>
      </c>
      <c r="AJ76" s="48" t="s">
        <v>489</v>
      </c>
      <c r="AK76" s="48" t="s">
        <v>489</v>
      </c>
      <c r="AL76" s="128" t="s">
        <v>1667</v>
      </c>
      <c r="AM76" s="128" t="s">
        <v>1667</v>
      </c>
      <c r="AN76" s="128" t="s">
        <v>1701</v>
      </c>
      <c r="AO76" s="128" t="s">
        <v>1701</v>
      </c>
      <c r="AP76" s="48">
        <v>1</v>
      </c>
      <c r="AQ76" s="49">
        <v>2.7777777777777777</v>
      </c>
      <c r="AR76" s="48">
        <v>0</v>
      </c>
      <c r="AS76" s="49">
        <v>0</v>
      </c>
      <c r="AT76" s="48">
        <v>0</v>
      </c>
      <c r="AU76" s="49">
        <v>0</v>
      </c>
      <c r="AV76" s="48">
        <v>35</v>
      </c>
      <c r="AW76" s="49">
        <v>97.22222222222223</v>
      </c>
      <c r="AX76" s="48">
        <v>36</v>
      </c>
      <c r="AY76" s="67" t="s">
        <v>883</v>
      </c>
      <c r="AZ76" s="67">
        <v>104</v>
      </c>
      <c r="BA76" s="67">
        <v>84</v>
      </c>
      <c r="BB76" s="67">
        <v>89</v>
      </c>
      <c r="BC76" s="67">
        <v>16</v>
      </c>
      <c r="BD76" s="67"/>
      <c r="BE76" s="67" t="s">
        <v>960</v>
      </c>
      <c r="BF76" s="67" t="s">
        <v>1023</v>
      </c>
      <c r="BG76" s="101" t="s">
        <v>1068</v>
      </c>
      <c r="BH76" s="67"/>
      <c r="BI76" s="98">
        <v>42599.568506944444</v>
      </c>
      <c r="BJ76" s="101" t="s">
        <v>1132</v>
      </c>
      <c r="BK76" s="67" t="b">
        <v>0</v>
      </c>
      <c r="BL76" s="67" t="b">
        <v>0</v>
      </c>
      <c r="BM76" s="67" t="b">
        <v>1</v>
      </c>
      <c r="BN76" s="67"/>
      <c r="BO76" s="67">
        <v>2</v>
      </c>
      <c r="BP76" s="101" t="s">
        <v>1140</v>
      </c>
      <c r="BQ76" s="67" t="b">
        <v>0</v>
      </c>
      <c r="BR76" s="67" t="s">
        <v>1197</v>
      </c>
      <c r="BS76" s="101" t="s">
        <v>1271</v>
      </c>
      <c r="BT76" s="67" t="s">
        <v>66</v>
      </c>
    </row>
    <row r="77" spans="1:72" ht="41.45" customHeight="1">
      <c r="A77" s="66" t="s">
        <v>371</v>
      </c>
      <c r="C77" s="68"/>
      <c r="D77" s="68" t="s">
        <v>64</v>
      </c>
      <c r="E77" s="75">
        <v>271.46824356530027</v>
      </c>
      <c r="F77" s="77"/>
      <c r="G77" s="114" t="s">
        <v>566</v>
      </c>
      <c r="H77" s="68"/>
      <c r="I77" s="78" t="s">
        <v>371</v>
      </c>
      <c r="J77" s="79"/>
      <c r="K77" s="79"/>
      <c r="L77" s="78" t="s">
        <v>1358</v>
      </c>
      <c r="M77" s="82">
        <v>145.73160699076305</v>
      </c>
      <c r="N77" s="83">
        <v>3641.0224609375</v>
      </c>
      <c r="O77" s="83">
        <v>3120.20458984375</v>
      </c>
      <c r="P77" s="84"/>
      <c r="Q77" s="85"/>
      <c r="R77" s="108"/>
      <c r="S77" s="48"/>
      <c r="T77" s="48">
        <v>0</v>
      </c>
      <c r="U77" s="48">
        <v>6</v>
      </c>
      <c r="V77" s="49">
        <v>14</v>
      </c>
      <c r="W77" s="49">
        <v>0.033333</v>
      </c>
      <c r="X77" s="49">
        <v>0</v>
      </c>
      <c r="Y77" s="49">
        <v>1.06489</v>
      </c>
      <c r="Z77" s="49">
        <v>0.16666666666666666</v>
      </c>
      <c r="AA77" s="49">
        <v>0</v>
      </c>
      <c r="AB77" s="80">
        <v>77</v>
      </c>
      <c r="AC77" s="80"/>
      <c r="AD77" s="81"/>
      <c r="AE77" s="67" t="str">
        <f>REPLACE(INDEX(GroupVertices[Group],MATCH(Vertices[[#This Row],[Vertex]],GroupVertices[Vertex],0)),1,1,"")</f>
        <v>2</v>
      </c>
      <c r="AF77" s="48"/>
      <c r="AG77" s="48"/>
      <c r="AH77" s="48"/>
      <c r="AI77" s="48"/>
      <c r="AJ77" s="48" t="s">
        <v>511</v>
      </c>
      <c r="AK77" s="48" t="s">
        <v>511</v>
      </c>
      <c r="AL77" s="128" t="s">
        <v>1665</v>
      </c>
      <c r="AM77" s="128" t="s">
        <v>1665</v>
      </c>
      <c r="AN77" s="128" t="s">
        <v>1699</v>
      </c>
      <c r="AO77" s="128" t="s">
        <v>1699</v>
      </c>
      <c r="AP77" s="48">
        <v>1</v>
      </c>
      <c r="AQ77" s="49">
        <v>2.6315789473684212</v>
      </c>
      <c r="AR77" s="48">
        <v>0</v>
      </c>
      <c r="AS77" s="49">
        <v>0</v>
      </c>
      <c r="AT77" s="48">
        <v>0</v>
      </c>
      <c r="AU77" s="49">
        <v>0</v>
      </c>
      <c r="AV77" s="48">
        <v>37</v>
      </c>
      <c r="AW77" s="49">
        <v>97.36842105263158</v>
      </c>
      <c r="AX77" s="48">
        <v>38</v>
      </c>
      <c r="AY77" s="67" t="s">
        <v>884</v>
      </c>
      <c r="AZ77" s="67">
        <v>4409</v>
      </c>
      <c r="BA77" s="67">
        <v>4387</v>
      </c>
      <c r="BB77" s="67">
        <v>17444</v>
      </c>
      <c r="BC77" s="67">
        <v>19939</v>
      </c>
      <c r="BD77" s="67"/>
      <c r="BE77" s="67" t="s">
        <v>961</v>
      </c>
      <c r="BF77" s="67" t="s">
        <v>1024</v>
      </c>
      <c r="BG77" s="101" t="s">
        <v>1069</v>
      </c>
      <c r="BH77" s="67"/>
      <c r="BI77" s="98">
        <v>40854.71318287037</v>
      </c>
      <c r="BJ77" s="101" t="s">
        <v>1133</v>
      </c>
      <c r="BK77" s="67" t="b">
        <v>0</v>
      </c>
      <c r="BL77" s="67" t="b">
        <v>0</v>
      </c>
      <c r="BM77" s="67" t="b">
        <v>1</v>
      </c>
      <c r="BN77" s="67"/>
      <c r="BO77" s="67">
        <v>48</v>
      </c>
      <c r="BP77" s="101" t="s">
        <v>1140</v>
      </c>
      <c r="BQ77" s="67" t="b">
        <v>0</v>
      </c>
      <c r="BR77" s="67" t="s">
        <v>1197</v>
      </c>
      <c r="BS77" s="101" t="s">
        <v>1272</v>
      </c>
      <c r="BT77" s="67" t="s">
        <v>66</v>
      </c>
    </row>
    <row r="78" spans="1:72" ht="41.45" customHeight="1">
      <c r="A78" s="66" t="s">
        <v>372</v>
      </c>
      <c r="C78" s="68"/>
      <c r="D78" s="68" t="s">
        <v>64</v>
      </c>
      <c r="E78" s="75">
        <v>163.32310533841755</v>
      </c>
      <c r="F78" s="77"/>
      <c r="G78" s="114" t="s">
        <v>567</v>
      </c>
      <c r="H78" s="68"/>
      <c r="I78" s="78" t="s">
        <v>372</v>
      </c>
      <c r="J78" s="79"/>
      <c r="K78" s="79"/>
      <c r="L78" s="78" t="s">
        <v>1359</v>
      </c>
      <c r="M78" s="82">
        <v>2.7493215896260983</v>
      </c>
      <c r="N78" s="83">
        <v>9131.240234375</v>
      </c>
      <c r="O78" s="83">
        <v>9084.765625</v>
      </c>
      <c r="P78" s="84"/>
      <c r="Q78" s="85"/>
      <c r="R78" s="108"/>
      <c r="S78" s="48"/>
      <c r="T78" s="48">
        <v>1</v>
      </c>
      <c r="U78" s="48">
        <v>1</v>
      </c>
      <c r="V78" s="49">
        <v>0</v>
      </c>
      <c r="W78" s="49">
        <v>0</v>
      </c>
      <c r="X78" s="49">
        <v>0</v>
      </c>
      <c r="Y78" s="49">
        <v>0.999994</v>
      </c>
      <c r="Z78" s="49">
        <v>0</v>
      </c>
      <c r="AA78" s="49" t="s">
        <v>274</v>
      </c>
      <c r="AB78" s="80">
        <v>78</v>
      </c>
      <c r="AC78" s="80"/>
      <c r="AD78" s="81"/>
      <c r="AE78" s="67" t="str">
        <f>REPLACE(INDEX(GroupVertices[Group],MATCH(Vertices[[#This Row],[Vertex]],GroupVertices[Vertex],0)),1,1,"")</f>
        <v>3</v>
      </c>
      <c r="AF78" s="48" t="s">
        <v>474</v>
      </c>
      <c r="AG78" s="48" t="s">
        <v>474</v>
      </c>
      <c r="AH78" s="48" t="s">
        <v>477</v>
      </c>
      <c r="AI78" s="48" t="s">
        <v>477</v>
      </c>
      <c r="AJ78" s="48" t="s">
        <v>489</v>
      </c>
      <c r="AK78" s="48" t="s">
        <v>489</v>
      </c>
      <c r="AL78" s="128" t="s">
        <v>1668</v>
      </c>
      <c r="AM78" s="128" t="s">
        <v>1668</v>
      </c>
      <c r="AN78" s="128" t="s">
        <v>1702</v>
      </c>
      <c r="AO78" s="128" t="s">
        <v>1702</v>
      </c>
      <c r="AP78" s="48">
        <v>2</v>
      </c>
      <c r="AQ78" s="49">
        <v>12.5</v>
      </c>
      <c r="AR78" s="48">
        <v>0</v>
      </c>
      <c r="AS78" s="49">
        <v>0</v>
      </c>
      <c r="AT78" s="48">
        <v>0</v>
      </c>
      <c r="AU78" s="49">
        <v>0</v>
      </c>
      <c r="AV78" s="48">
        <v>14</v>
      </c>
      <c r="AW78" s="49">
        <v>87.5</v>
      </c>
      <c r="AX78" s="48">
        <v>16</v>
      </c>
      <c r="AY78" s="67" t="s">
        <v>885</v>
      </c>
      <c r="AZ78" s="67">
        <v>77</v>
      </c>
      <c r="BA78" s="67">
        <v>55</v>
      </c>
      <c r="BB78" s="67">
        <v>75</v>
      </c>
      <c r="BC78" s="67">
        <v>156</v>
      </c>
      <c r="BD78" s="67"/>
      <c r="BE78" s="67" t="s">
        <v>962</v>
      </c>
      <c r="BF78" s="67"/>
      <c r="BG78" s="67"/>
      <c r="BH78" s="67"/>
      <c r="BI78" s="98">
        <v>43409.80378472222</v>
      </c>
      <c r="BJ78" s="67"/>
      <c r="BK78" s="67" t="b">
        <v>1</v>
      </c>
      <c r="BL78" s="67" t="b">
        <v>0</v>
      </c>
      <c r="BM78" s="67" t="b">
        <v>0</v>
      </c>
      <c r="BN78" s="67"/>
      <c r="BO78" s="67">
        <v>0</v>
      </c>
      <c r="BP78" s="67"/>
      <c r="BQ78" s="67" t="b">
        <v>0</v>
      </c>
      <c r="BR78" s="67" t="s">
        <v>1197</v>
      </c>
      <c r="BS78" s="101" t="s">
        <v>1273</v>
      </c>
      <c r="BT78" s="67" t="s">
        <v>66</v>
      </c>
    </row>
    <row r="79" spans="1:72" ht="41.45" customHeight="1">
      <c r="A79" s="66" t="s">
        <v>373</v>
      </c>
      <c r="C79" s="68"/>
      <c r="D79" s="68" t="s">
        <v>64</v>
      </c>
      <c r="E79" s="75">
        <v>174.23248331744517</v>
      </c>
      <c r="F79" s="77"/>
      <c r="G79" s="114" t="s">
        <v>1190</v>
      </c>
      <c r="H79" s="68"/>
      <c r="I79" s="78" t="s">
        <v>373</v>
      </c>
      <c r="J79" s="79"/>
      <c r="K79" s="79"/>
      <c r="L79" s="78" t="s">
        <v>1360</v>
      </c>
      <c r="M79" s="82">
        <v>17.172973187109214</v>
      </c>
      <c r="N79" s="83">
        <v>6384.90380859375</v>
      </c>
      <c r="O79" s="83">
        <v>1172.635498046875</v>
      </c>
      <c r="P79" s="84"/>
      <c r="Q79" s="85"/>
      <c r="R79" s="108"/>
      <c r="S79" s="48"/>
      <c r="T79" s="48">
        <v>0</v>
      </c>
      <c r="U79" s="48">
        <v>4</v>
      </c>
      <c r="V79" s="49">
        <v>12</v>
      </c>
      <c r="W79" s="49">
        <v>0.25</v>
      </c>
      <c r="X79" s="49">
        <v>0</v>
      </c>
      <c r="Y79" s="49">
        <v>2.378364</v>
      </c>
      <c r="Z79" s="49">
        <v>0</v>
      </c>
      <c r="AA79" s="49">
        <v>0</v>
      </c>
      <c r="AB79" s="80">
        <v>79</v>
      </c>
      <c r="AC79" s="80"/>
      <c r="AD79" s="81"/>
      <c r="AE79" s="67" t="str">
        <f>REPLACE(INDEX(GroupVertices[Group],MATCH(Vertices[[#This Row],[Vertex]],GroupVertices[Vertex],0)),1,1,"")</f>
        <v>5</v>
      </c>
      <c r="AF79" s="48"/>
      <c r="AG79" s="48"/>
      <c r="AH79" s="48"/>
      <c r="AI79" s="48"/>
      <c r="AJ79" s="48" t="s">
        <v>514</v>
      </c>
      <c r="AK79" s="48" t="s">
        <v>1638</v>
      </c>
      <c r="AL79" s="128" t="s">
        <v>1669</v>
      </c>
      <c r="AM79" s="128" t="s">
        <v>1669</v>
      </c>
      <c r="AN79" s="128" t="s">
        <v>1703</v>
      </c>
      <c r="AO79" s="128" t="s">
        <v>1703</v>
      </c>
      <c r="AP79" s="48">
        <v>2</v>
      </c>
      <c r="AQ79" s="49">
        <v>3.389830508474576</v>
      </c>
      <c r="AR79" s="48">
        <v>2</v>
      </c>
      <c r="AS79" s="49">
        <v>3.389830508474576</v>
      </c>
      <c r="AT79" s="48">
        <v>0</v>
      </c>
      <c r="AU79" s="49">
        <v>0</v>
      </c>
      <c r="AV79" s="48">
        <v>55</v>
      </c>
      <c r="AW79" s="49">
        <v>93.22033898305085</v>
      </c>
      <c r="AX79" s="48">
        <v>59</v>
      </c>
      <c r="AY79" s="67" t="s">
        <v>886</v>
      </c>
      <c r="AZ79" s="67">
        <v>411</v>
      </c>
      <c r="BA79" s="67">
        <v>492</v>
      </c>
      <c r="BB79" s="67">
        <v>937</v>
      </c>
      <c r="BC79" s="67">
        <v>1410</v>
      </c>
      <c r="BD79" s="67"/>
      <c r="BE79" s="67" t="s">
        <v>963</v>
      </c>
      <c r="BF79" s="67" t="s">
        <v>782</v>
      </c>
      <c r="BG79" s="67"/>
      <c r="BH79" s="67"/>
      <c r="BI79" s="98">
        <v>41312.82832175926</v>
      </c>
      <c r="BJ79" s="67"/>
      <c r="BK79" s="67" t="b">
        <v>1</v>
      </c>
      <c r="BL79" s="67" t="b">
        <v>0</v>
      </c>
      <c r="BM79" s="67" t="b">
        <v>1</v>
      </c>
      <c r="BN79" s="67"/>
      <c r="BO79" s="67">
        <v>4</v>
      </c>
      <c r="BP79" s="101" t="s">
        <v>1140</v>
      </c>
      <c r="BQ79" s="67" t="b">
        <v>0</v>
      </c>
      <c r="BR79" s="67" t="s">
        <v>1197</v>
      </c>
      <c r="BS79" s="101" t="s">
        <v>1274</v>
      </c>
      <c r="BT79" s="67" t="s">
        <v>66</v>
      </c>
    </row>
    <row r="80" spans="1:72" ht="41.45" customHeight="1">
      <c r="A80" s="66" t="s">
        <v>412</v>
      </c>
      <c r="C80" s="68"/>
      <c r="D80" s="68" t="s">
        <v>64</v>
      </c>
      <c r="E80" s="75">
        <v>184.61761201143946</v>
      </c>
      <c r="F80" s="77"/>
      <c r="G80" s="114" t="s">
        <v>1191</v>
      </c>
      <c r="H80" s="68"/>
      <c r="I80" s="78" t="s">
        <v>412</v>
      </c>
      <c r="J80" s="79"/>
      <c r="K80" s="79"/>
      <c r="L80" s="78" t="s">
        <v>1361</v>
      </c>
      <c r="M80" s="82">
        <v>30.903497362287645</v>
      </c>
      <c r="N80" s="83">
        <v>7544.42626953125</v>
      </c>
      <c r="O80" s="83">
        <v>989.4189453125</v>
      </c>
      <c r="P80" s="84"/>
      <c r="Q80" s="85"/>
      <c r="R80" s="108"/>
      <c r="S80" s="48"/>
      <c r="T80" s="48">
        <v>1</v>
      </c>
      <c r="U80" s="48">
        <v>0</v>
      </c>
      <c r="V80" s="49">
        <v>0</v>
      </c>
      <c r="W80" s="49">
        <v>0.142857</v>
      </c>
      <c r="X80" s="49">
        <v>0</v>
      </c>
      <c r="Y80" s="49">
        <v>0.655402</v>
      </c>
      <c r="Z80" s="49">
        <v>0</v>
      </c>
      <c r="AA80" s="49">
        <v>0</v>
      </c>
      <c r="AB80" s="80">
        <v>80</v>
      </c>
      <c r="AC80" s="80"/>
      <c r="AD80" s="81"/>
      <c r="AE80" s="67" t="str">
        <f>REPLACE(INDEX(GroupVertices[Group],MATCH(Vertices[[#This Row],[Vertex]],GroupVertices[Vertex],0)),1,1,"")</f>
        <v>5</v>
      </c>
      <c r="AF80" s="48"/>
      <c r="AG80" s="48"/>
      <c r="AH80" s="48"/>
      <c r="AI80" s="48"/>
      <c r="AJ80" s="48"/>
      <c r="AK80" s="48"/>
      <c r="AL80" s="48"/>
      <c r="AM80" s="48"/>
      <c r="AN80" s="48"/>
      <c r="AO80" s="48"/>
      <c r="AP80" s="48"/>
      <c r="AQ80" s="49"/>
      <c r="AR80" s="48"/>
      <c r="AS80" s="49"/>
      <c r="AT80" s="48"/>
      <c r="AU80" s="49"/>
      <c r="AV80" s="48"/>
      <c r="AW80" s="49"/>
      <c r="AX80" s="48"/>
      <c r="AY80" s="67" t="s">
        <v>887</v>
      </c>
      <c r="AZ80" s="67">
        <v>621</v>
      </c>
      <c r="BA80" s="67">
        <v>908</v>
      </c>
      <c r="BB80" s="67">
        <v>1619</v>
      </c>
      <c r="BC80" s="67">
        <v>11029</v>
      </c>
      <c r="BD80" s="67"/>
      <c r="BE80" s="67" t="s">
        <v>964</v>
      </c>
      <c r="BF80" s="67"/>
      <c r="BG80" s="67"/>
      <c r="BH80" s="67"/>
      <c r="BI80" s="98">
        <v>41339.10517361111</v>
      </c>
      <c r="BJ80" s="67"/>
      <c r="BK80" s="67" t="b">
        <v>1</v>
      </c>
      <c r="BL80" s="67" t="b">
        <v>0</v>
      </c>
      <c r="BM80" s="67" t="b">
        <v>0</v>
      </c>
      <c r="BN80" s="67"/>
      <c r="BO80" s="67">
        <v>8</v>
      </c>
      <c r="BP80" s="101" t="s">
        <v>1140</v>
      </c>
      <c r="BQ80" s="67" t="b">
        <v>0</v>
      </c>
      <c r="BR80" s="67" t="s">
        <v>1197</v>
      </c>
      <c r="BS80" s="101" t="s">
        <v>1275</v>
      </c>
      <c r="BT80" s="67" t="s">
        <v>65</v>
      </c>
    </row>
    <row r="81" spans="1:72" ht="41.45" customHeight="1">
      <c r="A81" s="66" t="s">
        <v>413</v>
      </c>
      <c r="C81" s="68"/>
      <c r="D81" s="68" t="s">
        <v>64</v>
      </c>
      <c r="E81" s="75">
        <v>178.02704957102003</v>
      </c>
      <c r="F81" s="77"/>
      <c r="G81" s="114" t="s">
        <v>1192</v>
      </c>
      <c r="H81" s="68"/>
      <c r="I81" s="78" t="s">
        <v>413</v>
      </c>
      <c r="J81" s="79"/>
      <c r="K81" s="79"/>
      <c r="L81" s="78" t="s">
        <v>1362</v>
      </c>
      <c r="M81" s="82">
        <v>22.189895481885948</v>
      </c>
      <c r="N81" s="83">
        <v>6102.146484375</v>
      </c>
      <c r="O81" s="83">
        <v>421.3061828613281</v>
      </c>
      <c r="P81" s="84"/>
      <c r="Q81" s="85"/>
      <c r="R81" s="108"/>
      <c r="S81" s="48"/>
      <c r="T81" s="48">
        <v>1</v>
      </c>
      <c r="U81" s="48">
        <v>0</v>
      </c>
      <c r="V81" s="49">
        <v>0</v>
      </c>
      <c r="W81" s="49">
        <v>0.142857</v>
      </c>
      <c r="X81" s="49">
        <v>0</v>
      </c>
      <c r="Y81" s="49">
        <v>0.655402</v>
      </c>
      <c r="Z81" s="49">
        <v>0</v>
      </c>
      <c r="AA81" s="49">
        <v>0</v>
      </c>
      <c r="AB81" s="80">
        <v>81</v>
      </c>
      <c r="AC81" s="80"/>
      <c r="AD81" s="81"/>
      <c r="AE81" s="67" t="str">
        <f>REPLACE(INDEX(GroupVertices[Group],MATCH(Vertices[[#This Row],[Vertex]],GroupVertices[Vertex],0)),1,1,"")</f>
        <v>5</v>
      </c>
      <c r="AF81" s="48"/>
      <c r="AG81" s="48"/>
      <c r="AH81" s="48"/>
      <c r="AI81" s="48"/>
      <c r="AJ81" s="48"/>
      <c r="AK81" s="48"/>
      <c r="AL81" s="48"/>
      <c r="AM81" s="48"/>
      <c r="AN81" s="48"/>
      <c r="AO81" s="48"/>
      <c r="AP81" s="48"/>
      <c r="AQ81" s="49"/>
      <c r="AR81" s="48"/>
      <c r="AS81" s="49"/>
      <c r="AT81" s="48"/>
      <c r="AU81" s="49"/>
      <c r="AV81" s="48"/>
      <c r="AW81" s="49"/>
      <c r="AX81" s="48"/>
      <c r="AY81" s="67" t="s">
        <v>888</v>
      </c>
      <c r="AZ81" s="67">
        <v>85</v>
      </c>
      <c r="BA81" s="67">
        <v>644</v>
      </c>
      <c r="BB81" s="67">
        <v>333</v>
      </c>
      <c r="BC81" s="67">
        <v>738</v>
      </c>
      <c r="BD81" s="67"/>
      <c r="BE81" s="67" t="s">
        <v>965</v>
      </c>
      <c r="BF81" s="67" t="s">
        <v>995</v>
      </c>
      <c r="BG81" s="101" t="s">
        <v>1070</v>
      </c>
      <c r="BH81" s="67"/>
      <c r="BI81" s="98">
        <v>43221.65287037037</v>
      </c>
      <c r="BJ81" s="101" t="s">
        <v>1134</v>
      </c>
      <c r="BK81" s="67" t="b">
        <v>0</v>
      </c>
      <c r="BL81" s="67" t="b">
        <v>0</v>
      </c>
      <c r="BM81" s="67" t="b">
        <v>1</v>
      </c>
      <c r="BN81" s="67"/>
      <c r="BO81" s="67">
        <v>4</v>
      </c>
      <c r="BP81" s="101" t="s">
        <v>1140</v>
      </c>
      <c r="BQ81" s="67" t="b">
        <v>0</v>
      </c>
      <c r="BR81" s="67" t="s">
        <v>1197</v>
      </c>
      <c r="BS81" s="101" t="s">
        <v>1276</v>
      </c>
      <c r="BT81" s="67" t="s">
        <v>65</v>
      </c>
    </row>
    <row r="82" spans="1:72" ht="41.45" customHeight="1">
      <c r="A82" s="66" t="s">
        <v>414</v>
      </c>
      <c r="C82" s="68"/>
      <c r="D82" s="68" t="s">
        <v>64</v>
      </c>
      <c r="E82" s="75">
        <v>191.53270972354625</v>
      </c>
      <c r="F82" s="77"/>
      <c r="G82" s="114" t="s">
        <v>1193</v>
      </c>
      <c r="H82" s="68"/>
      <c r="I82" s="78" t="s">
        <v>414</v>
      </c>
      <c r="J82" s="79"/>
      <c r="K82" s="79"/>
      <c r="L82" s="78" t="s">
        <v>1363</v>
      </c>
      <c r="M82" s="82">
        <v>40.04617812316367</v>
      </c>
      <c r="N82" s="83">
        <v>5225.380859375</v>
      </c>
      <c r="O82" s="83">
        <v>1355.8521728515625</v>
      </c>
      <c r="P82" s="84"/>
      <c r="Q82" s="85"/>
      <c r="R82" s="108"/>
      <c r="S82" s="48"/>
      <c r="T82" s="48">
        <v>1</v>
      </c>
      <c r="U82" s="48">
        <v>0</v>
      </c>
      <c r="V82" s="49">
        <v>0</v>
      </c>
      <c r="W82" s="49">
        <v>0.142857</v>
      </c>
      <c r="X82" s="49">
        <v>0</v>
      </c>
      <c r="Y82" s="49">
        <v>0.655402</v>
      </c>
      <c r="Z82" s="49">
        <v>0</v>
      </c>
      <c r="AA82" s="49">
        <v>0</v>
      </c>
      <c r="AB82" s="80">
        <v>82</v>
      </c>
      <c r="AC82" s="80"/>
      <c r="AD82" s="81"/>
      <c r="AE82" s="67" t="str">
        <f>REPLACE(INDEX(GroupVertices[Group],MATCH(Vertices[[#This Row],[Vertex]],GroupVertices[Vertex],0)),1,1,"")</f>
        <v>5</v>
      </c>
      <c r="AF82" s="48"/>
      <c r="AG82" s="48"/>
      <c r="AH82" s="48"/>
      <c r="AI82" s="48"/>
      <c r="AJ82" s="48"/>
      <c r="AK82" s="48"/>
      <c r="AL82" s="48"/>
      <c r="AM82" s="48"/>
      <c r="AN82" s="48"/>
      <c r="AO82" s="48"/>
      <c r="AP82" s="48"/>
      <c r="AQ82" s="49"/>
      <c r="AR82" s="48"/>
      <c r="AS82" s="49"/>
      <c r="AT82" s="48"/>
      <c r="AU82" s="49"/>
      <c r="AV82" s="48"/>
      <c r="AW82" s="49"/>
      <c r="AX82" s="48"/>
      <c r="AY82" s="67" t="s">
        <v>889</v>
      </c>
      <c r="AZ82" s="67">
        <v>980</v>
      </c>
      <c r="BA82" s="67">
        <v>1185</v>
      </c>
      <c r="BB82" s="67">
        <v>2394</v>
      </c>
      <c r="BC82" s="67">
        <v>1285</v>
      </c>
      <c r="BD82" s="67"/>
      <c r="BE82" s="67"/>
      <c r="BF82" s="67"/>
      <c r="BG82" s="67"/>
      <c r="BH82" s="67"/>
      <c r="BI82" s="98">
        <v>42602.595925925925</v>
      </c>
      <c r="BJ82" s="67"/>
      <c r="BK82" s="67" t="b">
        <v>1</v>
      </c>
      <c r="BL82" s="67" t="b">
        <v>0</v>
      </c>
      <c r="BM82" s="67" t="b">
        <v>0</v>
      </c>
      <c r="BN82" s="67"/>
      <c r="BO82" s="67">
        <v>11</v>
      </c>
      <c r="BP82" s="67"/>
      <c r="BQ82" s="67" t="b">
        <v>0</v>
      </c>
      <c r="BR82" s="67" t="s">
        <v>1197</v>
      </c>
      <c r="BS82" s="101" t="s">
        <v>1277</v>
      </c>
      <c r="BT82" s="67" t="s">
        <v>65</v>
      </c>
    </row>
    <row r="83" spans="1:72" ht="41.45" customHeight="1">
      <c r="A83" s="66" t="s">
        <v>415</v>
      </c>
      <c r="C83" s="68"/>
      <c r="D83" s="68" t="s">
        <v>64</v>
      </c>
      <c r="E83" s="75">
        <v>163.99714013346045</v>
      </c>
      <c r="F83" s="77"/>
      <c r="G83" s="114" t="s">
        <v>1194</v>
      </c>
      <c r="H83" s="68"/>
      <c r="I83" s="78" t="s">
        <v>415</v>
      </c>
      <c r="J83" s="79"/>
      <c r="K83" s="79"/>
      <c r="L83" s="78" t="s">
        <v>1364</v>
      </c>
      <c r="M83" s="82">
        <v>3.640485418303545</v>
      </c>
      <c r="N83" s="83">
        <v>6667.66064453125</v>
      </c>
      <c r="O83" s="83">
        <v>1923.96484375</v>
      </c>
      <c r="P83" s="84"/>
      <c r="Q83" s="85"/>
      <c r="R83" s="108"/>
      <c r="S83" s="48"/>
      <c r="T83" s="48">
        <v>1</v>
      </c>
      <c r="U83" s="48">
        <v>0</v>
      </c>
      <c r="V83" s="49">
        <v>0</v>
      </c>
      <c r="W83" s="49">
        <v>0.142857</v>
      </c>
      <c r="X83" s="49">
        <v>0</v>
      </c>
      <c r="Y83" s="49">
        <v>0.655402</v>
      </c>
      <c r="Z83" s="49">
        <v>0</v>
      </c>
      <c r="AA83" s="49">
        <v>0</v>
      </c>
      <c r="AB83" s="80">
        <v>83</v>
      </c>
      <c r="AC83" s="80"/>
      <c r="AD83" s="81"/>
      <c r="AE83" s="67" t="str">
        <f>REPLACE(INDEX(GroupVertices[Group],MATCH(Vertices[[#This Row],[Vertex]],GroupVertices[Vertex],0)),1,1,"")</f>
        <v>5</v>
      </c>
      <c r="AF83" s="48"/>
      <c r="AG83" s="48"/>
      <c r="AH83" s="48"/>
      <c r="AI83" s="48"/>
      <c r="AJ83" s="48"/>
      <c r="AK83" s="48"/>
      <c r="AL83" s="48"/>
      <c r="AM83" s="48"/>
      <c r="AN83" s="48"/>
      <c r="AO83" s="48"/>
      <c r="AP83" s="48"/>
      <c r="AQ83" s="49"/>
      <c r="AR83" s="48"/>
      <c r="AS83" s="49"/>
      <c r="AT83" s="48"/>
      <c r="AU83" s="49"/>
      <c r="AV83" s="48"/>
      <c r="AW83" s="49"/>
      <c r="AX83" s="48"/>
      <c r="AY83" s="67" t="s">
        <v>890</v>
      </c>
      <c r="AZ83" s="67">
        <v>114</v>
      </c>
      <c r="BA83" s="67">
        <v>82</v>
      </c>
      <c r="BB83" s="67">
        <v>36</v>
      </c>
      <c r="BC83" s="67">
        <v>68</v>
      </c>
      <c r="BD83" s="67"/>
      <c r="BE83" s="67" t="s">
        <v>966</v>
      </c>
      <c r="BF83" s="67" t="s">
        <v>782</v>
      </c>
      <c r="BG83" s="101" t="s">
        <v>1071</v>
      </c>
      <c r="BH83" s="67"/>
      <c r="BI83" s="98">
        <v>43395.90046296296</v>
      </c>
      <c r="BJ83" s="101" t="s">
        <v>1135</v>
      </c>
      <c r="BK83" s="67" t="b">
        <v>1</v>
      </c>
      <c r="BL83" s="67" t="b">
        <v>0</v>
      </c>
      <c r="BM83" s="67" t="b">
        <v>0</v>
      </c>
      <c r="BN83" s="67"/>
      <c r="BO83" s="67">
        <v>0</v>
      </c>
      <c r="BP83" s="67"/>
      <c r="BQ83" s="67" t="b">
        <v>0</v>
      </c>
      <c r="BR83" s="67" t="s">
        <v>1197</v>
      </c>
      <c r="BS83" s="101" t="s">
        <v>1278</v>
      </c>
      <c r="BT83" s="67" t="s">
        <v>65</v>
      </c>
    </row>
    <row r="84" spans="1:72" ht="41.45" customHeight="1">
      <c r="A84" s="66" t="s">
        <v>375</v>
      </c>
      <c r="C84" s="68"/>
      <c r="D84" s="68" t="s">
        <v>64</v>
      </c>
      <c r="E84" s="75">
        <v>196.75023832221163</v>
      </c>
      <c r="F84" s="77"/>
      <c r="G84" s="114" t="s">
        <v>569</v>
      </c>
      <c r="H84" s="68"/>
      <c r="I84" s="78" t="s">
        <v>375</v>
      </c>
      <c r="J84" s="79"/>
      <c r="K84" s="79"/>
      <c r="L84" s="78" t="s">
        <v>1365</v>
      </c>
      <c r="M84" s="82">
        <v>46.94444627848168</v>
      </c>
      <c r="N84" s="83">
        <v>7544.42626953125</v>
      </c>
      <c r="O84" s="83">
        <v>3757.60595703125</v>
      </c>
      <c r="P84" s="84"/>
      <c r="Q84" s="85"/>
      <c r="R84" s="108"/>
      <c r="S84" s="48"/>
      <c r="T84" s="48">
        <v>0</v>
      </c>
      <c r="U84" s="48">
        <v>2</v>
      </c>
      <c r="V84" s="49">
        <v>0</v>
      </c>
      <c r="W84" s="49">
        <v>0.125</v>
      </c>
      <c r="X84" s="49">
        <v>0</v>
      </c>
      <c r="Y84" s="49">
        <v>0.696425</v>
      </c>
      <c r="Z84" s="49">
        <v>0.5</v>
      </c>
      <c r="AA84" s="49">
        <v>0</v>
      </c>
      <c r="AB84" s="80">
        <v>84</v>
      </c>
      <c r="AC84" s="80"/>
      <c r="AD84" s="81"/>
      <c r="AE84" s="67" t="str">
        <f>REPLACE(INDEX(GroupVertices[Group],MATCH(Vertices[[#This Row],[Vertex]],GroupVertices[Vertex],0)),1,1,"")</f>
        <v>4</v>
      </c>
      <c r="AF84" s="48" t="s">
        <v>468</v>
      </c>
      <c r="AG84" s="48" t="s">
        <v>468</v>
      </c>
      <c r="AH84" s="48" t="s">
        <v>483</v>
      </c>
      <c r="AI84" s="48" t="s">
        <v>483</v>
      </c>
      <c r="AJ84" s="48"/>
      <c r="AK84" s="48"/>
      <c r="AL84" s="128" t="s">
        <v>1656</v>
      </c>
      <c r="AM84" s="128" t="s">
        <v>1656</v>
      </c>
      <c r="AN84" s="128" t="s">
        <v>1690</v>
      </c>
      <c r="AO84" s="128" t="s">
        <v>1690</v>
      </c>
      <c r="AP84" s="48">
        <v>0</v>
      </c>
      <c r="AQ84" s="49">
        <v>0</v>
      </c>
      <c r="AR84" s="48">
        <v>1</v>
      </c>
      <c r="AS84" s="49">
        <v>4.545454545454546</v>
      </c>
      <c r="AT84" s="48">
        <v>0</v>
      </c>
      <c r="AU84" s="49">
        <v>0</v>
      </c>
      <c r="AV84" s="48">
        <v>21</v>
      </c>
      <c r="AW84" s="49">
        <v>95.45454545454545</v>
      </c>
      <c r="AX84" s="48">
        <v>22</v>
      </c>
      <c r="AY84" s="67" t="s">
        <v>891</v>
      </c>
      <c r="AZ84" s="67">
        <v>743</v>
      </c>
      <c r="BA84" s="67">
        <v>1394</v>
      </c>
      <c r="BB84" s="67">
        <v>2443</v>
      </c>
      <c r="BC84" s="67">
        <v>2485</v>
      </c>
      <c r="BD84" s="67"/>
      <c r="BE84" s="67" t="s">
        <v>967</v>
      </c>
      <c r="BF84" s="67" t="s">
        <v>1025</v>
      </c>
      <c r="BG84" s="101" t="s">
        <v>1072</v>
      </c>
      <c r="BH84" s="67"/>
      <c r="BI84" s="98">
        <v>40549.64435185185</v>
      </c>
      <c r="BJ84" s="101" t="s">
        <v>1136</v>
      </c>
      <c r="BK84" s="67" t="b">
        <v>0</v>
      </c>
      <c r="BL84" s="67" t="b">
        <v>0</v>
      </c>
      <c r="BM84" s="67" t="b">
        <v>1</v>
      </c>
      <c r="BN84" s="67"/>
      <c r="BO84" s="67">
        <v>47</v>
      </c>
      <c r="BP84" s="101" t="s">
        <v>1143</v>
      </c>
      <c r="BQ84" s="67" t="b">
        <v>0</v>
      </c>
      <c r="BR84" s="67" t="s">
        <v>1197</v>
      </c>
      <c r="BS84" s="101" t="s">
        <v>1279</v>
      </c>
      <c r="BT84" s="67" t="s">
        <v>66</v>
      </c>
    </row>
    <row r="85" spans="1:72" ht="41.45" customHeight="1">
      <c r="A85" s="66" t="s">
        <v>376</v>
      </c>
      <c r="C85" s="68"/>
      <c r="D85" s="68" t="s">
        <v>64</v>
      </c>
      <c r="E85" s="75">
        <v>420.57971877979026</v>
      </c>
      <c r="F85" s="77"/>
      <c r="G85" s="114" t="s">
        <v>1195</v>
      </c>
      <c r="H85" s="68"/>
      <c r="I85" s="78" t="s">
        <v>376</v>
      </c>
      <c r="J85" s="79"/>
      <c r="K85" s="79"/>
      <c r="L85" s="78" t="s">
        <v>1366</v>
      </c>
      <c r="M85" s="82">
        <v>342.8768495348515</v>
      </c>
      <c r="N85" s="83">
        <v>2285.418701171875</v>
      </c>
      <c r="O85" s="83">
        <v>504.3031311035156</v>
      </c>
      <c r="P85" s="84"/>
      <c r="Q85" s="85"/>
      <c r="R85" s="108"/>
      <c r="S85" s="48"/>
      <c r="T85" s="48">
        <v>2</v>
      </c>
      <c r="U85" s="48">
        <v>2</v>
      </c>
      <c r="V85" s="49">
        <v>0</v>
      </c>
      <c r="W85" s="49">
        <v>0.027027</v>
      </c>
      <c r="X85" s="49">
        <v>0</v>
      </c>
      <c r="Y85" s="49">
        <v>0.765499</v>
      </c>
      <c r="Z85" s="49">
        <v>0.5</v>
      </c>
      <c r="AA85" s="49">
        <v>0.3333333333333333</v>
      </c>
      <c r="AB85" s="80">
        <v>85</v>
      </c>
      <c r="AC85" s="80"/>
      <c r="AD85" s="81"/>
      <c r="AE85" s="67" t="str">
        <f>REPLACE(INDEX(GroupVertices[Group],MATCH(Vertices[[#This Row],[Vertex]],GroupVertices[Vertex],0)),1,1,"")</f>
        <v>2</v>
      </c>
      <c r="AF85" s="48"/>
      <c r="AG85" s="48"/>
      <c r="AH85" s="48"/>
      <c r="AI85" s="48"/>
      <c r="AJ85" s="48" t="s">
        <v>516</v>
      </c>
      <c r="AK85" s="48" t="s">
        <v>516</v>
      </c>
      <c r="AL85" s="128" t="s">
        <v>1670</v>
      </c>
      <c r="AM85" s="128" t="s">
        <v>1670</v>
      </c>
      <c r="AN85" s="128" t="s">
        <v>1704</v>
      </c>
      <c r="AO85" s="128" t="s">
        <v>1704</v>
      </c>
      <c r="AP85" s="48">
        <v>0</v>
      </c>
      <c r="AQ85" s="49">
        <v>0</v>
      </c>
      <c r="AR85" s="48">
        <v>0</v>
      </c>
      <c r="AS85" s="49">
        <v>0</v>
      </c>
      <c r="AT85" s="48">
        <v>0</v>
      </c>
      <c r="AU85" s="49">
        <v>0</v>
      </c>
      <c r="AV85" s="48">
        <v>16</v>
      </c>
      <c r="AW85" s="49">
        <v>100</v>
      </c>
      <c r="AX85" s="48">
        <v>16</v>
      </c>
      <c r="AY85" s="67" t="s">
        <v>892</v>
      </c>
      <c r="AZ85" s="67">
        <v>2907</v>
      </c>
      <c r="BA85" s="67">
        <v>10360</v>
      </c>
      <c r="BB85" s="67">
        <v>33342</v>
      </c>
      <c r="BC85" s="67">
        <v>3632</v>
      </c>
      <c r="BD85" s="67"/>
      <c r="BE85" s="67" t="s">
        <v>968</v>
      </c>
      <c r="BF85" s="67" t="s">
        <v>1026</v>
      </c>
      <c r="BG85" s="101" t="s">
        <v>1073</v>
      </c>
      <c r="BH85" s="67"/>
      <c r="BI85" s="98">
        <v>40746.64556712963</v>
      </c>
      <c r="BJ85" s="101" t="s">
        <v>1137</v>
      </c>
      <c r="BK85" s="67" t="b">
        <v>0</v>
      </c>
      <c r="BL85" s="67" t="b">
        <v>0</v>
      </c>
      <c r="BM85" s="67" t="b">
        <v>1</v>
      </c>
      <c r="BN85" s="67"/>
      <c r="BO85" s="67">
        <v>339</v>
      </c>
      <c r="BP85" s="101" t="s">
        <v>1140</v>
      </c>
      <c r="BQ85" s="67" t="b">
        <v>1</v>
      </c>
      <c r="BR85" s="67" t="s">
        <v>1197</v>
      </c>
      <c r="BS85" s="101" t="s">
        <v>1280</v>
      </c>
      <c r="BT85" s="67" t="s">
        <v>66</v>
      </c>
    </row>
    <row r="86" spans="1:72" ht="41.45" customHeight="1">
      <c r="A86" s="66" t="s">
        <v>377</v>
      </c>
      <c r="C86" s="68"/>
      <c r="D86" s="68" t="s">
        <v>64</v>
      </c>
      <c r="E86" s="75">
        <v>717.0551715919923</v>
      </c>
      <c r="F86" s="77"/>
      <c r="G86" s="114" t="s">
        <v>570</v>
      </c>
      <c r="H86" s="68"/>
      <c r="I86" s="78" t="s">
        <v>377</v>
      </c>
      <c r="J86" s="79"/>
      <c r="K86" s="79"/>
      <c r="L86" s="78" t="s">
        <v>1367</v>
      </c>
      <c r="M86" s="82">
        <v>734.8569098820127</v>
      </c>
      <c r="N86" s="83">
        <v>2831.67822265625</v>
      </c>
      <c r="O86" s="83">
        <v>593.5504150390625</v>
      </c>
      <c r="P86" s="84"/>
      <c r="Q86" s="85"/>
      <c r="R86" s="108"/>
      <c r="S86" s="48"/>
      <c r="T86" s="48">
        <v>2</v>
      </c>
      <c r="U86" s="48">
        <v>2</v>
      </c>
      <c r="V86" s="49">
        <v>0</v>
      </c>
      <c r="W86" s="49">
        <v>0.027027</v>
      </c>
      <c r="X86" s="49">
        <v>0</v>
      </c>
      <c r="Y86" s="49">
        <v>0.765499</v>
      </c>
      <c r="Z86" s="49">
        <v>0.5</v>
      </c>
      <c r="AA86" s="49">
        <v>0.3333333333333333</v>
      </c>
      <c r="AB86" s="80">
        <v>86</v>
      </c>
      <c r="AC86" s="80"/>
      <c r="AD86" s="81"/>
      <c r="AE86" s="67" t="str">
        <f>REPLACE(INDEX(GroupVertices[Group],MATCH(Vertices[[#This Row],[Vertex]],GroupVertices[Vertex],0)),1,1,"")</f>
        <v>2</v>
      </c>
      <c r="AF86" s="48"/>
      <c r="AG86" s="48"/>
      <c r="AH86" s="48"/>
      <c r="AI86" s="48"/>
      <c r="AJ86" s="48" t="s">
        <v>516</v>
      </c>
      <c r="AK86" s="48" t="s">
        <v>516</v>
      </c>
      <c r="AL86" s="128" t="s">
        <v>1670</v>
      </c>
      <c r="AM86" s="128" t="s">
        <v>1670</v>
      </c>
      <c r="AN86" s="128" t="s">
        <v>1704</v>
      </c>
      <c r="AO86" s="128" t="s">
        <v>1704</v>
      </c>
      <c r="AP86" s="48">
        <v>0</v>
      </c>
      <c r="AQ86" s="49">
        <v>0</v>
      </c>
      <c r="AR86" s="48">
        <v>0</v>
      </c>
      <c r="AS86" s="49">
        <v>0</v>
      </c>
      <c r="AT86" s="48">
        <v>0</v>
      </c>
      <c r="AU86" s="49">
        <v>0</v>
      </c>
      <c r="AV86" s="48">
        <v>16</v>
      </c>
      <c r="AW86" s="49">
        <v>100</v>
      </c>
      <c r="AX86" s="48">
        <v>16</v>
      </c>
      <c r="AY86" s="67" t="s">
        <v>893</v>
      </c>
      <c r="AZ86" s="67">
        <v>1787</v>
      </c>
      <c r="BA86" s="67">
        <v>22236</v>
      </c>
      <c r="BB86" s="67">
        <v>41458</v>
      </c>
      <c r="BC86" s="67">
        <v>2030</v>
      </c>
      <c r="BD86" s="67"/>
      <c r="BE86" s="67" t="s">
        <v>969</v>
      </c>
      <c r="BF86" s="67" t="s">
        <v>1027</v>
      </c>
      <c r="BG86" s="101" t="s">
        <v>1074</v>
      </c>
      <c r="BH86" s="67"/>
      <c r="BI86" s="98">
        <v>40072.57016203704</v>
      </c>
      <c r="BJ86" s="101" t="s">
        <v>1138</v>
      </c>
      <c r="BK86" s="67" t="b">
        <v>0</v>
      </c>
      <c r="BL86" s="67" t="b">
        <v>0</v>
      </c>
      <c r="BM86" s="67" t="b">
        <v>1</v>
      </c>
      <c r="BN86" s="67"/>
      <c r="BO86" s="67">
        <v>683</v>
      </c>
      <c r="BP86" s="101" t="s">
        <v>1140</v>
      </c>
      <c r="BQ86" s="67" t="b">
        <v>1</v>
      </c>
      <c r="BR86" s="67" t="s">
        <v>1197</v>
      </c>
      <c r="BS86" s="101" t="s">
        <v>1281</v>
      </c>
      <c r="BT86" s="67" t="s">
        <v>66</v>
      </c>
    </row>
    <row r="87" spans="1:72" ht="41.45" customHeight="1">
      <c r="A87" s="66" t="s">
        <v>378</v>
      </c>
      <c r="C87" s="68"/>
      <c r="D87" s="68" t="s">
        <v>64</v>
      </c>
      <c r="E87" s="75">
        <v>163.69756911344138</v>
      </c>
      <c r="F87" s="77"/>
      <c r="G87" s="114" t="s">
        <v>571</v>
      </c>
      <c r="H87" s="68"/>
      <c r="I87" s="78" t="s">
        <v>378</v>
      </c>
      <c r="J87" s="79"/>
      <c r="K87" s="79"/>
      <c r="L87" s="78" t="s">
        <v>1368</v>
      </c>
      <c r="M87" s="82">
        <v>3.244412605558013</v>
      </c>
      <c r="N87" s="83">
        <v>1835.483154296875</v>
      </c>
      <c r="O87" s="83">
        <v>697.2578125</v>
      </c>
      <c r="P87" s="84"/>
      <c r="Q87" s="85"/>
      <c r="R87" s="108"/>
      <c r="S87" s="48"/>
      <c r="T87" s="48">
        <v>0</v>
      </c>
      <c r="U87" s="48">
        <v>3</v>
      </c>
      <c r="V87" s="49">
        <v>0</v>
      </c>
      <c r="W87" s="49">
        <v>0.027027</v>
      </c>
      <c r="X87" s="49">
        <v>0</v>
      </c>
      <c r="Y87" s="49">
        <v>0.765499</v>
      </c>
      <c r="Z87" s="49">
        <v>0.6666666666666666</v>
      </c>
      <c r="AA87" s="49">
        <v>0</v>
      </c>
      <c r="AB87" s="80">
        <v>87</v>
      </c>
      <c r="AC87" s="80"/>
      <c r="AD87" s="81"/>
      <c r="AE87" s="67" t="str">
        <f>REPLACE(INDEX(GroupVertices[Group],MATCH(Vertices[[#This Row],[Vertex]],GroupVertices[Vertex],0)),1,1,"")</f>
        <v>2</v>
      </c>
      <c r="AF87" s="48"/>
      <c r="AG87" s="48"/>
      <c r="AH87" s="48"/>
      <c r="AI87" s="48"/>
      <c r="AJ87" s="48" t="s">
        <v>516</v>
      </c>
      <c r="AK87" s="48" t="s">
        <v>516</v>
      </c>
      <c r="AL87" s="128" t="s">
        <v>1670</v>
      </c>
      <c r="AM87" s="128" t="s">
        <v>1670</v>
      </c>
      <c r="AN87" s="128" t="s">
        <v>1704</v>
      </c>
      <c r="AO87" s="128" t="s">
        <v>1704</v>
      </c>
      <c r="AP87" s="48">
        <v>0</v>
      </c>
      <c r="AQ87" s="49">
        <v>0</v>
      </c>
      <c r="AR87" s="48">
        <v>0</v>
      </c>
      <c r="AS87" s="49">
        <v>0</v>
      </c>
      <c r="AT87" s="48">
        <v>0</v>
      </c>
      <c r="AU87" s="49">
        <v>0</v>
      </c>
      <c r="AV87" s="48">
        <v>16</v>
      </c>
      <c r="AW87" s="49">
        <v>100</v>
      </c>
      <c r="AX87" s="48">
        <v>16</v>
      </c>
      <c r="AY87" s="67" t="s">
        <v>894</v>
      </c>
      <c r="AZ87" s="67">
        <v>297</v>
      </c>
      <c r="BA87" s="67">
        <v>70</v>
      </c>
      <c r="BB87" s="67">
        <v>5</v>
      </c>
      <c r="BC87" s="67">
        <v>69</v>
      </c>
      <c r="BD87" s="67"/>
      <c r="BE87" s="67" t="s">
        <v>970</v>
      </c>
      <c r="BF87" s="67" t="s">
        <v>1028</v>
      </c>
      <c r="BG87" s="67"/>
      <c r="BH87" s="67"/>
      <c r="BI87" s="98">
        <v>41901.68819444445</v>
      </c>
      <c r="BJ87" s="67"/>
      <c r="BK87" s="67" t="b">
        <v>1</v>
      </c>
      <c r="BL87" s="67" t="b">
        <v>0</v>
      </c>
      <c r="BM87" s="67" t="b">
        <v>0</v>
      </c>
      <c r="BN87" s="67"/>
      <c r="BO87" s="67">
        <v>1</v>
      </c>
      <c r="BP87" s="101" t="s">
        <v>1140</v>
      </c>
      <c r="BQ87" s="67" t="b">
        <v>0</v>
      </c>
      <c r="BR87" s="67" t="s">
        <v>1197</v>
      </c>
      <c r="BS87" s="101" t="s">
        <v>1282</v>
      </c>
      <c r="BT87" s="67" t="s">
        <v>66</v>
      </c>
    </row>
    <row r="88" spans="1:72" ht="41.45" customHeight="1">
      <c r="A88" s="87" t="s">
        <v>379</v>
      </c>
      <c r="C88" s="88"/>
      <c r="D88" s="88" t="s">
        <v>64</v>
      </c>
      <c r="E88" s="89">
        <v>168.51566968541468</v>
      </c>
      <c r="F88" s="91"/>
      <c r="G88" s="115" t="s">
        <v>1196</v>
      </c>
      <c r="H88" s="88"/>
      <c r="I88" s="92" t="s">
        <v>379</v>
      </c>
      <c r="J88" s="93"/>
      <c r="K88" s="93"/>
      <c r="L88" s="92" t="s">
        <v>1369</v>
      </c>
      <c r="M88" s="109">
        <v>9.614583677215315</v>
      </c>
      <c r="N88" s="110">
        <v>7467.25</v>
      </c>
      <c r="O88" s="110">
        <v>7113.052734375</v>
      </c>
      <c r="P88" s="111"/>
      <c r="Q88" s="112"/>
      <c r="R88" s="112"/>
      <c r="S88" s="97"/>
      <c r="T88" s="48">
        <v>1</v>
      </c>
      <c r="U88" s="48">
        <v>1</v>
      </c>
      <c r="V88" s="49">
        <v>0</v>
      </c>
      <c r="W88" s="49">
        <v>0</v>
      </c>
      <c r="X88" s="49">
        <v>0</v>
      </c>
      <c r="Y88" s="49">
        <v>0.999994</v>
      </c>
      <c r="Z88" s="49">
        <v>0</v>
      </c>
      <c r="AA88" s="49" t="s">
        <v>274</v>
      </c>
      <c r="AB88" s="113">
        <v>88</v>
      </c>
      <c r="AC88" s="113"/>
      <c r="AD88" s="95"/>
      <c r="AE88" s="67" t="str">
        <f>REPLACE(INDEX(GroupVertices[Group],MATCH(Vertices[[#This Row],[Vertex]],GroupVertices[Vertex],0)),1,1,"")</f>
        <v>3</v>
      </c>
      <c r="AF88" s="48"/>
      <c r="AG88" s="48"/>
      <c r="AH88" s="48"/>
      <c r="AI88" s="48"/>
      <c r="AJ88" s="48" t="s">
        <v>489</v>
      </c>
      <c r="AK88" s="48" t="s">
        <v>489</v>
      </c>
      <c r="AL88" s="128" t="s">
        <v>1671</v>
      </c>
      <c r="AM88" s="128" t="s">
        <v>1671</v>
      </c>
      <c r="AN88" s="128" t="s">
        <v>1705</v>
      </c>
      <c r="AO88" s="128" t="s">
        <v>1705</v>
      </c>
      <c r="AP88" s="48">
        <v>3</v>
      </c>
      <c r="AQ88" s="49">
        <v>9.090909090909092</v>
      </c>
      <c r="AR88" s="48">
        <v>0</v>
      </c>
      <c r="AS88" s="49">
        <v>0</v>
      </c>
      <c r="AT88" s="48">
        <v>0</v>
      </c>
      <c r="AU88" s="49">
        <v>0</v>
      </c>
      <c r="AV88" s="48">
        <v>30</v>
      </c>
      <c r="AW88" s="49">
        <v>90.9090909090909</v>
      </c>
      <c r="AX88" s="48">
        <v>33</v>
      </c>
      <c r="AY88" s="67" t="s">
        <v>895</v>
      </c>
      <c r="AZ88" s="67">
        <v>165</v>
      </c>
      <c r="BA88" s="67">
        <v>263</v>
      </c>
      <c r="BB88" s="67">
        <v>2262</v>
      </c>
      <c r="BC88" s="67">
        <v>126</v>
      </c>
      <c r="BD88" s="67"/>
      <c r="BE88" s="67" t="s">
        <v>971</v>
      </c>
      <c r="BF88" s="67" t="s">
        <v>1029</v>
      </c>
      <c r="BG88" s="101" t="s">
        <v>1075</v>
      </c>
      <c r="BH88" s="67"/>
      <c r="BI88" s="98">
        <v>40212.58729166666</v>
      </c>
      <c r="BJ88" s="101" t="s">
        <v>1139</v>
      </c>
      <c r="BK88" s="67" t="b">
        <v>1</v>
      </c>
      <c r="BL88" s="67" t="b">
        <v>0</v>
      </c>
      <c r="BM88" s="67" t="b">
        <v>0</v>
      </c>
      <c r="BN88" s="67"/>
      <c r="BO88" s="67">
        <v>6</v>
      </c>
      <c r="BP88" s="101" t="s">
        <v>1140</v>
      </c>
      <c r="BQ88" s="67" t="b">
        <v>0</v>
      </c>
      <c r="BR88" s="67" t="s">
        <v>1197</v>
      </c>
      <c r="BS88" s="101" t="s">
        <v>1283</v>
      </c>
      <c r="BT88" s="67" t="s">
        <v>66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8"/>
    <dataValidation allowBlank="1" showInputMessage="1" promptTitle="Vertex Tooltip" prompt="Enter optional text that will pop up when the mouse is hovered over the vertex." errorTitle="Invalid Vertex Image Key" sqref="L3:L8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8"/>
    <dataValidation allowBlank="1" showInputMessage="1" promptTitle="Vertex Label Fill Color" prompt="To select an optional fill color for the Label shape, right-click and select Select Color on the right-click menu." sqref="J3:J88"/>
    <dataValidation allowBlank="1" showInputMessage="1" promptTitle="Vertex Image File" prompt="Enter the path to an image file.  Hover over the column header for examples." errorTitle="Invalid Vertex Image Key" sqref="G3:G88"/>
    <dataValidation allowBlank="1" showInputMessage="1" promptTitle="Vertex Color" prompt="To select an optional vertex color, right-click and select Select Color on the right-click menu." sqref="C3:C88"/>
    <dataValidation allowBlank="1" showInputMessage="1" promptTitle="Vertex Opacity" prompt="Enter an optional vertex opacity between 0 (transparent) and 100 (opaque)." errorTitle="Invalid Vertex Opacity" error="The optional vertex opacity must be a whole number between 0 and 10." sqref="F3:F88"/>
    <dataValidation type="list" allowBlank="1" showInputMessage="1" showErrorMessage="1" promptTitle="Vertex Shape" prompt="Select an optional vertex shape." errorTitle="Invalid Vertex Shape" error="You have entered an invalid vertex shape.  Try selecting from the drop-down list instead." sqref="D3:D8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8">
      <formula1>ValidVertexLabelPositions</formula1>
    </dataValidation>
    <dataValidation allowBlank="1" showInputMessage="1" showErrorMessage="1" promptTitle="Vertex Name" prompt="Enter the name of the vertex." sqref="A3:A88"/>
  </dataValidations>
  <hyperlinks>
    <hyperlink ref="BG3" r:id="rId1" display="https://t.co/u4m0MuvJX4"/>
    <hyperlink ref="BG4" r:id="rId2" display="https://t.co/APyK4jGldw"/>
    <hyperlink ref="BG5" r:id="rId3" display="https://t.co/jgr1K9pWhw"/>
    <hyperlink ref="BG7" r:id="rId4" display="https://t.co/9sBf6E0GIt"/>
    <hyperlink ref="BG8" r:id="rId5" display="https://t.co/C8mcN25Zbc"/>
    <hyperlink ref="BG9" r:id="rId6" display="https://t.co/f3aFQzDcui"/>
    <hyperlink ref="BG11" r:id="rId7" display="https://t.co/ar79HWhUl6"/>
    <hyperlink ref="BG12" r:id="rId8" display="https://t.co/3LDlgwWNut"/>
    <hyperlink ref="BG13" r:id="rId9" display="https://t.co/uQKmqQsgJe"/>
    <hyperlink ref="BG21" r:id="rId10" display="https://t.co/oBxEPPHHdp"/>
    <hyperlink ref="BG30" r:id="rId11" display="https://t.co/jlfjfz33CJ"/>
    <hyperlink ref="BG31" r:id="rId12" display="https://t.co/WM5uCaui2W"/>
    <hyperlink ref="BG32" r:id="rId13" display="https://t.co/pofz6ceHB1"/>
    <hyperlink ref="BG34" r:id="rId14" display="https://t.co/mmjHSTOgMt"/>
    <hyperlink ref="BG37" r:id="rId15" display="https://t.co/ZWpRUutr2D"/>
    <hyperlink ref="BG38" r:id="rId16" display="http://t.co/oUzsphxcXf"/>
    <hyperlink ref="BG39" r:id="rId17" display="https://t.co/Oi84dzVi1B"/>
    <hyperlink ref="BG40" r:id="rId18" display="https://t.co/aNYtw3TbcD"/>
    <hyperlink ref="BG41" r:id="rId19" display="https://t.co/UGdYJQzy6V"/>
    <hyperlink ref="BG42" r:id="rId20" display="https://t.co/N1XxVS7RiO"/>
    <hyperlink ref="BG44" r:id="rId21" display="https://t.co/jbLbLPQLWv"/>
    <hyperlink ref="BG45" r:id="rId22" display="https://t.co/OGdb46ihzC"/>
    <hyperlink ref="BG46" r:id="rId23" display="http://t.co/eYpaDQqmLh"/>
    <hyperlink ref="BG47" r:id="rId24" display="https://t.co/u0FmhSJ3hv"/>
    <hyperlink ref="BG48" r:id="rId25" display="https://t.co/9KVv5naIzu"/>
    <hyperlink ref="BG49" r:id="rId26" display="https://t.co/HLPY3KXKGd"/>
    <hyperlink ref="BG50" r:id="rId27" display="https://t.co/AXrORwRos4"/>
    <hyperlink ref="BG52" r:id="rId28" display="https://t.co/X6cdE3aeQa"/>
    <hyperlink ref="BG53" r:id="rId29" display="http://t.co/eWpJzm8GwV"/>
    <hyperlink ref="BG55" r:id="rId30" display="https://t.co/IxMra2OEey"/>
    <hyperlink ref="BG56" r:id="rId31" display="https://t.co/LhEOpy327z"/>
    <hyperlink ref="BG58" r:id="rId32" display="https://t.co/sb6x0VxoAC"/>
    <hyperlink ref="BG60" r:id="rId33" display="https://t.co/rgGGo7Bl4b"/>
    <hyperlink ref="BG61" r:id="rId34" display="https://t.co/VEYbCPjE6z"/>
    <hyperlink ref="BG67" r:id="rId35" display="https://t.co/sIbukdGgrB"/>
    <hyperlink ref="BG68" r:id="rId36" display="https://t.co/5nYgqq6iOj"/>
    <hyperlink ref="BG70" r:id="rId37" display="https://t.co/wzTgewN90X"/>
    <hyperlink ref="BG71" r:id="rId38" display="https://t.co/9iVu7pVj10"/>
    <hyperlink ref="BG76" r:id="rId39" display="https://t.co/CG5rInqinP"/>
    <hyperlink ref="BG77" r:id="rId40" display="https://t.co/M1QPmwJlew"/>
    <hyperlink ref="BG81" r:id="rId41" display="https://t.co/G8hOTV9EIe"/>
    <hyperlink ref="BG83" r:id="rId42" display="https://t.co/74Nw3yUdPr"/>
    <hyperlink ref="BG84" r:id="rId43" display="https://t.co/HNElluFMoC"/>
    <hyperlink ref="BG85" r:id="rId44" display="https://t.co/CuaMYRZod4"/>
    <hyperlink ref="BG86" r:id="rId45" display="http://t.co/Kv3C0N3oIm"/>
    <hyperlink ref="BG88" r:id="rId46" display="https://t.co/oCA7uqh5QD"/>
    <hyperlink ref="BJ3" r:id="rId47" display="https://pbs.twimg.com/profile_banners/2515327465/1515666018"/>
    <hyperlink ref="BJ4" r:id="rId48" display="https://pbs.twimg.com/profile_banners/33898299/1549487689"/>
    <hyperlink ref="BJ5" r:id="rId49" display="https://pbs.twimg.com/profile_banners/26826409/1536960799"/>
    <hyperlink ref="BJ6" r:id="rId50" display="https://pbs.twimg.com/profile_banners/266066794/1538706373"/>
    <hyperlink ref="BJ7" r:id="rId51" display="https://pbs.twimg.com/profile_banners/725638758658375680/1554299339"/>
    <hyperlink ref="BJ8" r:id="rId52" display="https://pbs.twimg.com/profile_banners/1053697820/1552925946"/>
    <hyperlink ref="BJ10" r:id="rId53" display="https://pbs.twimg.com/profile_banners/1731559946/1509137573"/>
    <hyperlink ref="BJ11" r:id="rId54" display="https://pbs.twimg.com/profile_banners/36828583/1567876300"/>
    <hyperlink ref="BJ12" r:id="rId55" display="https://pbs.twimg.com/profile_banners/999479822840684544/1567883175"/>
    <hyperlink ref="BJ13" r:id="rId56" display="https://pbs.twimg.com/profile_banners/250377021/1513459406"/>
    <hyperlink ref="BJ14" r:id="rId57" display="https://pbs.twimg.com/profile_banners/2582454033/1464595094"/>
    <hyperlink ref="BJ16" r:id="rId58" display="https://pbs.twimg.com/profile_banners/978042319621500928/1527171340"/>
    <hyperlink ref="BJ19" r:id="rId59" display="https://pbs.twimg.com/profile_banners/843931662669021185/1507908752"/>
    <hyperlink ref="BJ20" r:id="rId60" display="https://pbs.twimg.com/profile_banners/915687363753512960/1521340141"/>
    <hyperlink ref="BJ21" r:id="rId61" display="https://pbs.twimg.com/profile_banners/970225312985382912/1524592381"/>
    <hyperlink ref="BJ23" r:id="rId62" display="https://pbs.twimg.com/profile_banners/125625357/1557906454"/>
    <hyperlink ref="BJ24" r:id="rId63" display="https://pbs.twimg.com/profile_banners/728645616843247616/1531466266"/>
    <hyperlink ref="BJ27" r:id="rId64" display="https://pbs.twimg.com/profile_banners/964889518850695168/1539019041"/>
    <hyperlink ref="BJ29" r:id="rId65" display="https://pbs.twimg.com/profile_banners/1265887243/1545862991"/>
    <hyperlink ref="BJ30" r:id="rId66" display="https://pbs.twimg.com/profile_banners/4116434567/1479401464"/>
    <hyperlink ref="BJ31" r:id="rId67" display="https://pbs.twimg.com/profile_banners/1322269645/1519097401"/>
    <hyperlink ref="BJ32" r:id="rId68" display="https://pbs.twimg.com/profile_banners/261294282/1477557444"/>
    <hyperlink ref="BJ33" r:id="rId69" display="https://pbs.twimg.com/profile_banners/1047205383188754433/1546032111"/>
    <hyperlink ref="BJ34" r:id="rId70" display="https://pbs.twimg.com/profile_banners/93795620/1546794210"/>
    <hyperlink ref="BJ35" r:id="rId71" display="https://pbs.twimg.com/profile_banners/4669345442/1564329776"/>
    <hyperlink ref="BJ36" r:id="rId72" display="https://pbs.twimg.com/profile_banners/18726720/1558360338"/>
    <hyperlink ref="BJ37" r:id="rId73" display="https://pbs.twimg.com/profile_banners/1139801871764381696/1560587088"/>
    <hyperlink ref="BJ38" r:id="rId74" display="https://pbs.twimg.com/profile_banners/259801046/1440364223"/>
    <hyperlink ref="BJ39" r:id="rId75" display="https://pbs.twimg.com/profile_banners/254675139/1568030449"/>
    <hyperlink ref="BJ40" r:id="rId76" display="https://pbs.twimg.com/profile_banners/20811033/1551986182"/>
    <hyperlink ref="BJ41" r:id="rId77" display="https://pbs.twimg.com/profile_banners/582208181/1548789979"/>
    <hyperlink ref="BJ42" r:id="rId78" display="https://pbs.twimg.com/profile_banners/1159025436837535744/1565170769"/>
    <hyperlink ref="BJ44" r:id="rId79" display="https://pbs.twimg.com/profile_banners/2355230484/1548708535"/>
    <hyperlink ref="BJ45" r:id="rId80" display="https://pbs.twimg.com/profile_banners/2684650832/1556879784"/>
    <hyperlink ref="BJ46" r:id="rId81" display="https://pbs.twimg.com/profile_banners/19551886/1564419409"/>
    <hyperlink ref="BJ47" r:id="rId82" display="https://pbs.twimg.com/profile_banners/360730864/1568062797"/>
    <hyperlink ref="BJ48" r:id="rId83" display="https://pbs.twimg.com/profile_banners/887025110565220352/1500319647"/>
    <hyperlink ref="BJ49" r:id="rId84" display="https://pbs.twimg.com/profile_banners/1162182199006781440/1565928679"/>
    <hyperlink ref="BJ51" r:id="rId85" display="https://pbs.twimg.com/profile_banners/50372010/1557855573"/>
    <hyperlink ref="BJ52" r:id="rId86" display="https://pbs.twimg.com/profile_banners/133715015/1537038603"/>
    <hyperlink ref="BJ53" r:id="rId87" display="https://pbs.twimg.com/profile_banners/2822847318/1532957589"/>
    <hyperlink ref="BJ54" r:id="rId88" display="https://pbs.twimg.com/profile_banners/1007441654486323200/1529663580"/>
    <hyperlink ref="BJ55" r:id="rId89" display="https://pbs.twimg.com/profile_banners/17442457/1564507458"/>
    <hyperlink ref="BJ56" r:id="rId90" display="https://pbs.twimg.com/profile_banners/19076163/1560261206"/>
    <hyperlink ref="BJ58" r:id="rId91" display="https://pbs.twimg.com/profile_banners/1021198246998421504/1564961539"/>
    <hyperlink ref="BJ60" r:id="rId92" display="https://pbs.twimg.com/profile_banners/360012314/1478117466"/>
    <hyperlink ref="BJ61" r:id="rId93" display="https://pbs.twimg.com/profile_banners/823376817407008770/1550893142"/>
    <hyperlink ref="BJ65" r:id="rId94" display="https://pbs.twimg.com/profile_banners/1022955756524642304/1541602771"/>
    <hyperlink ref="BJ66" r:id="rId95" display="https://pbs.twimg.com/profile_banners/180056312/1558211517"/>
    <hyperlink ref="BJ67" r:id="rId96" display="https://pbs.twimg.com/profile_banners/2264393190/1471981982"/>
    <hyperlink ref="BJ68" r:id="rId97" display="https://pbs.twimg.com/profile_banners/1009801950244802561/1530732881"/>
    <hyperlink ref="BJ70" r:id="rId98" display="https://pbs.twimg.com/profile_banners/925838546174431232/1515641911"/>
    <hyperlink ref="BJ71" r:id="rId99" display="https://pbs.twimg.com/profile_banners/1665013812/1529976654"/>
    <hyperlink ref="BJ73" r:id="rId100" display="https://pbs.twimg.com/profile_banners/566778253/1415547818"/>
    <hyperlink ref="BJ74" r:id="rId101" display="https://pbs.twimg.com/profile_banners/393542175/1566561623"/>
    <hyperlink ref="BJ75" r:id="rId102" display="https://pbs.twimg.com/profile_banners/769276958542737408/1473175804"/>
    <hyperlink ref="BJ76" r:id="rId103" display="https://pbs.twimg.com/profile_banners/765905681153138688/1478636474"/>
    <hyperlink ref="BJ77" r:id="rId104" display="https://pbs.twimg.com/profile_banners/407111444/1568366995"/>
    <hyperlink ref="BJ81" r:id="rId105" display="https://pbs.twimg.com/profile_banners/991341509797646337/1525368756"/>
    <hyperlink ref="BJ83" r:id="rId106" display="https://pbs.twimg.com/profile_banners/1054486722405416961/1568210731"/>
    <hyperlink ref="BJ84" r:id="rId107" display="https://pbs.twimg.com/profile_banners/234786406/1457457824"/>
    <hyperlink ref="BJ85" r:id="rId108" display="https://pbs.twimg.com/profile_banners/340356226/1564515571"/>
    <hyperlink ref="BJ86" r:id="rId109" display="https://pbs.twimg.com/profile_banners/74732805/1400517377"/>
    <hyperlink ref="BJ88" r:id="rId110" display="https://pbs.twimg.com/profile_banners/111006256/1554908514"/>
    <hyperlink ref="BP3" r:id="rId111" display="http://abs.twimg.com/images/themes/theme1/bg.png"/>
    <hyperlink ref="BP4" r:id="rId112" display="http://abs.twimg.com/images/themes/theme5/bg.gif"/>
    <hyperlink ref="BP5" r:id="rId113" display="http://abs.twimg.com/images/themes/theme15/bg.png"/>
    <hyperlink ref="BP6" r:id="rId114" display="http://abs.twimg.com/images/themes/theme14/bg.gif"/>
    <hyperlink ref="BP7" r:id="rId115" display="http://abs.twimg.com/images/themes/theme1/bg.png"/>
    <hyperlink ref="BP8" r:id="rId116" display="http://abs.twimg.com/images/themes/theme14/bg.gif"/>
    <hyperlink ref="BP10" r:id="rId117" display="http://abs.twimg.com/images/themes/theme1/bg.png"/>
    <hyperlink ref="BP11" r:id="rId118" display="http://abs.twimg.com/images/themes/theme1/bg.png"/>
    <hyperlink ref="BP12" r:id="rId119" display="http://abs.twimg.com/images/themes/theme1/bg.png"/>
    <hyperlink ref="BP13" r:id="rId120" display="http://abs.twimg.com/images/themes/theme1/bg.png"/>
    <hyperlink ref="BP14" r:id="rId121" display="http://abs.twimg.com/images/themes/theme1/bg.png"/>
    <hyperlink ref="BP15" r:id="rId122" display="http://abs.twimg.com/images/themes/theme18/bg.gif"/>
    <hyperlink ref="BP17" r:id="rId123" display="http://abs.twimg.com/images/themes/theme1/bg.png"/>
    <hyperlink ref="BP19" r:id="rId124" display="http://abs.twimg.com/images/themes/theme1/bg.png"/>
    <hyperlink ref="BP22" r:id="rId125" display="http://abs.twimg.com/images/themes/theme1/bg.png"/>
    <hyperlink ref="BP23" r:id="rId126" display="http://abs.twimg.com/images/themes/theme1/bg.png"/>
    <hyperlink ref="BP28" r:id="rId127" display="http://abs.twimg.com/images/themes/theme1/bg.png"/>
    <hyperlink ref="BP29" r:id="rId128" display="http://abs.twimg.com/images/themes/theme1/bg.png"/>
    <hyperlink ref="BP30" r:id="rId129" display="http://abs.twimg.com/images/themes/theme1/bg.png"/>
    <hyperlink ref="BP31" r:id="rId130" display="http://abs.twimg.com/images/themes/theme1/bg.png"/>
    <hyperlink ref="BP32" r:id="rId131" display="http://abs.twimg.com/images/themes/theme15/bg.png"/>
    <hyperlink ref="BP33" r:id="rId132" display="http://abs.twimg.com/images/themes/theme1/bg.png"/>
    <hyperlink ref="BP34" r:id="rId133" display="http://abs.twimg.com/images/themes/theme1/bg.png"/>
    <hyperlink ref="BP36" r:id="rId134" display="http://abs.twimg.com/images/themes/theme6/bg.gif"/>
    <hyperlink ref="BP38" r:id="rId135" display="http://abs.twimg.com/images/themes/theme1/bg.png"/>
    <hyperlink ref="BP39" r:id="rId136" display="http://abs.twimg.com/images/themes/theme1/bg.png"/>
    <hyperlink ref="BP40" r:id="rId137" display="http://abs.twimg.com/images/themes/theme1/bg.png"/>
    <hyperlink ref="BP41" r:id="rId138" display="http://abs.twimg.com/images/themes/theme15/bg.png"/>
    <hyperlink ref="BP44" r:id="rId139" display="http://abs.twimg.com/images/themes/theme1/bg.png"/>
    <hyperlink ref="BP45" r:id="rId140" display="http://abs.twimg.com/images/themes/theme1/bg.png"/>
    <hyperlink ref="BP46" r:id="rId141" display="http://abs.twimg.com/images/themes/theme18/bg.gif"/>
    <hyperlink ref="BP47" r:id="rId142" display="http://abs.twimg.com/images/themes/theme1/bg.png"/>
    <hyperlink ref="BP50" r:id="rId143" display="http://abs.twimg.com/images/themes/theme1/bg.png"/>
    <hyperlink ref="BP51" r:id="rId144" display="http://abs.twimg.com/images/themes/theme6/bg.gif"/>
    <hyperlink ref="BP52" r:id="rId145" display="http://abs.twimg.com/images/themes/theme1/bg.png"/>
    <hyperlink ref="BP53" r:id="rId146" display="http://abs.twimg.com/images/themes/theme1/bg.png"/>
    <hyperlink ref="BP55" r:id="rId147" display="http://abs.twimg.com/images/themes/theme1/bg.png"/>
    <hyperlink ref="BP56" r:id="rId148" display="http://abs.twimg.com/images/themes/theme1/bg.png"/>
    <hyperlink ref="BP60" r:id="rId149" display="http://abs.twimg.com/images/themes/theme1/bg.png"/>
    <hyperlink ref="BP61" r:id="rId150" display="http://abs.twimg.com/images/themes/theme1/bg.png"/>
    <hyperlink ref="BP62" r:id="rId151" display="http://abs.twimg.com/images/themes/theme1/bg.png"/>
    <hyperlink ref="BP65" r:id="rId152" display="http://abs.twimg.com/images/themes/theme1/bg.png"/>
    <hyperlink ref="BP66" r:id="rId153" display="http://abs.twimg.com/images/themes/theme1/bg.png"/>
    <hyperlink ref="BP67" r:id="rId154" display="http://abs.twimg.com/images/themes/theme1/bg.png"/>
    <hyperlink ref="BP69" r:id="rId155" display="http://abs.twimg.com/images/themes/theme1/bg.png"/>
    <hyperlink ref="BP71" r:id="rId156" display="http://abs.twimg.com/images/themes/theme1/bg.png"/>
    <hyperlink ref="BP72" r:id="rId157" display="http://abs.twimg.com/images/themes/theme1/bg.png"/>
    <hyperlink ref="BP73" r:id="rId158" display="http://abs.twimg.com/images/themes/theme1/bg.png"/>
    <hyperlink ref="BP74" r:id="rId159" display="http://abs.twimg.com/images/themes/theme1/bg.png"/>
    <hyperlink ref="BP76" r:id="rId160" display="http://abs.twimg.com/images/themes/theme1/bg.png"/>
    <hyperlink ref="BP77" r:id="rId161" display="http://abs.twimg.com/images/themes/theme1/bg.png"/>
    <hyperlink ref="BP79" r:id="rId162" display="http://abs.twimg.com/images/themes/theme1/bg.png"/>
    <hyperlink ref="BP80" r:id="rId163" display="http://abs.twimg.com/images/themes/theme1/bg.png"/>
    <hyperlink ref="BP81" r:id="rId164" display="http://abs.twimg.com/images/themes/theme1/bg.png"/>
    <hyperlink ref="BP84" r:id="rId165" display="http://abs.twimg.com/images/themes/theme14/bg.gif"/>
    <hyperlink ref="BP85" r:id="rId166" display="http://abs.twimg.com/images/themes/theme1/bg.png"/>
    <hyperlink ref="BP86" r:id="rId167" display="http://abs.twimg.com/images/themes/theme1/bg.png"/>
    <hyperlink ref="BP87" r:id="rId168" display="http://abs.twimg.com/images/themes/theme1/bg.png"/>
    <hyperlink ref="BP88" r:id="rId169" display="http://abs.twimg.com/images/themes/theme1/bg.png"/>
    <hyperlink ref="G3" r:id="rId170" display="http://pbs.twimg.com/profile_images/951398905677303808/fqOsVezl_normal.jpg"/>
    <hyperlink ref="G4" r:id="rId171" display="http://pbs.twimg.com/profile_images/2179434139/a_logo_green_normal.png"/>
    <hyperlink ref="G5" r:id="rId172" display="http://pbs.twimg.com/profile_images/1040715066822148096/qGmonmyd_normal.jpg"/>
    <hyperlink ref="G6" r:id="rId173" display="http://pbs.twimg.com/profile_images/1048036602134581248/tNLxA-k-_normal.jpg"/>
    <hyperlink ref="G7" r:id="rId174" display="http://pbs.twimg.com/profile_images/1113438469957791745/lEsazJi0_normal.png"/>
    <hyperlink ref="G8" r:id="rId175" display="http://pbs.twimg.com/profile_images/1107677816714416129/HyJoNh9f_normal.jpg"/>
    <hyperlink ref="G9" r:id="rId176" display="http://pbs.twimg.com/profile_images/1061770578556829702/SeCLT-E2_normal.jpg"/>
    <hyperlink ref="G10" r:id="rId177" display="http://pbs.twimg.com/profile_images/1139289346685771776/h3c0sXIT_normal.jpg"/>
    <hyperlink ref="G11" r:id="rId178" display="http://pbs.twimg.com/profile_images/1002697991818502144/SVNlxcO5_normal.jpg"/>
    <hyperlink ref="G12" r:id="rId179" display="http://pbs.twimg.com/profile_images/1118238827594833920/GGGHIHMs_normal.png"/>
    <hyperlink ref="G13" r:id="rId180" display="http://pbs.twimg.com/profile_images/950377138087170048/AvullSRJ_normal.jpg"/>
    <hyperlink ref="G14" r:id="rId181" display="http://pbs.twimg.com/profile_images/1129453095514247168/9uL-UNri_normal.jpg"/>
    <hyperlink ref="G15" r:id="rId182" display="http://pbs.twimg.com/profile_images/1111317625676664832/p6HcDq2A_normal.png"/>
    <hyperlink ref="G16" r:id="rId183" display="http://pbs.twimg.com/profile_images/1045459959796776961/JSmIITzu_normal.jpg"/>
    <hyperlink ref="G17" r:id="rId184" display="http://abs.twimg.com/sticky/default_profile_images/default_profile_normal.png"/>
    <hyperlink ref="G18" r:id="rId185" display="http://abs.twimg.com/sticky/default_profile_images/default_profile_normal.png"/>
    <hyperlink ref="G19" r:id="rId186" display="http://pbs.twimg.com/profile_images/846039093607829504/9AOqFA1T_normal.jpg"/>
    <hyperlink ref="G20" r:id="rId187" display="http://pbs.twimg.com/profile_images/915735845209915392/7OZLSkO-_normal.jpg"/>
    <hyperlink ref="G21" r:id="rId188" display="http://pbs.twimg.com/profile_images/972137604811456515/2LxEDNtZ_normal.jpg"/>
    <hyperlink ref="G22" r:id="rId189" display="http://pbs.twimg.com/profile_images/1141395224746450944/Vk0wnKiJ_normal.png"/>
    <hyperlink ref="G23" r:id="rId190" display="http://pbs.twimg.com/profile_images/573457703147814912/m2OjZlC8_normal.jpeg"/>
    <hyperlink ref="G24" r:id="rId191" display="http://pbs.twimg.com/profile_images/728948491918184449/Pq0uZ6t5_normal.jpg"/>
    <hyperlink ref="G25" r:id="rId192" display="http://abs.twimg.com/sticky/default_profile_images/default_profile_normal.png"/>
    <hyperlink ref="G26" r:id="rId193" display="http://abs.twimg.com/sticky/default_profile_images/default_profile_normal.png"/>
    <hyperlink ref="G27" r:id="rId194" display="http://pbs.twimg.com/profile_images/964893402885222401/jdgAdf-a_normal.jpg"/>
    <hyperlink ref="G28" r:id="rId195" display="http://pbs.twimg.com/profile_images/681625543775784961/rZGyXjby_normal.jpg"/>
    <hyperlink ref="G29" r:id="rId196" display="http://pbs.twimg.com/profile_images/1077372180571217920/ZWLonKU5_normal.jpg"/>
    <hyperlink ref="G30" r:id="rId197" display="http://pbs.twimg.com/profile_images/796529170423619584/4ddMPxo0_normal.jpg"/>
    <hyperlink ref="G31" r:id="rId198" display="http://pbs.twimg.com/profile_images/921540242171203584/2hXtsGlT_normal.jpg"/>
    <hyperlink ref="G32" r:id="rId199" display="http://pbs.twimg.com/profile_images/961534753823449088/F2Hkbva6_normal.jpg"/>
    <hyperlink ref="G33" r:id="rId200" display="http://pbs.twimg.com/profile_images/1048140048355528704/TuNcycEm_normal.jpg"/>
    <hyperlink ref="G34" r:id="rId201" display="http://pbs.twimg.com/profile_images/1081017078474104832/4zJh1rTd_normal.jpg"/>
    <hyperlink ref="G35" r:id="rId202" display="http://pbs.twimg.com/profile_images/1088179982634008582/eA9ddlRv_normal.jpg"/>
    <hyperlink ref="G36" r:id="rId203" display="http://pbs.twimg.com/profile_images/1034830412353290241/56nZRFYh_normal.jpg"/>
    <hyperlink ref="G37" r:id="rId204" display="http://pbs.twimg.com/profile_images/1139818022628032513/1nrK7e7v_normal.png"/>
    <hyperlink ref="G38" r:id="rId205" display="http://pbs.twimg.com/profile_images/635558011499450368/FkWI8zlP_normal.jpg"/>
    <hyperlink ref="G39" r:id="rId206" display="http://pbs.twimg.com/profile_images/1171028410791006208/_gXkh_dd_normal.jpg"/>
    <hyperlink ref="G40" r:id="rId207" display="http://pbs.twimg.com/profile_images/1103736155491745795/r4_RfI1j_normal.jpg"/>
    <hyperlink ref="G41" r:id="rId208" display="http://pbs.twimg.com/profile_images/1062473414626045952/XzxEhihS_normal.jpg"/>
    <hyperlink ref="G42" r:id="rId209" display="http://pbs.twimg.com/profile_images/1159036321219919873/fypYE6nv_normal.jpg"/>
    <hyperlink ref="G43" r:id="rId210" display="http://pbs.twimg.com/profile_images/1159040687503003649/j-_y7aiG_normal.jpg"/>
    <hyperlink ref="G44" r:id="rId211" display="http://pbs.twimg.com/profile_images/1089988139349770240/RJoYRZzL_normal.jpg"/>
    <hyperlink ref="G45" r:id="rId212" display="http://pbs.twimg.com/profile_images/1064832578052677633/GUEfThlF_normal.jpg"/>
    <hyperlink ref="G46" r:id="rId213" display="http://pbs.twimg.com/profile_images/875756884673929216/IE4bSJTo_normal.jpg"/>
    <hyperlink ref="G47" r:id="rId214" display="http://pbs.twimg.com/profile_images/911678003909771264/G8VU1Ief_normal.jpg"/>
    <hyperlink ref="G48" r:id="rId215" display="http://pbs.twimg.com/profile_images/887031535785959424/qFNH0Pal_normal.jpg"/>
    <hyperlink ref="G49" r:id="rId216" display="http://pbs.twimg.com/profile_images/1162215027920609287/kEWR1Rdl_normal.jpg"/>
    <hyperlink ref="G50" r:id="rId217" display="http://pbs.twimg.com/profile_images/1070428210230374411/85Po9WU9_normal.jpg"/>
    <hyperlink ref="G51" r:id="rId218" display="http://pbs.twimg.com/profile_images/1085363350437912581/cAfSkcpv_normal.jpg"/>
    <hyperlink ref="G52" r:id="rId219" display="http://pbs.twimg.com/profile_images/984426309454581760/166xDMKu_normal.jpg"/>
    <hyperlink ref="G53" r:id="rId220" display="http://pbs.twimg.com/profile_images/642337243030405120/bMnf8BOH_normal.png"/>
    <hyperlink ref="G54" r:id="rId221" display="http://pbs.twimg.com/profile_images/1009497200903249920/Wephhx-l_normal.jpg"/>
    <hyperlink ref="G55" r:id="rId222" display="http://pbs.twimg.com/profile_images/925423954797498368/qmwbLcjq_normal.jpg"/>
    <hyperlink ref="G56" r:id="rId223" display="http://pbs.twimg.com/profile_images/598273133334892546/doBAu_VQ_normal.jpg"/>
    <hyperlink ref="G57" r:id="rId224" display="http://pbs.twimg.com/profile_images/1172163088369508352/EFbmEuRa_normal.jpg"/>
    <hyperlink ref="G58" r:id="rId225" display="http://pbs.twimg.com/profile_images/1158158748399165442/yG59vIHO_normal.jpg"/>
    <hyperlink ref="G59" r:id="rId226" display="http://pbs.twimg.com/profile_images/1057708278799654912/WYrrrJ15_normal.jpg"/>
    <hyperlink ref="G60" r:id="rId227" display="http://pbs.twimg.com/profile_images/1070694328681594885/iuR9FucB_normal.jpg"/>
    <hyperlink ref="G61" r:id="rId228" display="http://pbs.twimg.com/profile_images/1032148623914496000/E69YD5nA_normal.jpg"/>
    <hyperlink ref="G62" r:id="rId229" display="http://pbs.twimg.com/profile_images/801357554639077376/jjhNLo6Q_normal.jpg"/>
    <hyperlink ref="G63" r:id="rId230" display="http://pbs.twimg.com/profile_images/833050386017685504/QNSRfhrE_normal.jpg"/>
    <hyperlink ref="G64" r:id="rId231" display="http://pbs.twimg.com/profile_images/1152584162974392320/jf5b-Rbp_normal.jpg"/>
    <hyperlink ref="G65" r:id="rId232" display="http://pbs.twimg.com/profile_images/1023004254649364481/uCZ4fBvL_normal.jpg"/>
    <hyperlink ref="G66" r:id="rId233" display="http://pbs.twimg.com/profile_images/1159588361889288192/SL9nmXps_normal.jpg"/>
    <hyperlink ref="G67" r:id="rId234" display="http://pbs.twimg.com/profile_images/1131246581229981698/wyBzObXe_normal.jpg"/>
    <hyperlink ref="G68" r:id="rId235" display="http://pbs.twimg.com/profile_images/1050462066484510720/TJLiLkzv_normal.jpg"/>
    <hyperlink ref="G69" r:id="rId236" display="http://pbs.twimg.com/profile_images/1121556794244042754/8k7f269-_normal.png"/>
    <hyperlink ref="G70" r:id="rId237" display="http://pbs.twimg.com/profile_images/951297099127238658/sPU8CB4o_normal.jpg"/>
    <hyperlink ref="G71" r:id="rId238" display="http://pbs.twimg.com/profile_images/378800000281469310/3d6861ce27dfdbd25675ad57f59629ad_normal.png"/>
    <hyperlink ref="G72" r:id="rId239" display="http://pbs.twimg.com/profile_images/1164635815324135424/YZM23dzH_normal.jpg"/>
    <hyperlink ref="G73" r:id="rId240" display="http://pbs.twimg.com/profile_images/3407302568/f579159a34d922021668c425a6151727_normal.jpeg"/>
    <hyperlink ref="G74" r:id="rId241" display="http://pbs.twimg.com/profile_images/1027246967229833216/fgJ-Z98t_normal.jpg"/>
    <hyperlink ref="G75" r:id="rId242" display="http://pbs.twimg.com/profile_images/773152649688514565/6slE44e1_normal.jpg"/>
    <hyperlink ref="G76" r:id="rId243" display="http://pbs.twimg.com/profile_images/796065955491278857/dZZ-I5EO_normal.jpg"/>
    <hyperlink ref="G77" r:id="rId244" display="http://pbs.twimg.com/profile_images/1089970578184957953/IpX8YhGo_normal.jpg"/>
    <hyperlink ref="G78" r:id="rId245" display="http://pbs.twimg.com/profile_images/1129924163106496513/DsEADBIY_normal.jpg"/>
    <hyperlink ref="G79" r:id="rId246" display="http://pbs.twimg.com/profile_images/378800000306147095/1108985a091a504fa9a72c9dbd5ac970_normal.jpeg"/>
    <hyperlink ref="G80" r:id="rId247" display="http://pbs.twimg.com/profile_images/737376732920053765/yV8HIm-8_normal.jpg"/>
    <hyperlink ref="G81" r:id="rId248" display="http://pbs.twimg.com/profile_images/991341871522877446/UyxPH5he_normal.jpg"/>
    <hyperlink ref="G82" r:id="rId249" display="http://pbs.twimg.com/profile_images/767003770580598788/U34Fo0P6_normal.jpg"/>
    <hyperlink ref="G83" r:id="rId250" display="http://pbs.twimg.com/profile_images/1171786847808147456/tZLyl7Rm_normal.jpg"/>
    <hyperlink ref="G84" r:id="rId251" display="http://pbs.twimg.com/profile_images/707258628764536833/DeUb67cr_normal.jpg"/>
    <hyperlink ref="G85" r:id="rId252" display="http://pbs.twimg.com/profile_images/716838771363282944/3WQQ8_1__normal.jpg"/>
    <hyperlink ref="G86" r:id="rId253" display="http://pbs.twimg.com/profile_images/468430220110753792/d_PuXQSb_normal.jpeg"/>
    <hyperlink ref="G87" r:id="rId254" display="http://pbs.twimg.com/profile_images/1159095486873317377/equ1HhQg_normal.jpg"/>
    <hyperlink ref="G88" r:id="rId255" display="http://pbs.twimg.com/profile_images/1067489455601262592/xADMu6on_normal.jpg"/>
    <hyperlink ref="BS3" r:id="rId256" display="https://twitter.com/rtsafe"/>
    <hyperlink ref="BS4" r:id="rId257" display="https://twitter.com/astro_org"/>
    <hyperlink ref="BS5" r:id="rId258" display="https://twitter.com/cdrsystems"/>
    <hyperlink ref="BS6" r:id="rId259" display="https://twitter.com/ajredmond8"/>
    <hyperlink ref="BS7" r:id="rId260" display="https://twitter.com/adaptiivco"/>
    <hyperlink ref="BS8" r:id="rId261" display="https://twitter.com/soji_jibowu"/>
    <hyperlink ref="BS9" r:id="rId262" display="https://twitter.com/dr_raymak"/>
    <hyperlink ref="BS10" r:id="rId263" display="https://twitter.com/kkbgoblue"/>
    <hyperlink ref="BS11" r:id="rId264" display="https://twitter.com/julian_hong"/>
    <hyperlink ref="BS12" r:id="rId265" display="https://twitter.com/henningwillers"/>
    <hyperlink ref="BS13" r:id="rId266" display="https://twitter.com/sbrt_cr"/>
    <hyperlink ref="BS14" r:id="rId267" display="https://twitter.com/finn_corinne"/>
    <hyperlink ref="BS15" r:id="rId268" display="https://twitter.com/_katelynatkins"/>
    <hyperlink ref="BS16" r:id="rId269" display="https://twitter.com/cglidehurst"/>
    <hyperlink ref="BS17" r:id="rId270" display="https://twitter.com/davidjcutter"/>
    <hyperlink ref="BS18" r:id="rId271" display="https://twitter.com/nandratschke"/>
    <hyperlink ref="BS19" r:id="rId272" display="https://twitter.com/atomiccitydoc"/>
    <hyperlink ref="BS20" r:id="rId273" display="https://twitter.com/timothykrusermd"/>
    <hyperlink ref="BS21" r:id="rId274" display="https://twitter.com/gwalls89"/>
    <hyperlink ref="BS22" r:id="rId275" display="https://twitter.com/romaanamir"/>
    <hyperlink ref="BS23" r:id="rId276" display="https://twitter.com/crispinhiley"/>
    <hyperlink ref="BS24" r:id="rId277" display="https://twitter.com/fifimcdrmh"/>
    <hyperlink ref="BS25" r:id="rId278" display="https://twitter.com/hattonmqf"/>
    <hyperlink ref="BS26" r:id="rId279" display="https://twitter.com/danielrgomez44"/>
    <hyperlink ref="BS27" r:id="rId280" display="https://twitter.com/mat_guc"/>
    <hyperlink ref="BS28" r:id="rId281" display="https://twitter.com/cpeedell"/>
    <hyperlink ref="BS29" r:id="rId282" display="https://twitter.com/daviddbal"/>
    <hyperlink ref="BS30" r:id="rId283" display="https://twitter.com/drdavidpalma"/>
    <hyperlink ref="BS31" r:id="rId284" display="https://twitter.com/drewmoghanaki"/>
    <hyperlink ref="BS32" r:id="rId285" display="https://twitter.com/gerryhanna"/>
    <hyperlink ref="BS33" r:id="rId286" display="https://twitter.com/pattydiezh"/>
    <hyperlink ref="BS34" r:id="rId287" display="https://twitter.com/percyleemd"/>
    <hyperlink ref="BS35" r:id="rId288" display="https://twitter.com/kenoliviermd"/>
    <hyperlink ref="BS36" r:id="rId289" display="https://twitter.com/sprakermdphd"/>
    <hyperlink ref="BS37" r:id="rId290" display="https://twitter.com/goecp1"/>
    <hyperlink ref="BS38" r:id="rId291" display="https://twitter.com/sho_link"/>
    <hyperlink ref="BS39" r:id="rId292" display="https://twitter.com/tamara_pozzo"/>
    <hyperlink ref="BS40" r:id="rId293" display="https://twitter.com/pre_rad"/>
    <hyperlink ref="BS41" r:id="rId294" display="https://twitter.com/sitcancer"/>
    <hyperlink ref="BS42" r:id="rId295" display="https://twitter.com/irt_systems"/>
    <hyperlink ref="BS43" r:id="rId296" display="https://twitter.com/juergenoellig"/>
    <hyperlink ref="BS44" r:id="rId297" display="https://twitter.com/radoncsystems"/>
    <hyperlink ref="BS45" r:id="rId298" display="https://twitter.com/ebiss_uk"/>
    <hyperlink ref="BS46" r:id="rId299" display="https://twitter.com/elekta"/>
    <hyperlink ref="BS47" r:id="rId300" display="https://twitter.com/varianmedsys"/>
    <hyperlink ref="BS48" r:id="rId301" display="https://twitter.com/aktinamedical"/>
    <hyperlink ref="BS49" r:id="rId302" display="https://twitter.com/radiimedical"/>
    <hyperlink ref="BS50" r:id="rId303" display="https://twitter.com/thomasj_bennett"/>
    <hyperlink ref="BS51" r:id="rId304" display="https://twitter.com/missionsearch"/>
    <hyperlink ref="BS52" r:id="rId305" display="https://twitter.com/veritasmedical"/>
    <hyperlink ref="BS53" r:id="rId306" display="https://twitter.com/cshahmd"/>
    <hyperlink ref="BS54" r:id="rId307" display="https://twitter.com/radoncadmin"/>
    <hyperlink ref="BS55" r:id="rId308" display="https://twitter.com/cleclinicmd"/>
    <hyperlink ref="BS56" r:id="rId309" display="https://twitter.com/emily_monte"/>
    <hyperlink ref="BS57" r:id="rId310" display="https://twitter.com/reneehanna08"/>
    <hyperlink ref="BS58" r:id="rId311" display="https://twitter.com/spark_radio_chi"/>
    <hyperlink ref="BS59" r:id="rId312" display="https://twitter.com/raymailhotvega"/>
    <hyperlink ref="BS60" r:id="rId313" display="https://twitter.com/accuboost"/>
    <hyperlink ref="BS61" r:id="rId314" display="https://twitter.com/toptamilnews"/>
    <hyperlink ref="BS62" r:id="rId315" display="https://twitter.com/antheasaif"/>
    <hyperlink ref="BS63" r:id="rId316" display="https://twitter.com/syeepei"/>
    <hyperlink ref="BS64" r:id="rId317" display="https://twitter.com/yuejinbo"/>
    <hyperlink ref="BS65" r:id="rId318" display="https://twitter.com/drzeman"/>
    <hyperlink ref="BS66" r:id="rId319" display="https://twitter.com/dr_tvt"/>
    <hyperlink ref="BS67" r:id="rId320" display="https://twitter.com/mknoll_md"/>
    <hyperlink ref="BS68" r:id="rId321" display="https://twitter.com/ashleyalbertmd"/>
    <hyperlink ref="BS69" r:id="rId322" display="https://twitter.com/acroresident"/>
    <hyperlink ref="BS70" r:id="rId323" display="https://twitter.com/s_w_r_o"/>
    <hyperlink ref="BS71" r:id="rId324" display="https://twitter.com/arro_org"/>
    <hyperlink ref="BS72" r:id="rId325" display="https://twitter.com/sushilberiwal"/>
    <hyperlink ref="BS73" r:id="rId326" display="https://twitter.com/mindy0403"/>
    <hyperlink ref="BS74" r:id="rId327" display="https://twitter.com/ktranda8"/>
    <hyperlink ref="BS75" r:id="rId328" display="https://twitter.com/arghavan_salles"/>
    <hyperlink ref="BS76" r:id="rId329" display="https://twitter.com/ptwnorthamerica"/>
    <hyperlink ref="BS77" r:id="rId330" display="https://twitter.com/jennybencardino"/>
    <hyperlink ref="BS78" r:id="rId331" display="https://twitter.com/radoncresidency"/>
    <hyperlink ref="BS79" r:id="rId332" display="https://twitter.com/evanthomas84"/>
    <hyperlink ref="BS80" r:id="rId333" display="https://twitter.com/samsonpp"/>
    <hyperlink ref="BS81" r:id="rId334" display="https://twitter.com/washuradonc"/>
    <hyperlink ref="BS82" r:id="rId335" display="https://twitter.com/rweichselbaum"/>
    <hyperlink ref="BS83" r:id="rId336" display="https://twitter.com/uabradonc"/>
    <hyperlink ref="BS84" r:id="rId337" display="https://twitter.com/caseccc"/>
    <hyperlink ref="BS85" r:id="rId338" display="https://twitter.com/montefiorenyc"/>
    <hyperlink ref="BS86" r:id="rId339" display="https://twitter.com/einsteinmed"/>
    <hyperlink ref="BS87" r:id="rId340" display="https://twitter.com/aberkowitzmd"/>
    <hyperlink ref="BS88" r:id="rId341" display="https://twitter.com/rejuvaskin_us"/>
  </hyperlinks>
  <printOptions/>
  <pageMargins left="0.7" right="0.7" top="0.75" bottom="0.75" header="0.3" footer="0.3"/>
  <pageSetup horizontalDpi="600" verticalDpi="600" orientation="portrait" r:id="rId346"/>
  <drawing r:id="rId345"/>
  <legacyDrawing r:id="rId343"/>
  <tableParts>
    <tablePart r:id="rId34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214</v>
      </c>
      <c r="Z2" s="13" t="s">
        <v>216</v>
      </c>
      <c r="AA2" s="13" t="s">
        <v>218</v>
      </c>
      <c r="AB2" s="13" t="s">
        <v>225</v>
      </c>
      <c r="AC2" s="13" t="s">
        <v>227</v>
      </c>
      <c r="AD2" s="13" t="s">
        <v>230</v>
      </c>
      <c r="AE2" s="13" t="s">
        <v>231</v>
      </c>
      <c r="AF2" s="13" t="s">
        <v>233</v>
      </c>
      <c r="AG2" s="52" t="s">
        <v>260</v>
      </c>
      <c r="AH2" s="52" t="s">
        <v>261</v>
      </c>
      <c r="AI2" s="52" t="s">
        <v>262</v>
      </c>
      <c r="AJ2" s="52" t="s">
        <v>263</v>
      </c>
      <c r="AK2" s="52" t="s">
        <v>264</v>
      </c>
      <c r="AL2" s="52" t="s">
        <v>265</v>
      </c>
      <c r="AM2" s="52" t="s">
        <v>266</v>
      </c>
      <c r="AN2" s="52" t="s">
        <v>267</v>
      </c>
      <c r="AO2" s="52" t="s">
        <v>270</v>
      </c>
    </row>
    <row r="3" spans="1:41" ht="15">
      <c r="A3" s="87" t="s">
        <v>1371</v>
      </c>
      <c r="B3" s="68" t="s">
        <v>1380</v>
      </c>
      <c r="C3" s="68" t="s">
        <v>56</v>
      </c>
      <c r="D3" s="116"/>
      <c r="E3" s="117"/>
      <c r="F3" s="118" t="s">
        <v>1856</v>
      </c>
      <c r="G3" s="119"/>
      <c r="H3" s="119"/>
      <c r="I3" s="120">
        <v>3</v>
      </c>
      <c r="J3" s="121"/>
      <c r="K3" s="48">
        <v>29</v>
      </c>
      <c r="L3" s="48">
        <v>128</v>
      </c>
      <c r="M3" s="48">
        <v>0</v>
      </c>
      <c r="N3" s="48">
        <v>128</v>
      </c>
      <c r="O3" s="48">
        <v>0</v>
      </c>
      <c r="P3" s="49">
        <v>0.04918032786885246</v>
      </c>
      <c r="Q3" s="49">
        <v>0.09375</v>
      </c>
      <c r="R3" s="48">
        <v>1</v>
      </c>
      <c r="S3" s="48">
        <v>0</v>
      </c>
      <c r="T3" s="48">
        <v>29</v>
      </c>
      <c r="U3" s="48">
        <v>128</v>
      </c>
      <c r="V3" s="48">
        <v>2</v>
      </c>
      <c r="W3" s="49">
        <v>1.640904</v>
      </c>
      <c r="X3" s="49">
        <v>0.15763546798029557</v>
      </c>
      <c r="Y3" s="67" t="s">
        <v>462</v>
      </c>
      <c r="Z3" s="67" t="s">
        <v>478</v>
      </c>
      <c r="AA3" s="67" t="s">
        <v>1452</v>
      </c>
      <c r="AB3" s="70" t="s">
        <v>1507</v>
      </c>
      <c r="AC3" s="70" t="s">
        <v>1585</v>
      </c>
      <c r="AD3" s="67" t="s">
        <v>1609</v>
      </c>
      <c r="AE3" s="67" t="s">
        <v>1610</v>
      </c>
      <c r="AF3" s="67" t="s">
        <v>1622</v>
      </c>
      <c r="AG3" s="48">
        <v>15</v>
      </c>
      <c r="AH3" s="49">
        <v>4.587155963302752</v>
      </c>
      <c r="AI3" s="48">
        <v>0</v>
      </c>
      <c r="AJ3" s="49">
        <v>0</v>
      </c>
      <c r="AK3" s="48">
        <v>0</v>
      </c>
      <c r="AL3" s="49">
        <v>0</v>
      </c>
      <c r="AM3" s="48">
        <v>312</v>
      </c>
      <c r="AN3" s="49">
        <v>95.41284403669725</v>
      </c>
      <c r="AO3" s="48">
        <v>327</v>
      </c>
    </row>
    <row r="4" spans="1:41" ht="15">
      <c r="A4" s="87" t="s">
        <v>1372</v>
      </c>
      <c r="B4" s="68" t="s">
        <v>1381</v>
      </c>
      <c r="C4" s="68" t="s">
        <v>56</v>
      </c>
      <c r="D4" s="122"/>
      <c r="E4" s="123"/>
      <c r="F4" s="124" t="s">
        <v>1857</v>
      </c>
      <c r="G4" s="125"/>
      <c r="H4" s="125"/>
      <c r="I4" s="126">
        <v>4</v>
      </c>
      <c r="J4" s="127"/>
      <c r="K4" s="48">
        <v>19</v>
      </c>
      <c r="L4" s="48">
        <v>48</v>
      </c>
      <c r="M4" s="48">
        <v>6</v>
      </c>
      <c r="N4" s="48">
        <v>54</v>
      </c>
      <c r="O4" s="48">
        <v>4</v>
      </c>
      <c r="P4" s="49">
        <v>0.0425531914893617</v>
      </c>
      <c r="Q4" s="49">
        <v>0.08163265306122448</v>
      </c>
      <c r="R4" s="48">
        <v>1</v>
      </c>
      <c r="S4" s="48">
        <v>0</v>
      </c>
      <c r="T4" s="48">
        <v>19</v>
      </c>
      <c r="U4" s="48">
        <v>54</v>
      </c>
      <c r="V4" s="48">
        <v>3</v>
      </c>
      <c r="W4" s="49">
        <v>1.811634</v>
      </c>
      <c r="X4" s="49">
        <v>0.14327485380116958</v>
      </c>
      <c r="Y4" s="67" t="s">
        <v>1407</v>
      </c>
      <c r="Z4" s="67" t="s">
        <v>1418</v>
      </c>
      <c r="AA4" s="67" t="s">
        <v>1453</v>
      </c>
      <c r="AB4" s="70" t="s">
        <v>1508</v>
      </c>
      <c r="AC4" s="70" t="s">
        <v>1586</v>
      </c>
      <c r="AD4" s="67" t="s">
        <v>365</v>
      </c>
      <c r="AE4" s="67" t="s">
        <v>1611</v>
      </c>
      <c r="AF4" s="67" t="s">
        <v>1623</v>
      </c>
      <c r="AG4" s="48">
        <v>16</v>
      </c>
      <c r="AH4" s="49">
        <v>2.857142857142857</v>
      </c>
      <c r="AI4" s="48">
        <v>2</v>
      </c>
      <c r="AJ4" s="49">
        <v>0.35714285714285715</v>
      </c>
      <c r="AK4" s="48">
        <v>0</v>
      </c>
      <c r="AL4" s="49">
        <v>0</v>
      </c>
      <c r="AM4" s="48">
        <v>542</v>
      </c>
      <c r="AN4" s="49">
        <v>96.78571428571429</v>
      </c>
      <c r="AO4" s="48">
        <v>560</v>
      </c>
    </row>
    <row r="5" spans="1:41" ht="15">
      <c r="A5" s="87" t="s">
        <v>1373</v>
      </c>
      <c r="B5" s="68" t="s">
        <v>1382</v>
      </c>
      <c r="C5" s="68" t="s">
        <v>56</v>
      </c>
      <c r="D5" s="122"/>
      <c r="E5" s="123"/>
      <c r="F5" s="124" t="s">
        <v>1858</v>
      </c>
      <c r="G5" s="125"/>
      <c r="H5" s="125"/>
      <c r="I5" s="126">
        <v>5</v>
      </c>
      <c r="J5" s="127"/>
      <c r="K5" s="48">
        <v>19</v>
      </c>
      <c r="L5" s="48">
        <v>18</v>
      </c>
      <c r="M5" s="48">
        <v>2</v>
      </c>
      <c r="N5" s="48">
        <v>20</v>
      </c>
      <c r="O5" s="48">
        <v>20</v>
      </c>
      <c r="P5" s="49" t="s">
        <v>274</v>
      </c>
      <c r="Q5" s="49" t="s">
        <v>274</v>
      </c>
      <c r="R5" s="48">
        <v>19</v>
      </c>
      <c r="S5" s="48">
        <v>19</v>
      </c>
      <c r="T5" s="48">
        <v>1</v>
      </c>
      <c r="U5" s="48">
        <v>2</v>
      </c>
      <c r="V5" s="48">
        <v>0</v>
      </c>
      <c r="W5" s="49">
        <v>0</v>
      </c>
      <c r="X5" s="49">
        <v>0</v>
      </c>
      <c r="Y5" s="67" t="s">
        <v>1408</v>
      </c>
      <c r="Z5" s="67" t="s">
        <v>1419</v>
      </c>
      <c r="AA5" s="67" t="s">
        <v>1454</v>
      </c>
      <c r="AB5" s="70" t="s">
        <v>1509</v>
      </c>
      <c r="AC5" s="70" t="s">
        <v>1587</v>
      </c>
      <c r="AD5" s="67"/>
      <c r="AE5" s="67"/>
      <c r="AF5" s="67" t="s">
        <v>1624</v>
      </c>
      <c r="AG5" s="48">
        <v>24</v>
      </c>
      <c r="AH5" s="49">
        <v>4.968944099378882</v>
      </c>
      <c r="AI5" s="48">
        <v>2</v>
      </c>
      <c r="AJ5" s="49">
        <v>0.4140786749482402</v>
      </c>
      <c r="AK5" s="48">
        <v>0</v>
      </c>
      <c r="AL5" s="49">
        <v>0</v>
      </c>
      <c r="AM5" s="48">
        <v>457</v>
      </c>
      <c r="AN5" s="49">
        <v>94.61697722567288</v>
      </c>
      <c r="AO5" s="48">
        <v>483</v>
      </c>
    </row>
    <row r="6" spans="1:41" ht="15">
      <c r="A6" s="87" t="s">
        <v>1374</v>
      </c>
      <c r="B6" s="68" t="s">
        <v>1383</v>
      </c>
      <c r="C6" s="68" t="s">
        <v>56</v>
      </c>
      <c r="D6" s="122"/>
      <c r="E6" s="123"/>
      <c r="F6" s="124" t="s">
        <v>1859</v>
      </c>
      <c r="G6" s="125"/>
      <c r="H6" s="125"/>
      <c r="I6" s="126">
        <v>6</v>
      </c>
      <c r="J6" s="127"/>
      <c r="K6" s="48">
        <v>6</v>
      </c>
      <c r="L6" s="48">
        <v>9</v>
      </c>
      <c r="M6" s="48">
        <v>0</v>
      </c>
      <c r="N6" s="48">
        <v>9</v>
      </c>
      <c r="O6" s="48">
        <v>0</v>
      </c>
      <c r="P6" s="49">
        <v>0</v>
      </c>
      <c r="Q6" s="49">
        <v>0</v>
      </c>
      <c r="R6" s="48">
        <v>1</v>
      </c>
      <c r="S6" s="48">
        <v>0</v>
      </c>
      <c r="T6" s="48">
        <v>6</v>
      </c>
      <c r="U6" s="48">
        <v>9</v>
      </c>
      <c r="V6" s="48">
        <v>2</v>
      </c>
      <c r="W6" s="49">
        <v>1.166667</v>
      </c>
      <c r="X6" s="49">
        <v>0.3</v>
      </c>
      <c r="Y6" s="67" t="s">
        <v>468</v>
      </c>
      <c r="Z6" s="67" t="s">
        <v>483</v>
      </c>
      <c r="AA6" s="67" t="s">
        <v>515</v>
      </c>
      <c r="AB6" s="70" t="s">
        <v>1510</v>
      </c>
      <c r="AC6" s="70" t="s">
        <v>1588</v>
      </c>
      <c r="AD6" s="67"/>
      <c r="AE6" s="67" t="s">
        <v>406</v>
      </c>
      <c r="AF6" s="67" t="s">
        <v>1625</v>
      </c>
      <c r="AG6" s="48">
        <v>0</v>
      </c>
      <c r="AH6" s="49">
        <v>0</v>
      </c>
      <c r="AI6" s="48">
        <v>5</v>
      </c>
      <c r="AJ6" s="49">
        <v>4.545454545454546</v>
      </c>
      <c r="AK6" s="48">
        <v>0</v>
      </c>
      <c r="AL6" s="49">
        <v>0</v>
      </c>
      <c r="AM6" s="48">
        <v>105</v>
      </c>
      <c r="AN6" s="49">
        <v>95.45454545454545</v>
      </c>
      <c r="AO6" s="48">
        <v>110</v>
      </c>
    </row>
    <row r="7" spans="1:41" ht="15">
      <c r="A7" s="87" t="s">
        <v>1375</v>
      </c>
      <c r="B7" s="68" t="s">
        <v>1384</v>
      </c>
      <c r="C7" s="68" t="s">
        <v>56</v>
      </c>
      <c r="D7" s="122"/>
      <c r="E7" s="123"/>
      <c r="F7" s="124" t="s">
        <v>1860</v>
      </c>
      <c r="G7" s="125"/>
      <c r="H7" s="125"/>
      <c r="I7" s="126">
        <v>7</v>
      </c>
      <c r="J7" s="127"/>
      <c r="K7" s="48">
        <v>5</v>
      </c>
      <c r="L7" s="48">
        <v>4</v>
      </c>
      <c r="M7" s="48">
        <v>0</v>
      </c>
      <c r="N7" s="48">
        <v>4</v>
      </c>
      <c r="O7" s="48">
        <v>0</v>
      </c>
      <c r="P7" s="49">
        <v>0</v>
      </c>
      <c r="Q7" s="49">
        <v>0</v>
      </c>
      <c r="R7" s="48">
        <v>1</v>
      </c>
      <c r="S7" s="48">
        <v>0</v>
      </c>
      <c r="T7" s="48">
        <v>5</v>
      </c>
      <c r="U7" s="48">
        <v>4</v>
      </c>
      <c r="V7" s="48">
        <v>2</v>
      </c>
      <c r="W7" s="49">
        <v>1.28</v>
      </c>
      <c r="X7" s="49">
        <v>0.2</v>
      </c>
      <c r="Y7" s="67"/>
      <c r="Z7" s="67"/>
      <c r="AA7" s="67" t="s">
        <v>514</v>
      </c>
      <c r="AB7" s="70" t="s">
        <v>1511</v>
      </c>
      <c r="AC7" s="70" t="s">
        <v>754</v>
      </c>
      <c r="AD7" s="67" t="s">
        <v>414</v>
      </c>
      <c r="AE7" s="67" t="s">
        <v>1612</v>
      </c>
      <c r="AF7" s="67" t="s">
        <v>1626</v>
      </c>
      <c r="AG7" s="48">
        <v>2</v>
      </c>
      <c r="AH7" s="49">
        <v>3.389830508474576</v>
      </c>
      <c r="AI7" s="48">
        <v>2</v>
      </c>
      <c r="AJ7" s="49">
        <v>3.389830508474576</v>
      </c>
      <c r="AK7" s="48">
        <v>0</v>
      </c>
      <c r="AL7" s="49">
        <v>0</v>
      </c>
      <c r="AM7" s="48">
        <v>55</v>
      </c>
      <c r="AN7" s="49">
        <v>93.22033898305085</v>
      </c>
      <c r="AO7" s="48">
        <v>59</v>
      </c>
    </row>
    <row r="8" spans="1:41" ht="15">
      <c r="A8" s="87" t="s">
        <v>1376</v>
      </c>
      <c r="B8" s="68" t="s">
        <v>1385</v>
      </c>
      <c r="C8" s="68" t="s">
        <v>56</v>
      </c>
      <c r="D8" s="122"/>
      <c r="E8" s="123"/>
      <c r="F8" s="124" t="s">
        <v>1376</v>
      </c>
      <c r="G8" s="125"/>
      <c r="H8" s="125"/>
      <c r="I8" s="126">
        <v>8</v>
      </c>
      <c r="J8" s="127"/>
      <c r="K8" s="48">
        <v>2</v>
      </c>
      <c r="L8" s="48">
        <v>1</v>
      </c>
      <c r="M8" s="48">
        <v>0</v>
      </c>
      <c r="N8" s="48">
        <v>1</v>
      </c>
      <c r="O8" s="48">
        <v>0</v>
      </c>
      <c r="P8" s="49">
        <v>0</v>
      </c>
      <c r="Q8" s="49">
        <v>0</v>
      </c>
      <c r="R8" s="48">
        <v>1</v>
      </c>
      <c r="S8" s="48">
        <v>0</v>
      </c>
      <c r="T8" s="48">
        <v>2</v>
      </c>
      <c r="U8" s="48">
        <v>1</v>
      </c>
      <c r="V8" s="48">
        <v>1</v>
      </c>
      <c r="W8" s="49">
        <v>0.5</v>
      </c>
      <c r="X8" s="49">
        <v>0.5</v>
      </c>
      <c r="Y8" s="67"/>
      <c r="Z8" s="67"/>
      <c r="AA8" s="67" t="s">
        <v>489</v>
      </c>
      <c r="AB8" s="70" t="s">
        <v>754</v>
      </c>
      <c r="AC8" s="70" t="s">
        <v>754</v>
      </c>
      <c r="AD8" s="67" t="s">
        <v>407</v>
      </c>
      <c r="AE8" s="67"/>
      <c r="AF8" s="67" t="s">
        <v>1627</v>
      </c>
      <c r="AG8" s="48">
        <v>0</v>
      </c>
      <c r="AH8" s="49">
        <v>0</v>
      </c>
      <c r="AI8" s="48">
        <v>1</v>
      </c>
      <c r="AJ8" s="49">
        <v>5.2631578947368425</v>
      </c>
      <c r="AK8" s="48">
        <v>0</v>
      </c>
      <c r="AL8" s="49">
        <v>0</v>
      </c>
      <c r="AM8" s="48">
        <v>18</v>
      </c>
      <c r="AN8" s="49">
        <v>94.73684210526316</v>
      </c>
      <c r="AO8" s="48">
        <v>19</v>
      </c>
    </row>
    <row r="9" spans="1:41" ht="15">
      <c r="A9" s="87" t="s">
        <v>1377</v>
      </c>
      <c r="B9" s="68" t="s">
        <v>1386</v>
      </c>
      <c r="C9" s="68" t="s">
        <v>56</v>
      </c>
      <c r="D9" s="122"/>
      <c r="E9" s="123"/>
      <c r="F9" s="124" t="s">
        <v>1861</v>
      </c>
      <c r="G9" s="125"/>
      <c r="H9" s="125"/>
      <c r="I9" s="126">
        <v>9</v>
      </c>
      <c r="J9" s="127"/>
      <c r="K9" s="48">
        <v>2</v>
      </c>
      <c r="L9" s="48">
        <v>1</v>
      </c>
      <c r="M9" s="48">
        <v>0</v>
      </c>
      <c r="N9" s="48">
        <v>1</v>
      </c>
      <c r="O9" s="48">
        <v>0</v>
      </c>
      <c r="P9" s="49">
        <v>0</v>
      </c>
      <c r="Q9" s="49">
        <v>0</v>
      </c>
      <c r="R9" s="48">
        <v>1</v>
      </c>
      <c r="S9" s="48">
        <v>0</v>
      </c>
      <c r="T9" s="48">
        <v>2</v>
      </c>
      <c r="U9" s="48">
        <v>1</v>
      </c>
      <c r="V9" s="48">
        <v>1</v>
      </c>
      <c r="W9" s="49">
        <v>0.5</v>
      </c>
      <c r="X9" s="49">
        <v>0.5</v>
      </c>
      <c r="Y9" s="67"/>
      <c r="Z9" s="67"/>
      <c r="AA9" s="67" t="s">
        <v>498</v>
      </c>
      <c r="AB9" s="70" t="s">
        <v>1489</v>
      </c>
      <c r="AC9" s="70" t="s">
        <v>754</v>
      </c>
      <c r="AD9" s="67"/>
      <c r="AE9" s="67" t="s">
        <v>405</v>
      </c>
      <c r="AF9" s="67" t="s">
        <v>1628</v>
      </c>
      <c r="AG9" s="48">
        <v>0</v>
      </c>
      <c r="AH9" s="49">
        <v>0</v>
      </c>
      <c r="AI9" s="48">
        <v>0</v>
      </c>
      <c r="AJ9" s="49">
        <v>0</v>
      </c>
      <c r="AK9" s="48">
        <v>0</v>
      </c>
      <c r="AL9" s="49">
        <v>0</v>
      </c>
      <c r="AM9" s="48">
        <v>42</v>
      </c>
      <c r="AN9" s="49">
        <v>100</v>
      </c>
      <c r="AO9" s="48">
        <v>42</v>
      </c>
    </row>
    <row r="10" spans="1:41" ht="14.25" customHeight="1">
      <c r="A10" s="87" t="s">
        <v>1378</v>
      </c>
      <c r="B10" s="68" t="s">
        <v>1387</v>
      </c>
      <c r="C10" s="68" t="s">
        <v>56</v>
      </c>
      <c r="D10" s="122"/>
      <c r="E10" s="123"/>
      <c r="F10" s="124" t="s">
        <v>1862</v>
      </c>
      <c r="G10" s="125"/>
      <c r="H10" s="125"/>
      <c r="I10" s="126">
        <v>10</v>
      </c>
      <c r="J10" s="127"/>
      <c r="K10" s="48">
        <v>2</v>
      </c>
      <c r="L10" s="48">
        <v>2</v>
      </c>
      <c r="M10" s="48">
        <v>0</v>
      </c>
      <c r="N10" s="48">
        <v>2</v>
      </c>
      <c r="O10" s="48">
        <v>1</v>
      </c>
      <c r="P10" s="49">
        <v>0</v>
      </c>
      <c r="Q10" s="49">
        <v>0</v>
      </c>
      <c r="R10" s="48">
        <v>1</v>
      </c>
      <c r="S10" s="48">
        <v>0</v>
      </c>
      <c r="T10" s="48">
        <v>2</v>
      </c>
      <c r="U10" s="48">
        <v>2</v>
      </c>
      <c r="V10" s="48">
        <v>1</v>
      </c>
      <c r="W10" s="49">
        <v>0.5</v>
      </c>
      <c r="X10" s="49">
        <v>0.5</v>
      </c>
      <c r="Y10" s="67"/>
      <c r="Z10" s="67"/>
      <c r="AA10" s="67" t="s">
        <v>495</v>
      </c>
      <c r="AB10" s="70" t="s">
        <v>1512</v>
      </c>
      <c r="AC10" s="70" t="s">
        <v>1589</v>
      </c>
      <c r="AD10" s="67"/>
      <c r="AE10" s="67"/>
      <c r="AF10" s="67" t="s">
        <v>1629</v>
      </c>
      <c r="AG10" s="48">
        <v>0</v>
      </c>
      <c r="AH10" s="49">
        <v>0</v>
      </c>
      <c r="AI10" s="48">
        <v>0</v>
      </c>
      <c r="AJ10" s="49">
        <v>0</v>
      </c>
      <c r="AK10" s="48">
        <v>0</v>
      </c>
      <c r="AL10" s="49">
        <v>0</v>
      </c>
      <c r="AM10" s="48">
        <v>40</v>
      </c>
      <c r="AN10" s="49">
        <v>100</v>
      </c>
      <c r="AO10" s="48">
        <v>40</v>
      </c>
    </row>
    <row r="11" spans="1:41" ht="15">
      <c r="A11" s="87" t="s">
        <v>1379</v>
      </c>
      <c r="B11" s="68" t="s">
        <v>1388</v>
      </c>
      <c r="C11" s="68" t="s">
        <v>56</v>
      </c>
      <c r="D11" s="122"/>
      <c r="E11" s="123"/>
      <c r="F11" s="124" t="s">
        <v>1863</v>
      </c>
      <c r="G11" s="125"/>
      <c r="H11" s="125"/>
      <c r="I11" s="126">
        <v>11</v>
      </c>
      <c r="J11" s="127"/>
      <c r="K11" s="48">
        <v>2</v>
      </c>
      <c r="L11" s="48">
        <v>2</v>
      </c>
      <c r="M11" s="48">
        <v>0</v>
      </c>
      <c r="N11" s="48">
        <v>2</v>
      </c>
      <c r="O11" s="48">
        <v>1</v>
      </c>
      <c r="P11" s="49">
        <v>0</v>
      </c>
      <c r="Q11" s="49">
        <v>0</v>
      </c>
      <c r="R11" s="48">
        <v>1</v>
      </c>
      <c r="S11" s="48">
        <v>0</v>
      </c>
      <c r="T11" s="48">
        <v>2</v>
      </c>
      <c r="U11" s="48">
        <v>2</v>
      </c>
      <c r="V11" s="48">
        <v>1</v>
      </c>
      <c r="W11" s="49">
        <v>0.5</v>
      </c>
      <c r="X11" s="49">
        <v>0.5</v>
      </c>
      <c r="Y11" s="67"/>
      <c r="Z11" s="67"/>
      <c r="AA11" s="67" t="s">
        <v>488</v>
      </c>
      <c r="AB11" s="70" t="s">
        <v>1513</v>
      </c>
      <c r="AC11" s="70" t="s">
        <v>1590</v>
      </c>
      <c r="AD11" s="67"/>
      <c r="AE11" s="67"/>
      <c r="AF11" s="67" t="s">
        <v>1630</v>
      </c>
      <c r="AG11" s="48">
        <v>2</v>
      </c>
      <c r="AH11" s="49">
        <v>4.3478260869565215</v>
      </c>
      <c r="AI11" s="48">
        <v>0</v>
      </c>
      <c r="AJ11" s="49">
        <v>0</v>
      </c>
      <c r="AK11" s="48">
        <v>0</v>
      </c>
      <c r="AL11" s="49">
        <v>0</v>
      </c>
      <c r="AM11" s="48">
        <v>44</v>
      </c>
      <c r="AN11" s="49">
        <v>95.65217391304348</v>
      </c>
      <c r="AO11" s="48">
        <v>46</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7" t="s">
        <v>1371</v>
      </c>
      <c r="B2" s="70" t="s">
        <v>339</v>
      </c>
      <c r="C2" s="67">
        <f>VLOOKUP(GroupVertices[[#This Row],[Vertex]],Vertices[],MATCH("ID",Vertices[[#Headers],[Vertex]:[Tweeted Search Term?]],0),FALSE)</f>
        <v>37</v>
      </c>
    </row>
    <row r="3" spans="1:3" ht="15">
      <c r="A3" s="67" t="s">
        <v>1371</v>
      </c>
      <c r="B3" s="70" t="s">
        <v>337</v>
      </c>
      <c r="C3" s="67">
        <f>VLOOKUP(GroupVertices[[#This Row],[Vertex]],Vertices[],MATCH("ID",Vertices[[#Headers],[Vertex]:[Tweeted Search Term?]],0),FALSE)</f>
        <v>13</v>
      </c>
    </row>
    <row r="4" spans="1:3" ht="15">
      <c r="A4" s="67" t="s">
        <v>1371</v>
      </c>
      <c r="B4" s="70" t="s">
        <v>404</v>
      </c>
      <c r="C4" s="67">
        <f>VLOOKUP(GroupVertices[[#This Row],[Vertex]],Vertices[],MATCH("ID",Vertices[[#Headers],[Vertex]:[Tweeted Search Term?]],0),FALSE)</f>
        <v>36</v>
      </c>
    </row>
    <row r="5" spans="1:3" ht="15">
      <c r="A5" s="67" t="s">
        <v>1371</v>
      </c>
      <c r="B5" s="70" t="s">
        <v>403</v>
      </c>
      <c r="C5" s="67">
        <f>VLOOKUP(GroupVertices[[#This Row],[Vertex]],Vertices[],MATCH("ID",Vertices[[#Headers],[Vertex]:[Tweeted Search Term?]],0),FALSE)</f>
        <v>35</v>
      </c>
    </row>
    <row r="6" spans="1:3" ht="15">
      <c r="A6" s="67" t="s">
        <v>1371</v>
      </c>
      <c r="B6" s="70" t="s">
        <v>402</v>
      </c>
      <c r="C6" s="67">
        <f>VLOOKUP(GroupVertices[[#This Row],[Vertex]],Vertices[],MATCH("ID",Vertices[[#Headers],[Vertex]:[Tweeted Search Term?]],0),FALSE)</f>
        <v>34</v>
      </c>
    </row>
    <row r="7" spans="1:3" ht="15">
      <c r="A7" s="67" t="s">
        <v>1371</v>
      </c>
      <c r="B7" s="70" t="s">
        <v>401</v>
      </c>
      <c r="C7" s="67">
        <f>VLOOKUP(GroupVertices[[#This Row],[Vertex]],Vertices[],MATCH("ID",Vertices[[#Headers],[Vertex]:[Tweeted Search Term?]],0),FALSE)</f>
        <v>33</v>
      </c>
    </row>
    <row r="8" spans="1:3" ht="15">
      <c r="A8" s="67" t="s">
        <v>1371</v>
      </c>
      <c r="B8" s="70" t="s">
        <v>400</v>
      </c>
      <c r="C8" s="67">
        <f>VLOOKUP(GroupVertices[[#This Row],[Vertex]],Vertices[],MATCH("ID",Vertices[[#Headers],[Vertex]:[Tweeted Search Term?]],0),FALSE)</f>
        <v>32</v>
      </c>
    </row>
    <row r="9" spans="1:3" ht="15">
      <c r="A9" s="67" t="s">
        <v>1371</v>
      </c>
      <c r="B9" s="70" t="s">
        <v>399</v>
      </c>
      <c r="C9" s="67">
        <f>VLOOKUP(GroupVertices[[#This Row],[Vertex]],Vertices[],MATCH("ID",Vertices[[#Headers],[Vertex]:[Tweeted Search Term?]],0),FALSE)</f>
        <v>31</v>
      </c>
    </row>
    <row r="10" spans="1:3" ht="15">
      <c r="A10" s="67" t="s">
        <v>1371</v>
      </c>
      <c r="B10" s="70" t="s">
        <v>398</v>
      </c>
      <c r="C10" s="67">
        <f>VLOOKUP(GroupVertices[[#This Row],[Vertex]],Vertices[],MATCH("ID",Vertices[[#Headers],[Vertex]:[Tweeted Search Term?]],0),FALSE)</f>
        <v>30</v>
      </c>
    </row>
    <row r="11" spans="1:3" ht="15">
      <c r="A11" s="67" t="s">
        <v>1371</v>
      </c>
      <c r="B11" s="70" t="s">
        <v>338</v>
      </c>
      <c r="C11" s="67">
        <f>VLOOKUP(GroupVertices[[#This Row],[Vertex]],Vertices[],MATCH("ID",Vertices[[#Headers],[Vertex]:[Tweeted Search Term?]],0),FALSE)</f>
        <v>14</v>
      </c>
    </row>
    <row r="12" spans="1:3" ht="15">
      <c r="A12" s="67" t="s">
        <v>1371</v>
      </c>
      <c r="B12" s="70" t="s">
        <v>397</v>
      </c>
      <c r="C12" s="67">
        <f>VLOOKUP(GroupVertices[[#This Row],[Vertex]],Vertices[],MATCH("ID",Vertices[[#Headers],[Vertex]:[Tweeted Search Term?]],0),FALSE)</f>
        <v>29</v>
      </c>
    </row>
    <row r="13" spans="1:3" ht="15">
      <c r="A13" s="67" t="s">
        <v>1371</v>
      </c>
      <c r="B13" s="70" t="s">
        <v>396</v>
      </c>
      <c r="C13" s="67">
        <f>VLOOKUP(GroupVertices[[#This Row],[Vertex]],Vertices[],MATCH("ID",Vertices[[#Headers],[Vertex]:[Tweeted Search Term?]],0),FALSE)</f>
        <v>28</v>
      </c>
    </row>
    <row r="14" spans="1:3" ht="15">
      <c r="A14" s="67" t="s">
        <v>1371</v>
      </c>
      <c r="B14" s="70" t="s">
        <v>395</v>
      </c>
      <c r="C14" s="67">
        <f>VLOOKUP(GroupVertices[[#This Row],[Vertex]],Vertices[],MATCH("ID",Vertices[[#Headers],[Vertex]:[Tweeted Search Term?]],0),FALSE)</f>
        <v>27</v>
      </c>
    </row>
    <row r="15" spans="1:3" ht="15">
      <c r="A15" s="67" t="s">
        <v>1371</v>
      </c>
      <c r="B15" s="70" t="s">
        <v>394</v>
      </c>
      <c r="C15" s="67">
        <f>VLOOKUP(GroupVertices[[#This Row],[Vertex]],Vertices[],MATCH("ID",Vertices[[#Headers],[Vertex]:[Tweeted Search Term?]],0),FALSE)</f>
        <v>26</v>
      </c>
    </row>
    <row r="16" spans="1:3" ht="15">
      <c r="A16" s="67" t="s">
        <v>1371</v>
      </c>
      <c r="B16" s="70" t="s">
        <v>393</v>
      </c>
      <c r="C16" s="67">
        <f>VLOOKUP(GroupVertices[[#This Row],[Vertex]],Vertices[],MATCH("ID",Vertices[[#Headers],[Vertex]:[Tweeted Search Term?]],0),FALSE)</f>
        <v>25</v>
      </c>
    </row>
    <row r="17" spans="1:3" ht="15">
      <c r="A17" s="67" t="s">
        <v>1371</v>
      </c>
      <c r="B17" s="70" t="s">
        <v>392</v>
      </c>
      <c r="C17" s="67">
        <f>VLOOKUP(GroupVertices[[#This Row],[Vertex]],Vertices[],MATCH("ID",Vertices[[#Headers],[Vertex]:[Tweeted Search Term?]],0),FALSE)</f>
        <v>24</v>
      </c>
    </row>
    <row r="18" spans="1:3" ht="15">
      <c r="A18" s="67" t="s">
        <v>1371</v>
      </c>
      <c r="B18" s="70" t="s">
        <v>391</v>
      </c>
      <c r="C18" s="67">
        <f>VLOOKUP(GroupVertices[[#This Row],[Vertex]],Vertices[],MATCH("ID",Vertices[[#Headers],[Vertex]:[Tweeted Search Term?]],0),FALSE)</f>
        <v>23</v>
      </c>
    </row>
    <row r="19" spans="1:3" ht="15">
      <c r="A19" s="67" t="s">
        <v>1371</v>
      </c>
      <c r="B19" s="70" t="s">
        <v>390</v>
      </c>
      <c r="C19" s="67">
        <f>VLOOKUP(GroupVertices[[#This Row],[Vertex]],Vertices[],MATCH("ID",Vertices[[#Headers],[Vertex]:[Tweeted Search Term?]],0),FALSE)</f>
        <v>22</v>
      </c>
    </row>
    <row r="20" spans="1:3" ht="15">
      <c r="A20" s="67" t="s">
        <v>1371</v>
      </c>
      <c r="B20" s="70" t="s">
        <v>389</v>
      </c>
      <c r="C20" s="67">
        <f>VLOOKUP(GroupVertices[[#This Row],[Vertex]],Vertices[],MATCH("ID",Vertices[[#Headers],[Vertex]:[Tweeted Search Term?]],0),FALSE)</f>
        <v>21</v>
      </c>
    </row>
    <row r="21" spans="1:3" ht="15">
      <c r="A21" s="67" t="s">
        <v>1371</v>
      </c>
      <c r="B21" s="70" t="s">
        <v>388</v>
      </c>
      <c r="C21" s="67">
        <f>VLOOKUP(GroupVertices[[#This Row],[Vertex]],Vertices[],MATCH("ID",Vertices[[#Headers],[Vertex]:[Tweeted Search Term?]],0),FALSE)</f>
        <v>20</v>
      </c>
    </row>
    <row r="22" spans="1:3" ht="15">
      <c r="A22" s="67" t="s">
        <v>1371</v>
      </c>
      <c r="B22" s="70" t="s">
        <v>336</v>
      </c>
      <c r="C22" s="67">
        <f>VLOOKUP(GroupVertices[[#This Row],[Vertex]],Vertices[],MATCH("ID",Vertices[[#Headers],[Vertex]:[Tweeted Search Term?]],0),FALSE)</f>
        <v>12</v>
      </c>
    </row>
    <row r="23" spans="1:3" ht="15">
      <c r="A23" s="67" t="s">
        <v>1371</v>
      </c>
      <c r="B23" s="70" t="s">
        <v>387</v>
      </c>
      <c r="C23" s="67">
        <f>VLOOKUP(GroupVertices[[#This Row],[Vertex]],Vertices[],MATCH("ID",Vertices[[#Headers],[Vertex]:[Tweeted Search Term?]],0),FALSE)</f>
        <v>19</v>
      </c>
    </row>
    <row r="24" spans="1:3" ht="15">
      <c r="A24" s="67" t="s">
        <v>1371</v>
      </c>
      <c r="B24" s="70" t="s">
        <v>386</v>
      </c>
      <c r="C24" s="67">
        <f>VLOOKUP(GroupVertices[[#This Row],[Vertex]],Vertices[],MATCH("ID",Vertices[[#Headers],[Vertex]:[Tweeted Search Term?]],0),FALSE)</f>
        <v>18</v>
      </c>
    </row>
    <row r="25" spans="1:3" ht="15">
      <c r="A25" s="67" t="s">
        <v>1371</v>
      </c>
      <c r="B25" s="70" t="s">
        <v>385</v>
      </c>
      <c r="C25" s="67">
        <f>VLOOKUP(GroupVertices[[#This Row],[Vertex]],Vertices[],MATCH("ID",Vertices[[#Headers],[Vertex]:[Tweeted Search Term?]],0),FALSE)</f>
        <v>17</v>
      </c>
    </row>
    <row r="26" spans="1:3" ht="15">
      <c r="A26" s="67" t="s">
        <v>1371</v>
      </c>
      <c r="B26" s="70" t="s">
        <v>384</v>
      </c>
      <c r="C26" s="67">
        <f>VLOOKUP(GroupVertices[[#This Row],[Vertex]],Vertices[],MATCH("ID",Vertices[[#Headers],[Vertex]:[Tweeted Search Term?]],0),FALSE)</f>
        <v>16</v>
      </c>
    </row>
    <row r="27" spans="1:3" ht="15">
      <c r="A27" s="67" t="s">
        <v>1371</v>
      </c>
      <c r="B27" s="70" t="s">
        <v>383</v>
      </c>
      <c r="C27" s="67">
        <f>VLOOKUP(GroupVertices[[#This Row],[Vertex]],Vertices[],MATCH("ID",Vertices[[#Headers],[Vertex]:[Tweeted Search Term?]],0),FALSE)</f>
        <v>15</v>
      </c>
    </row>
    <row r="28" spans="1:3" ht="15">
      <c r="A28" s="67" t="s">
        <v>1371</v>
      </c>
      <c r="B28" s="70" t="s">
        <v>335</v>
      </c>
      <c r="C28" s="67">
        <f>VLOOKUP(GroupVertices[[#This Row],[Vertex]],Vertices[],MATCH("ID",Vertices[[#Headers],[Vertex]:[Tweeted Search Term?]],0),FALSE)</f>
        <v>9</v>
      </c>
    </row>
    <row r="29" spans="1:3" ht="15">
      <c r="A29" s="67" t="s">
        <v>1371</v>
      </c>
      <c r="B29" s="70" t="s">
        <v>382</v>
      </c>
      <c r="C29" s="67">
        <f>VLOOKUP(GroupVertices[[#This Row],[Vertex]],Vertices[],MATCH("ID",Vertices[[#Headers],[Vertex]:[Tweeted Search Term?]],0),FALSE)</f>
        <v>11</v>
      </c>
    </row>
    <row r="30" spans="1:3" ht="15">
      <c r="A30" s="67" t="s">
        <v>1371</v>
      </c>
      <c r="B30" s="70" t="s">
        <v>381</v>
      </c>
      <c r="C30" s="67">
        <f>VLOOKUP(GroupVertices[[#This Row],[Vertex]],Vertices[],MATCH("ID",Vertices[[#Headers],[Vertex]:[Tweeted Search Term?]],0),FALSE)</f>
        <v>10</v>
      </c>
    </row>
    <row r="31" spans="1:3" ht="15">
      <c r="A31" s="67" t="s">
        <v>1372</v>
      </c>
      <c r="B31" s="70" t="s">
        <v>378</v>
      </c>
      <c r="C31" s="67">
        <f>VLOOKUP(GroupVertices[[#This Row],[Vertex]],Vertices[],MATCH("ID",Vertices[[#Headers],[Vertex]:[Tweeted Search Term?]],0),FALSE)</f>
        <v>87</v>
      </c>
    </row>
    <row r="32" spans="1:3" ht="15">
      <c r="A32" s="67" t="s">
        <v>1372</v>
      </c>
      <c r="B32" s="70" t="s">
        <v>377</v>
      </c>
      <c r="C32" s="67">
        <f>VLOOKUP(GroupVertices[[#This Row],[Vertex]],Vertices[],MATCH("ID",Vertices[[#Headers],[Vertex]:[Tweeted Search Term?]],0),FALSE)</f>
        <v>86</v>
      </c>
    </row>
    <row r="33" spans="1:3" ht="15">
      <c r="A33" s="67" t="s">
        <v>1372</v>
      </c>
      <c r="B33" s="70" t="s">
        <v>380</v>
      </c>
      <c r="C33" s="67">
        <f>VLOOKUP(GroupVertices[[#This Row],[Vertex]],Vertices[],MATCH("ID",Vertices[[#Headers],[Vertex]:[Tweeted Search Term?]],0),FALSE)</f>
        <v>4</v>
      </c>
    </row>
    <row r="34" spans="1:3" ht="15">
      <c r="A34" s="67" t="s">
        <v>1372</v>
      </c>
      <c r="B34" s="70" t="s">
        <v>376</v>
      </c>
      <c r="C34" s="67">
        <f>VLOOKUP(GroupVertices[[#This Row],[Vertex]],Vertices[],MATCH("ID",Vertices[[#Headers],[Vertex]:[Tweeted Search Term?]],0),FALSE)</f>
        <v>85</v>
      </c>
    </row>
    <row r="35" spans="1:3" ht="15">
      <c r="A35" s="67" t="s">
        <v>1372</v>
      </c>
      <c r="B35" s="70" t="s">
        <v>371</v>
      </c>
      <c r="C35" s="67">
        <f>VLOOKUP(GroupVertices[[#This Row],[Vertex]],Vertices[],MATCH("ID",Vertices[[#Headers],[Vertex]:[Tweeted Search Term?]],0),FALSE)</f>
        <v>77</v>
      </c>
    </row>
    <row r="36" spans="1:3" ht="15">
      <c r="A36" s="67" t="s">
        <v>1372</v>
      </c>
      <c r="B36" s="70" t="s">
        <v>411</v>
      </c>
      <c r="C36" s="67">
        <f>VLOOKUP(GroupVertices[[#This Row],[Vertex]],Vertices[],MATCH("ID",Vertices[[#Headers],[Vertex]:[Tweeted Search Term?]],0),FALSE)</f>
        <v>71</v>
      </c>
    </row>
    <row r="37" spans="1:3" ht="15">
      <c r="A37" s="67" t="s">
        <v>1372</v>
      </c>
      <c r="B37" s="70" t="s">
        <v>410</v>
      </c>
      <c r="C37" s="67">
        <f>VLOOKUP(GroupVertices[[#This Row],[Vertex]],Vertices[],MATCH("ID",Vertices[[#Headers],[Vertex]:[Tweeted Search Term?]],0),FALSE)</f>
        <v>70</v>
      </c>
    </row>
    <row r="38" spans="1:3" ht="15">
      <c r="A38" s="67" t="s">
        <v>1372</v>
      </c>
      <c r="B38" s="70" t="s">
        <v>409</v>
      </c>
      <c r="C38" s="67">
        <f>VLOOKUP(GroupVertices[[#This Row],[Vertex]],Vertices[],MATCH("ID",Vertices[[#Headers],[Vertex]:[Tweeted Search Term?]],0),FALSE)</f>
        <v>69</v>
      </c>
    </row>
    <row r="39" spans="1:3" ht="15">
      <c r="A39" s="67" t="s">
        <v>1372</v>
      </c>
      <c r="B39" s="70" t="s">
        <v>408</v>
      </c>
      <c r="C39" s="67">
        <f>VLOOKUP(GroupVertices[[#This Row],[Vertex]],Vertices[],MATCH("ID",Vertices[[#Headers],[Vertex]:[Tweeted Search Term?]],0),FALSE)</f>
        <v>68</v>
      </c>
    </row>
    <row r="40" spans="1:3" ht="15">
      <c r="A40" s="67" t="s">
        <v>1372</v>
      </c>
      <c r="B40" s="70" t="s">
        <v>364</v>
      </c>
      <c r="C40" s="67">
        <f>VLOOKUP(GroupVertices[[#This Row],[Vertex]],Vertices[],MATCH("ID",Vertices[[#Headers],[Vertex]:[Tweeted Search Term?]],0),FALSE)</f>
        <v>66</v>
      </c>
    </row>
    <row r="41" spans="1:3" ht="15">
      <c r="A41" s="67" t="s">
        <v>1372</v>
      </c>
      <c r="B41" s="70" t="s">
        <v>369</v>
      </c>
      <c r="C41" s="67">
        <f>VLOOKUP(GroupVertices[[#This Row],[Vertex]],Vertices[],MATCH("ID",Vertices[[#Headers],[Vertex]:[Tweeted Search Term?]],0),FALSE)</f>
        <v>75</v>
      </c>
    </row>
    <row r="42" spans="1:3" ht="15">
      <c r="A42" s="67" t="s">
        <v>1372</v>
      </c>
      <c r="B42" s="70" t="s">
        <v>368</v>
      </c>
      <c r="C42" s="67">
        <f>VLOOKUP(GroupVertices[[#This Row],[Vertex]],Vertices[],MATCH("ID",Vertices[[#Headers],[Vertex]:[Tweeted Search Term?]],0),FALSE)</f>
        <v>74</v>
      </c>
    </row>
    <row r="43" spans="1:3" ht="15">
      <c r="A43" s="67" t="s">
        <v>1372</v>
      </c>
      <c r="B43" s="70" t="s">
        <v>366</v>
      </c>
      <c r="C43" s="67">
        <f>VLOOKUP(GroupVertices[[#This Row],[Vertex]],Vertices[],MATCH("ID",Vertices[[#Headers],[Vertex]:[Tweeted Search Term?]],0),FALSE)</f>
        <v>72</v>
      </c>
    </row>
    <row r="44" spans="1:3" ht="15">
      <c r="A44" s="67" t="s">
        <v>1372</v>
      </c>
      <c r="B44" s="70" t="s">
        <v>365</v>
      </c>
      <c r="C44" s="67">
        <f>VLOOKUP(GroupVertices[[#This Row],[Vertex]],Vertices[],MATCH("ID",Vertices[[#Headers],[Vertex]:[Tweeted Search Term?]],0),FALSE)</f>
        <v>67</v>
      </c>
    </row>
    <row r="45" spans="1:3" ht="15">
      <c r="A45" s="67" t="s">
        <v>1372</v>
      </c>
      <c r="B45" s="70" t="s">
        <v>359</v>
      </c>
      <c r="C45" s="67">
        <f>VLOOKUP(GroupVertices[[#This Row],[Vertex]],Vertices[],MATCH("ID",Vertices[[#Headers],[Vertex]:[Tweeted Search Term?]],0),FALSE)</f>
        <v>60</v>
      </c>
    </row>
    <row r="46" spans="1:3" ht="15">
      <c r="A46" s="67" t="s">
        <v>1372</v>
      </c>
      <c r="B46" s="70" t="s">
        <v>357</v>
      </c>
      <c r="C46" s="67">
        <f>VLOOKUP(GroupVertices[[#This Row],[Vertex]],Vertices[],MATCH("ID",Vertices[[#Headers],[Vertex]:[Tweeted Search Term?]],0),FALSE)</f>
        <v>58</v>
      </c>
    </row>
    <row r="47" spans="1:3" ht="15">
      <c r="A47" s="67" t="s">
        <v>1372</v>
      </c>
      <c r="B47" s="70" t="s">
        <v>356</v>
      </c>
      <c r="C47" s="67">
        <f>VLOOKUP(GroupVertices[[#This Row],[Vertex]],Vertices[],MATCH("ID",Vertices[[#Headers],[Vertex]:[Tweeted Search Term?]],0),FALSE)</f>
        <v>57</v>
      </c>
    </row>
    <row r="48" spans="1:3" ht="15">
      <c r="A48" s="67" t="s">
        <v>1372</v>
      </c>
      <c r="B48" s="70" t="s">
        <v>343</v>
      </c>
      <c r="C48" s="67">
        <f>VLOOKUP(GroupVertices[[#This Row],[Vertex]],Vertices[],MATCH("ID",Vertices[[#Headers],[Vertex]:[Tweeted Search Term?]],0),FALSE)</f>
        <v>41</v>
      </c>
    </row>
    <row r="49" spans="1:3" ht="15">
      <c r="A49" s="67" t="s">
        <v>1372</v>
      </c>
      <c r="B49" s="70" t="s">
        <v>330</v>
      </c>
      <c r="C49" s="67">
        <f>VLOOKUP(GroupVertices[[#This Row],[Vertex]],Vertices[],MATCH("ID",Vertices[[#Headers],[Vertex]:[Tweeted Search Term?]],0),FALSE)</f>
        <v>3</v>
      </c>
    </row>
    <row r="50" spans="1:3" ht="15">
      <c r="A50" s="67" t="s">
        <v>1373</v>
      </c>
      <c r="B50" s="70" t="s">
        <v>333</v>
      </c>
      <c r="C50" s="67">
        <f>VLOOKUP(GroupVertices[[#This Row],[Vertex]],Vertices[],MATCH("ID",Vertices[[#Headers],[Vertex]:[Tweeted Search Term?]],0),FALSE)</f>
        <v>7</v>
      </c>
    </row>
    <row r="51" spans="1:3" ht="15">
      <c r="A51" s="67" t="s">
        <v>1373</v>
      </c>
      <c r="B51" s="70" t="s">
        <v>334</v>
      </c>
      <c r="C51" s="67">
        <f>VLOOKUP(GroupVertices[[#This Row],[Vertex]],Vertices[],MATCH("ID",Vertices[[#Headers],[Vertex]:[Tweeted Search Term?]],0),FALSE)</f>
        <v>8</v>
      </c>
    </row>
    <row r="52" spans="1:3" ht="15">
      <c r="A52" s="67" t="s">
        <v>1373</v>
      </c>
      <c r="B52" s="70" t="s">
        <v>340</v>
      </c>
      <c r="C52" s="67">
        <f>VLOOKUP(GroupVertices[[#This Row],[Vertex]],Vertices[],MATCH("ID",Vertices[[#Headers],[Vertex]:[Tweeted Search Term?]],0),FALSE)</f>
        <v>38</v>
      </c>
    </row>
    <row r="53" spans="1:3" ht="15">
      <c r="A53" s="67" t="s">
        <v>1373</v>
      </c>
      <c r="B53" s="70" t="s">
        <v>341</v>
      </c>
      <c r="C53" s="67">
        <f>VLOOKUP(GroupVertices[[#This Row],[Vertex]],Vertices[],MATCH("ID",Vertices[[#Headers],[Vertex]:[Tweeted Search Term?]],0),FALSE)</f>
        <v>39</v>
      </c>
    </row>
    <row r="54" spans="1:3" ht="15">
      <c r="A54" s="67" t="s">
        <v>1373</v>
      </c>
      <c r="B54" s="70" t="s">
        <v>342</v>
      </c>
      <c r="C54" s="67">
        <f>VLOOKUP(GroupVertices[[#This Row],[Vertex]],Vertices[],MATCH("ID",Vertices[[#Headers],[Vertex]:[Tweeted Search Term?]],0),FALSE)</f>
        <v>40</v>
      </c>
    </row>
    <row r="55" spans="1:3" ht="15">
      <c r="A55" s="67" t="s">
        <v>1373</v>
      </c>
      <c r="B55" s="70" t="s">
        <v>346</v>
      </c>
      <c r="C55" s="67">
        <f>VLOOKUP(GroupVertices[[#This Row],[Vertex]],Vertices[],MATCH("ID",Vertices[[#Headers],[Vertex]:[Tweeted Search Term?]],0),FALSE)</f>
        <v>44</v>
      </c>
    </row>
    <row r="56" spans="1:3" ht="15">
      <c r="A56" s="67" t="s">
        <v>1373</v>
      </c>
      <c r="B56" s="70" t="s">
        <v>348</v>
      </c>
      <c r="C56" s="67">
        <f>VLOOKUP(GroupVertices[[#This Row],[Vertex]],Vertices[],MATCH("ID",Vertices[[#Headers],[Vertex]:[Tweeted Search Term?]],0),FALSE)</f>
        <v>47</v>
      </c>
    </row>
    <row r="57" spans="1:3" ht="15">
      <c r="A57" s="67" t="s">
        <v>1373</v>
      </c>
      <c r="B57" s="70" t="s">
        <v>349</v>
      </c>
      <c r="C57" s="67">
        <f>VLOOKUP(GroupVertices[[#This Row],[Vertex]],Vertices[],MATCH("ID",Vertices[[#Headers],[Vertex]:[Tweeted Search Term?]],0),FALSE)</f>
        <v>48</v>
      </c>
    </row>
    <row r="58" spans="1:3" ht="15">
      <c r="A58" s="67" t="s">
        <v>1373</v>
      </c>
      <c r="B58" s="70" t="s">
        <v>350</v>
      </c>
      <c r="C58" s="67">
        <f>VLOOKUP(GroupVertices[[#This Row],[Vertex]],Vertices[],MATCH("ID",Vertices[[#Headers],[Vertex]:[Tweeted Search Term?]],0),FALSE)</f>
        <v>49</v>
      </c>
    </row>
    <row r="59" spans="1:3" ht="15">
      <c r="A59" s="67" t="s">
        <v>1373</v>
      </c>
      <c r="B59" s="70" t="s">
        <v>351</v>
      </c>
      <c r="C59" s="67">
        <f>VLOOKUP(GroupVertices[[#This Row],[Vertex]],Vertices[],MATCH("ID",Vertices[[#Headers],[Vertex]:[Tweeted Search Term?]],0),FALSE)</f>
        <v>50</v>
      </c>
    </row>
    <row r="60" spans="1:3" ht="15">
      <c r="A60" s="67" t="s">
        <v>1373</v>
      </c>
      <c r="B60" s="70" t="s">
        <v>352</v>
      </c>
      <c r="C60" s="67">
        <f>VLOOKUP(GroupVertices[[#This Row],[Vertex]],Vertices[],MATCH("ID",Vertices[[#Headers],[Vertex]:[Tweeted Search Term?]],0),FALSE)</f>
        <v>51</v>
      </c>
    </row>
    <row r="61" spans="1:3" ht="15">
      <c r="A61" s="67" t="s">
        <v>1373</v>
      </c>
      <c r="B61" s="70" t="s">
        <v>353</v>
      </c>
      <c r="C61" s="67">
        <f>VLOOKUP(GroupVertices[[#This Row],[Vertex]],Vertices[],MATCH("ID",Vertices[[#Headers],[Vertex]:[Tweeted Search Term?]],0),FALSE)</f>
        <v>52</v>
      </c>
    </row>
    <row r="62" spans="1:3" ht="15">
      <c r="A62" s="67" t="s">
        <v>1373</v>
      </c>
      <c r="B62" s="70" t="s">
        <v>358</v>
      </c>
      <c r="C62" s="67">
        <f>VLOOKUP(GroupVertices[[#This Row],[Vertex]],Vertices[],MATCH("ID",Vertices[[#Headers],[Vertex]:[Tweeted Search Term?]],0),FALSE)</f>
        <v>59</v>
      </c>
    </row>
    <row r="63" spans="1:3" ht="15">
      <c r="A63" s="67" t="s">
        <v>1373</v>
      </c>
      <c r="B63" s="70" t="s">
        <v>360</v>
      </c>
      <c r="C63" s="67">
        <f>VLOOKUP(GroupVertices[[#This Row],[Vertex]],Vertices[],MATCH("ID",Vertices[[#Headers],[Vertex]:[Tweeted Search Term?]],0),FALSE)</f>
        <v>61</v>
      </c>
    </row>
    <row r="64" spans="1:3" ht="15">
      <c r="A64" s="67" t="s">
        <v>1373</v>
      </c>
      <c r="B64" s="70" t="s">
        <v>362</v>
      </c>
      <c r="C64" s="67">
        <f>VLOOKUP(GroupVertices[[#This Row],[Vertex]],Vertices[],MATCH("ID",Vertices[[#Headers],[Vertex]:[Tweeted Search Term?]],0),FALSE)</f>
        <v>64</v>
      </c>
    </row>
    <row r="65" spans="1:3" ht="15">
      <c r="A65" s="67" t="s">
        <v>1373</v>
      </c>
      <c r="B65" s="70" t="s">
        <v>363</v>
      </c>
      <c r="C65" s="67">
        <f>VLOOKUP(GroupVertices[[#This Row],[Vertex]],Vertices[],MATCH("ID",Vertices[[#Headers],[Vertex]:[Tweeted Search Term?]],0),FALSE)</f>
        <v>65</v>
      </c>
    </row>
    <row r="66" spans="1:3" ht="15">
      <c r="A66" s="67" t="s">
        <v>1373</v>
      </c>
      <c r="B66" s="70" t="s">
        <v>370</v>
      </c>
      <c r="C66" s="67">
        <f>VLOOKUP(GroupVertices[[#This Row],[Vertex]],Vertices[],MATCH("ID",Vertices[[#Headers],[Vertex]:[Tweeted Search Term?]],0),FALSE)</f>
        <v>76</v>
      </c>
    </row>
    <row r="67" spans="1:3" ht="15">
      <c r="A67" s="67" t="s">
        <v>1373</v>
      </c>
      <c r="B67" s="70" t="s">
        <v>372</v>
      </c>
      <c r="C67" s="67">
        <f>VLOOKUP(GroupVertices[[#This Row],[Vertex]],Vertices[],MATCH("ID",Vertices[[#Headers],[Vertex]:[Tweeted Search Term?]],0),FALSE)</f>
        <v>78</v>
      </c>
    </row>
    <row r="68" spans="1:3" ht="15">
      <c r="A68" s="67" t="s">
        <v>1373</v>
      </c>
      <c r="B68" s="70" t="s">
        <v>379</v>
      </c>
      <c r="C68" s="67">
        <f>VLOOKUP(GroupVertices[[#This Row],[Vertex]],Vertices[],MATCH("ID",Vertices[[#Headers],[Vertex]:[Tweeted Search Term?]],0),FALSE)</f>
        <v>88</v>
      </c>
    </row>
    <row r="69" spans="1:3" ht="15">
      <c r="A69" s="67" t="s">
        <v>1374</v>
      </c>
      <c r="B69" s="70" t="s">
        <v>375</v>
      </c>
      <c r="C69" s="67">
        <f>VLOOKUP(GroupVertices[[#This Row],[Vertex]],Vertices[],MATCH("ID",Vertices[[#Headers],[Vertex]:[Tweeted Search Term?]],0),FALSE)</f>
        <v>84</v>
      </c>
    </row>
    <row r="70" spans="1:3" ht="15">
      <c r="A70" s="67" t="s">
        <v>1374</v>
      </c>
      <c r="B70" s="70" t="s">
        <v>406</v>
      </c>
      <c r="C70" s="67">
        <f>VLOOKUP(GroupVertices[[#This Row],[Vertex]],Vertices[],MATCH("ID",Vertices[[#Headers],[Vertex]:[Tweeted Search Term?]],0),FALSE)</f>
        <v>55</v>
      </c>
    </row>
    <row r="71" spans="1:3" ht="15">
      <c r="A71" s="67" t="s">
        <v>1374</v>
      </c>
      <c r="B71" s="70" t="s">
        <v>374</v>
      </c>
      <c r="C71" s="67">
        <f>VLOOKUP(GroupVertices[[#This Row],[Vertex]],Vertices[],MATCH("ID",Vertices[[#Headers],[Vertex]:[Tweeted Search Term?]],0),FALSE)</f>
        <v>54</v>
      </c>
    </row>
    <row r="72" spans="1:3" ht="15">
      <c r="A72" s="67" t="s">
        <v>1374</v>
      </c>
      <c r="B72" s="70" t="s">
        <v>367</v>
      </c>
      <c r="C72" s="67">
        <f>VLOOKUP(GroupVertices[[#This Row],[Vertex]],Vertices[],MATCH("ID",Vertices[[#Headers],[Vertex]:[Tweeted Search Term?]],0),FALSE)</f>
        <v>73</v>
      </c>
    </row>
    <row r="73" spans="1:3" ht="15">
      <c r="A73" s="67" t="s">
        <v>1374</v>
      </c>
      <c r="B73" s="70" t="s">
        <v>355</v>
      </c>
      <c r="C73" s="67">
        <f>VLOOKUP(GroupVertices[[#This Row],[Vertex]],Vertices[],MATCH("ID",Vertices[[#Headers],[Vertex]:[Tweeted Search Term?]],0),FALSE)</f>
        <v>56</v>
      </c>
    </row>
    <row r="74" spans="1:3" ht="15">
      <c r="A74" s="67" t="s">
        <v>1374</v>
      </c>
      <c r="B74" s="70" t="s">
        <v>354</v>
      </c>
      <c r="C74" s="67">
        <f>VLOOKUP(GroupVertices[[#This Row],[Vertex]],Vertices[],MATCH("ID",Vertices[[#Headers],[Vertex]:[Tweeted Search Term?]],0),FALSE)</f>
        <v>53</v>
      </c>
    </row>
    <row r="75" spans="1:3" ht="15">
      <c r="A75" s="67" t="s">
        <v>1375</v>
      </c>
      <c r="B75" s="70" t="s">
        <v>373</v>
      </c>
      <c r="C75" s="67">
        <f>VLOOKUP(GroupVertices[[#This Row],[Vertex]],Vertices[],MATCH("ID",Vertices[[#Headers],[Vertex]:[Tweeted Search Term?]],0),FALSE)</f>
        <v>79</v>
      </c>
    </row>
    <row r="76" spans="1:3" ht="15">
      <c r="A76" s="67" t="s">
        <v>1375</v>
      </c>
      <c r="B76" s="70" t="s">
        <v>415</v>
      </c>
      <c r="C76" s="67">
        <f>VLOOKUP(GroupVertices[[#This Row],[Vertex]],Vertices[],MATCH("ID",Vertices[[#Headers],[Vertex]:[Tweeted Search Term?]],0),FALSE)</f>
        <v>83</v>
      </c>
    </row>
    <row r="77" spans="1:3" ht="15">
      <c r="A77" s="67" t="s">
        <v>1375</v>
      </c>
      <c r="B77" s="70" t="s">
        <v>414</v>
      </c>
      <c r="C77" s="67">
        <f>VLOOKUP(GroupVertices[[#This Row],[Vertex]],Vertices[],MATCH("ID",Vertices[[#Headers],[Vertex]:[Tweeted Search Term?]],0),FALSE)</f>
        <v>82</v>
      </c>
    </row>
    <row r="78" spans="1:3" ht="15">
      <c r="A78" s="67" t="s">
        <v>1375</v>
      </c>
      <c r="B78" s="70" t="s">
        <v>413</v>
      </c>
      <c r="C78" s="67">
        <f>VLOOKUP(GroupVertices[[#This Row],[Vertex]],Vertices[],MATCH("ID",Vertices[[#Headers],[Vertex]:[Tweeted Search Term?]],0),FALSE)</f>
        <v>81</v>
      </c>
    </row>
    <row r="79" spans="1:3" ht="15">
      <c r="A79" s="67" t="s">
        <v>1375</v>
      </c>
      <c r="B79" s="70" t="s">
        <v>412</v>
      </c>
      <c r="C79" s="67">
        <f>VLOOKUP(GroupVertices[[#This Row],[Vertex]],Vertices[],MATCH("ID",Vertices[[#Headers],[Vertex]:[Tweeted Search Term?]],0),FALSE)</f>
        <v>80</v>
      </c>
    </row>
    <row r="80" spans="1:3" ht="15">
      <c r="A80" s="67" t="s">
        <v>1376</v>
      </c>
      <c r="B80" s="70" t="s">
        <v>361</v>
      </c>
      <c r="C80" s="67">
        <f>VLOOKUP(GroupVertices[[#This Row],[Vertex]],Vertices[],MATCH("ID",Vertices[[#Headers],[Vertex]:[Tweeted Search Term?]],0),FALSE)</f>
        <v>62</v>
      </c>
    </row>
    <row r="81" spans="1:3" ht="15">
      <c r="A81" s="67" t="s">
        <v>1376</v>
      </c>
      <c r="B81" s="70" t="s">
        <v>407</v>
      </c>
      <c r="C81" s="67">
        <f>VLOOKUP(GroupVertices[[#This Row],[Vertex]],Vertices[],MATCH("ID",Vertices[[#Headers],[Vertex]:[Tweeted Search Term?]],0),FALSE)</f>
        <v>63</v>
      </c>
    </row>
    <row r="82" spans="1:3" ht="15">
      <c r="A82" s="67" t="s">
        <v>1377</v>
      </c>
      <c r="B82" s="70" t="s">
        <v>347</v>
      </c>
      <c r="C82" s="67">
        <f>VLOOKUP(GroupVertices[[#This Row],[Vertex]],Vertices[],MATCH("ID",Vertices[[#Headers],[Vertex]:[Tweeted Search Term?]],0),FALSE)</f>
        <v>45</v>
      </c>
    </row>
    <row r="83" spans="1:3" ht="15">
      <c r="A83" s="67" t="s">
        <v>1377</v>
      </c>
      <c r="B83" s="70" t="s">
        <v>405</v>
      </c>
      <c r="C83" s="67">
        <f>VLOOKUP(GroupVertices[[#This Row],[Vertex]],Vertices[],MATCH("ID",Vertices[[#Headers],[Vertex]:[Tweeted Search Term?]],0),FALSE)</f>
        <v>46</v>
      </c>
    </row>
    <row r="84" spans="1:3" ht="15">
      <c r="A84" s="67" t="s">
        <v>1378</v>
      </c>
      <c r="B84" s="70" t="s">
        <v>345</v>
      </c>
      <c r="C84" s="67">
        <f>VLOOKUP(GroupVertices[[#This Row],[Vertex]],Vertices[],MATCH("ID",Vertices[[#Headers],[Vertex]:[Tweeted Search Term?]],0),FALSE)</f>
        <v>43</v>
      </c>
    </row>
    <row r="85" spans="1:3" ht="15">
      <c r="A85" s="67" t="s">
        <v>1378</v>
      </c>
      <c r="B85" s="70" t="s">
        <v>344</v>
      </c>
      <c r="C85" s="67">
        <f>VLOOKUP(GroupVertices[[#This Row],[Vertex]],Vertices[],MATCH("ID",Vertices[[#Headers],[Vertex]:[Tweeted Search Term?]],0),FALSE)</f>
        <v>42</v>
      </c>
    </row>
    <row r="86" spans="1:3" ht="15">
      <c r="A86" s="67" t="s">
        <v>1379</v>
      </c>
      <c r="B86" s="70" t="s">
        <v>332</v>
      </c>
      <c r="C86" s="67">
        <f>VLOOKUP(GroupVertices[[#This Row],[Vertex]],Vertices[],MATCH("ID",Vertices[[#Headers],[Vertex]:[Tweeted Search Term?]],0),FALSE)</f>
        <v>6</v>
      </c>
    </row>
    <row r="87" spans="1:3" ht="15">
      <c r="A87" s="67" t="s">
        <v>1379</v>
      </c>
      <c r="B87" s="70" t="s">
        <v>331</v>
      </c>
      <c r="C87" s="67">
        <f>VLOOKUP(GroupVertices[[#This Row],[Vertex]],Vertices[],MATCH("ID",Vertices[[#Headers],[Vertex]:[Tweeted Search Term?]],0),FALSE)</f>
        <v>5</v>
      </c>
    </row>
  </sheetData>
  <dataValidations count="3" xWindow="58" yWindow="226">
    <dataValidation allowBlank="1" showInputMessage="1" showErrorMessage="1" promptTitle="Group Name" prompt="Enter the name of the group.  The group name must also be entered on the Groups worksheet." sqref="A2:A87"/>
    <dataValidation allowBlank="1" showInputMessage="1" showErrorMessage="1" promptTitle="Vertex Name" prompt="Enter the name of a vertex to include in the group." sqref="B2:B87"/>
    <dataValidation allowBlank="1" showInputMessage="1" promptTitle="Vertex ID" prompt="This is the value of the hidden ID cell in the Vertices worksheet.  It gets filled in by the items on the NodeXL, Analysis, Groups menu." sqref="C2:C8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271</v>
      </c>
      <c r="B2" s="34" t="s">
        <v>1370</v>
      </c>
      <c r="D2" s="31">
        <f>MIN(Vertices[Degree])</f>
        <v>0</v>
      </c>
      <c r="E2" s="3">
        <f>COUNTIF(Vertices[Degree],"&gt;= "&amp;D2)-COUNTIF(Vertices[Degree],"&gt;="&amp;D3)</f>
        <v>0</v>
      </c>
      <c r="F2" s="37">
        <f>MIN(Vertices[In-Degree])</f>
        <v>0</v>
      </c>
      <c r="G2" s="38">
        <f>COUNTIF(Vertices[In-Degree],"&gt;= "&amp;F2)-COUNTIF(Vertices[In-Degree],"&gt;="&amp;F3)</f>
        <v>17</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71</v>
      </c>
      <c r="L2" s="37">
        <f>MIN(Vertices[Closeness Centrality])</f>
        <v>0</v>
      </c>
      <c r="M2" s="38">
        <f>COUNTIF(Vertices[Closeness Centrality],"&gt;= "&amp;L2)-COUNTIF(Vertices[Closeness Centrality],"&gt;="&amp;L3)</f>
        <v>19</v>
      </c>
      <c r="N2" s="37">
        <f>MIN(Vertices[Eigenvector Centrality])</f>
        <v>0</v>
      </c>
      <c r="O2" s="38">
        <f>COUNTIF(Vertices[Eigenvector Centrality],"&gt;= "&amp;N2)-COUNTIF(Vertices[Eigenvector Centrality],"&gt;="&amp;N3)</f>
        <v>57</v>
      </c>
      <c r="P2" s="37">
        <f>MIN(Vertices[PageRank])</f>
        <v>0.249756</v>
      </c>
      <c r="Q2" s="38">
        <f>COUNTIF(Vertices[PageRank],"&gt;= "&amp;P2)-COUNTIF(Vertices[PageRank],"&gt;="&amp;P3)</f>
        <v>2</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74"/>
      <c r="B3" s="74"/>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0.4909090909090909</v>
      </c>
      <c r="I3" s="40">
        <f>COUNTIF(Vertices[Out-Degree],"&gt;= "&amp;H3)-COUNTIF(Vertices[Out-Degree],"&gt;="&amp;H4)</f>
        <v>0</v>
      </c>
      <c r="J3" s="39">
        <f aca="true" t="shared" si="4" ref="J3:J26">J2+($J$57-$J$2)/BinDivisor</f>
        <v>3.8424242363636365</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46</v>
      </c>
      <c r="N3" s="39">
        <f aca="true" t="shared" si="6" ref="N3:N26">N2+($N$57-$N$2)/BinDivisor</f>
        <v>0.0013275272727272726</v>
      </c>
      <c r="O3" s="40">
        <f>COUNTIF(Vertices[Eigenvector Centrality],"&gt;= "&amp;N3)-COUNTIF(Vertices[Eigenvector Centrality],"&gt;="&amp;N4)</f>
        <v>0</v>
      </c>
      <c r="P3" s="39">
        <f aca="true" t="shared" si="7" ref="P3:P26">P2+($P$57-$P$2)/BinDivisor</f>
        <v>0.3049618909090909</v>
      </c>
      <c r="Q3" s="40">
        <f>COUNTIF(Vertices[PageRank],"&gt;= "&amp;P3)-COUNTIF(Vertices[PageRank],"&gt;="&amp;P4)</f>
        <v>2</v>
      </c>
      <c r="R3" s="39">
        <f aca="true" t="shared" si="8" ref="R3:R26">R2+($R$57-$R$2)/BinDivisor</f>
        <v>0.014545454545454545</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86</v>
      </c>
      <c r="D4" s="32">
        <f t="shared" si="1"/>
        <v>0</v>
      </c>
      <c r="E4" s="3">
        <f>COUNTIF(Vertices[Degree],"&gt;= "&amp;D4)-COUNTIF(Vertices[Degree],"&gt;="&amp;D5)</f>
        <v>0</v>
      </c>
      <c r="F4" s="37">
        <f t="shared" si="2"/>
        <v>0.509090909090909</v>
      </c>
      <c r="G4" s="38">
        <f>COUNTIF(Vertices[In-Degree],"&gt;= "&amp;F4)-COUNTIF(Vertices[In-Degree],"&gt;="&amp;F5)</f>
        <v>0</v>
      </c>
      <c r="H4" s="37">
        <f t="shared" si="3"/>
        <v>0.9818181818181818</v>
      </c>
      <c r="I4" s="38">
        <f>COUNTIF(Vertices[Out-Degree],"&gt;= "&amp;H4)-COUNTIF(Vertices[Out-Degree],"&gt;="&amp;H5)</f>
        <v>29</v>
      </c>
      <c r="J4" s="37">
        <f t="shared" si="4"/>
        <v>7.684848472727273</v>
      </c>
      <c r="K4" s="38">
        <f>COUNTIF(Vertices[Betweenness Centrality],"&gt;= "&amp;J4)-COUNTIF(Vertices[Betweenness Centrality],"&gt;="&amp;J5)</f>
        <v>0</v>
      </c>
      <c r="L4" s="37">
        <f t="shared" si="5"/>
        <v>0.03636363636363636</v>
      </c>
      <c r="M4" s="38">
        <f>COUNTIF(Vertices[Closeness Centrality],"&gt;= "&amp;L4)-COUNTIF(Vertices[Closeness Centrality],"&gt;="&amp;L5)</f>
        <v>2</v>
      </c>
      <c r="N4" s="37">
        <f t="shared" si="6"/>
        <v>0.0026550545454545453</v>
      </c>
      <c r="O4" s="38">
        <f>COUNTIF(Vertices[Eigenvector Centrality],"&gt;= "&amp;N4)-COUNTIF(Vertices[Eigenvector Centrality],"&gt;="&amp;N5)</f>
        <v>0</v>
      </c>
      <c r="P4" s="37">
        <f t="shared" si="7"/>
        <v>0.3601677818181818</v>
      </c>
      <c r="Q4" s="38">
        <f>COUNTIF(Vertices[PageRank],"&gt;= "&amp;P4)-COUNTIF(Vertices[PageRank],"&gt;="&amp;P5)</f>
        <v>0</v>
      </c>
      <c r="R4" s="37">
        <f t="shared" si="8"/>
        <v>0.02909090909090909</v>
      </c>
      <c r="S4" s="43">
        <f>COUNTIF(Vertices[Clustering Coefficient],"&gt;= "&amp;R4)-COUNTIF(Vertices[Clustering Coefficient],"&gt;="&amp;R5)</f>
        <v>0</v>
      </c>
      <c r="T4" s="37" t="e">
        <f ca="1" t="shared" si="9"/>
        <v>#REF!</v>
      </c>
      <c r="U4" s="38" t="e">
        <f ca="1" t="shared" si="0"/>
        <v>#REF!</v>
      </c>
      <c r="W4" s="12" t="s">
        <v>126</v>
      </c>
      <c r="X4" s="12" t="s">
        <v>128</v>
      </c>
    </row>
    <row r="5" spans="1:21" ht="15">
      <c r="A5" s="74"/>
      <c r="B5" s="74"/>
      <c r="D5" s="32">
        <f t="shared" si="1"/>
        <v>0</v>
      </c>
      <c r="E5" s="3">
        <f>COUNTIF(Vertices[Degree],"&gt;= "&amp;D5)-COUNTIF(Vertices[Degree],"&gt;="&amp;D6)</f>
        <v>0</v>
      </c>
      <c r="F5" s="39">
        <f t="shared" si="2"/>
        <v>0.7636363636363636</v>
      </c>
      <c r="G5" s="40">
        <f>COUNTIF(Vertices[In-Degree],"&gt;= "&amp;F5)-COUNTIF(Vertices[In-Degree],"&gt;="&amp;F6)</f>
        <v>31</v>
      </c>
      <c r="H5" s="39">
        <f t="shared" si="3"/>
        <v>1.4727272727272727</v>
      </c>
      <c r="I5" s="40">
        <f>COUNTIF(Vertices[Out-Degree],"&gt;= "&amp;H5)-COUNTIF(Vertices[Out-Degree],"&gt;="&amp;H6)</f>
        <v>0</v>
      </c>
      <c r="J5" s="39">
        <f t="shared" si="4"/>
        <v>11.527272709090909</v>
      </c>
      <c r="K5" s="40">
        <f>COUNTIF(Vertices[Betweenness Centrality],"&gt;= "&amp;J5)-COUNTIF(Vertices[Betweenness Centrality],"&gt;="&amp;J6)</f>
        <v>6</v>
      </c>
      <c r="L5" s="39">
        <f t="shared" si="5"/>
        <v>0.05454545454545454</v>
      </c>
      <c r="M5" s="40">
        <f>COUNTIF(Vertices[Closeness Centrality],"&gt;= "&amp;L5)-COUNTIF(Vertices[Closeness Centrality],"&gt;="&amp;L6)</f>
        <v>0</v>
      </c>
      <c r="N5" s="39">
        <f t="shared" si="6"/>
        <v>0.003982581818181818</v>
      </c>
      <c r="O5" s="40">
        <f>COUNTIF(Vertices[Eigenvector Centrality],"&gt;= "&amp;N5)-COUNTIF(Vertices[Eigenvector Centrality],"&gt;="&amp;N6)</f>
        <v>0</v>
      </c>
      <c r="P5" s="39">
        <f t="shared" si="7"/>
        <v>0.4153736727272727</v>
      </c>
      <c r="Q5" s="40">
        <f>COUNTIF(Vertices[PageRank],"&gt;= "&amp;P5)-COUNTIF(Vertices[PageRank],"&gt;="&amp;P6)</f>
        <v>0</v>
      </c>
      <c r="R5" s="39">
        <f t="shared" si="8"/>
        <v>0.04363636363636364</v>
      </c>
      <c r="S5" s="44">
        <f>COUNTIF(Vertices[Clustering Coefficient],"&gt;= "&amp;R5)-COUNTIF(Vertices[Clustering Coefficient],"&gt;="&amp;R6)</f>
        <v>0</v>
      </c>
      <c r="T5" s="39" t="e">
        <f ca="1" t="shared" si="9"/>
        <v>#REF!</v>
      </c>
      <c r="U5" s="40" t="e">
        <f ca="1" t="shared" si="0"/>
        <v>#REF!</v>
      </c>
    </row>
    <row r="6" spans="1:21" ht="15">
      <c r="A6" s="34" t="s">
        <v>148</v>
      </c>
      <c r="B6" s="34">
        <v>213</v>
      </c>
      <c r="D6" s="32">
        <f t="shared" si="1"/>
        <v>0</v>
      </c>
      <c r="E6" s="3">
        <f>COUNTIF(Vertices[Degree],"&gt;= "&amp;D6)-COUNTIF(Vertices[Degree],"&gt;="&amp;D7)</f>
        <v>0</v>
      </c>
      <c r="F6" s="37">
        <f t="shared" si="2"/>
        <v>1.018181818181818</v>
      </c>
      <c r="G6" s="38">
        <f>COUNTIF(Vertices[In-Degree],"&gt;= "&amp;F6)-COUNTIF(Vertices[In-Degree],"&gt;="&amp;F7)</f>
        <v>0</v>
      </c>
      <c r="H6" s="37">
        <f t="shared" si="3"/>
        <v>1.9636363636363636</v>
      </c>
      <c r="I6" s="38">
        <f>COUNTIF(Vertices[Out-Degree],"&gt;= "&amp;H6)-COUNTIF(Vertices[Out-Degree],"&gt;="&amp;H7)</f>
        <v>8</v>
      </c>
      <c r="J6" s="37">
        <f t="shared" si="4"/>
        <v>15.369696945454546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0.0053101090909090905</v>
      </c>
      <c r="O6" s="38">
        <f>COUNTIF(Vertices[Eigenvector Centrality],"&gt;= "&amp;N6)-COUNTIF(Vertices[Eigenvector Centrality],"&gt;="&amp;N7)</f>
        <v>2</v>
      </c>
      <c r="P6" s="37">
        <f t="shared" si="7"/>
        <v>0.4705795636363636</v>
      </c>
      <c r="Q6" s="38">
        <f>COUNTIF(Vertices[PageRank],"&gt;= "&amp;P6)-COUNTIF(Vertices[PageRank],"&gt;="&amp;P7)</f>
        <v>0</v>
      </c>
      <c r="R6" s="37">
        <f t="shared" si="8"/>
        <v>0.05818181818181818</v>
      </c>
      <c r="S6" s="43">
        <f>COUNTIF(Vertices[Clustering Coefficient],"&gt;= "&amp;R6)-COUNTIF(Vertices[Clustering Coefficient],"&gt;="&amp;R7)</f>
        <v>1</v>
      </c>
      <c r="T6" s="37" t="e">
        <f ca="1" t="shared" si="9"/>
        <v>#REF!</v>
      </c>
      <c r="U6" s="38" t="e">
        <f ca="1" t="shared" si="0"/>
        <v>#REF!</v>
      </c>
    </row>
    <row r="7" spans="1:21" ht="15">
      <c r="A7" s="34" t="s">
        <v>149</v>
      </c>
      <c r="B7" s="34">
        <v>8</v>
      </c>
      <c r="D7" s="32">
        <f t="shared" si="1"/>
        <v>0</v>
      </c>
      <c r="E7" s="3">
        <f>COUNTIF(Vertices[Degree],"&gt;= "&amp;D7)-COUNTIF(Vertices[Degree],"&gt;="&amp;D8)</f>
        <v>0</v>
      </c>
      <c r="F7" s="39">
        <f t="shared" si="2"/>
        <v>1.2727272727272725</v>
      </c>
      <c r="G7" s="40">
        <f>COUNTIF(Vertices[In-Degree],"&gt;= "&amp;F7)-COUNTIF(Vertices[In-Degree],"&gt;="&amp;F8)</f>
        <v>0</v>
      </c>
      <c r="H7" s="39">
        <f t="shared" si="3"/>
        <v>2.4545454545454546</v>
      </c>
      <c r="I7" s="40">
        <f>COUNTIF(Vertices[Out-Degree],"&gt;= "&amp;H7)-COUNTIF(Vertices[Out-Degree],"&gt;="&amp;H8)</f>
        <v>0</v>
      </c>
      <c r="J7" s="39">
        <f t="shared" si="4"/>
        <v>19.212121181818183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0.006637636363636363</v>
      </c>
      <c r="O7" s="40">
        <f>COUNTIF(Vertices[Eigenvector Centrality],"&gt;= "&amp;N7)-COUNTIF(Vertices[Eigenvector Centrality],"&gt;="&amp;N8)</f>
        <v>0</v>
      </c>
      <c r="P7" s="39">
        <f t="shared" si="7"/>
        <v>0.5257854545454546</v>
      </c>
      <c r="Q7" s="40">
        <f>COUNTIF(Vertices[PageRank],"&gt;= "&amp;P7)-COUNTIF(Vertices[PageRank],"&gt;="&amp;P8)</f>
        <v>3</v>
      </c>
      <c r="R7" s="39">
        <f t="shared" si="8"/>
        <v>0.07272727272727272</v>
      </c>
      <c r="S7" s="44">
        <f>COUNTIF(Vertices[Clustering Coefficient],"&gt;= "&amp;R7)-COUNTIF(Vertices[Clustering Coefficient],"&gt;="&amp;R8)</f>
        <v>0</v>
      </c>
      <c r="T7" s="39" t="e">
        <f ca="1" t="shared" si="9"/>
        <v>#REF!</v>
      </c>
      <c r="U7" s="40" t="e">
        <f ca="1" t="shared" si="0"/>
        <v>#REF!</v>
      </c>
    </row>
    <row r="8" spans="1:21" ht="15">
      <c r="A8" s="34" t="s">
        <v>150</v>
      </c>
      <c r="B8" s="34">
        <v>221</v>
      </c>
      <c r="D8" s="32">
        <f t="shared" si="1"/>
        <v>0</v>
      </c>
      <c r="E8" s="3">
        <f>COUNTIF(Vertices[Degree],"&gt;= "&amp;D8)-COUNTIF(Vertices[Degree],"&gt;="&amp;D9)</f>
        <v>0</v>
      </c>
      <c r="F8" s="37">
        <f t="shared" si="2"/>
        <v>1.527272727272727</v>
      </c>
      <c r="G8" s="38">
        <f>COUNTIF(Vertices[In-Degree],"&gt;= "&amp;F8)-COUNTIF(Vertices[In-Degree],"&gt;="&amp;F9)</f>
        <v>0</v>
      </c>
      <c r="H8" s="37">
        <f t="shared" si="3"/>
        <v>2.9454545454545453</v>
      </c>
      <c r="I8" s="38">
        <f>COUNTIF(Vertices[Out-Degree],"&gt;= "&amp;H8)-COUNTIF(Vertices[Out-Degree],"&gt;="&amp;H9)</f>
        <v>1</v>
      </c>
      <c r="J8" s="37">
        <f t="shared" si="4"/>
        <v>23.05454541818182</v>
      </c>
      <c r="K8" s="38">
        <f>COUNTIF(Vertices[Betweenness Centrality],"&gt;= "&amp;J8)-COUNTIF(Vertices[Betweenness Centrality],"&gt;="&amp;J9)</f>
        <v>0</v>
      </c>
      <c r="L8" s="37">
        <f t="shared" si="5"/>
        <v>0.1090909090909091</v>
      </c>
      <c r="M8" s="38">
        <f>COUNTIF(Vertices[Closeness Centrality],"&gt;= "&amp;L8)-COUNTIF(Vertices[Closeness Centrality],"&gt;="&amp;L9)</f>
        <v>4</v>
      </c>
      <c r="N8" s="37">
        <f t="shared" si="6"/>
        <v>0.007965163636363636</v>
      </c>
      <c r="O8" s="38">
        <f>COUNTIF(Vertices[Eigenvector Centrality],"&gt;= "&amp;N8)-COUNTIF(Vertices[Eigenvector Centrality],"&gt;="&amp;N9)</f>
        <v>0</v>
      </c>
      <c r="P8" s="37">
        <f t="shared" si="7"/>
        <v>0.5809913454545454</v>
      </c>
      <c r="Q8" s="38">
        <f>COUNTIF(Vertices[PageRank],"&gt;= "&amp;P8)-COUNTIF(Vertices[PageRank],"&gt;="&amp;P9)</f>
        <v>22</v>
      </c>
      <c r="R8" s="37">
        <f t="shared" si="8"/>
        <v>0.08727272727272727</v>
      </c>
      <c r="S8" s="43">
        <f>COUNTIF(Vertices[Clustering Coefficient],"&gt;= "&amp;R8)-COUNTIF(Vertices[Clustering Coefficient],"&gt;="&amp;R9)</f>
        <v>0</v>
      </c>
      <c r="T8" s="37" t="e">
        <f ca="1" t="shared" si="9"/>
        <v>#REF!</v>
      </c>
      <c r="U8" s="38" t="e">
        <f ca="1" t="shared" si="0"/>
        <v>#REF!</v>
      </c>
    </row>
    <row r="9" spans="1:21" ht="15">
      <c r="A9" s="74"/>
      <c r="B9" s="74"/>
      <c r="D9" s="32">
        <f t="shared" si="1"/>
        <v>0</v>
      </c>
      <c r="E9" s="3">
        <f>COUNTIF(Vertices[Degree],"&gt;= "&amp;D9)-COUNTIF(Vertices[Degree],"&gt;="&amp;D10)</f>
        <v>0</v>
      </c>
      <c r="F9" s="39">
        <f t="shared" si="2"/>
        <v>1.7818181818181813</v>
      </c>
      <c r="G9" s="40">
        <f>COUNTIF(Vertices[In-Degree],"&gt;= "&amp;F9)-COUNTIF(Vertices[In-Degree],"&gt;="&amp;F10)</f>
        <v>4</v>
      </c>
      <c r="H9" s="39">
        <f t="shared" si="3"/>
        <v>3.436363636363636</v>
      </c>
      <c r="I9" s="40">
        <f>COUNTIF(Vertices[Out-Degree],"&gt;= "&amp;H9)-COUNTIF(Vertices[Out-Degree],"&gt;="&amp;H10)</f>
        <v>0</v>
      </c>
      <c r="J9" s="39">
        <f t="shared" si="4"/>
        <v>26.896969654545458</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0.00929269090909091</v>
      </c>
      <c r="O9" s="40">
        <f>COUNTIF(Vertices[Eigenvector Centrality],"&gt;= "&amp;N9)-COUNTIF(Vertices[Eigenvector Centrality],"&gt;="&amp;N10)</f>
        <v>0</v>
      </c>
      <c r="P9" s="39">
        <f t="shared" si="7"/>
        <v>0.6361972363636363</v>
      </c>
      <c r="Q9" s="40">
        <f>COUNTIF(Vertices[PageRank],"&gt;= "&amp;P9)-COUNTIF(Vertices[PageRank],"&gt;="&amp;P10)</f>
        <v>4</v>
      </c>
      <c r="R9" s="39">
        <f t="shared" si="8"/>
        <v>0.10181818181818181</v>
      </c>
      <c r="S9" s="44">
        <f>COUNTIF(Vertices[Clustering Coefficient],"&gt;= "&amp;R9)-COUNTIF(Vertices[Clustering Coefficient],"&gt;="&amp;R10)</f>
        <v>0</v>
      </c>
      <c r="T9" s="39" t="e">
        <f ca="1" t="shared" si="9"/>
        <v>#REF!</v>
      </c>
      <c r="U9" s="40" t="e">
        <f ca="1" t="shared" si="0"/>
        <v>#REF!</v>
      </c>
    </row>
    <row r="10" spans="1:21" ht="15">
      <c r="A10" s="34" t="s">
        <v>1818</v>
      </c>
      <c r="B10" s="34">
        <v>4</v>
      </c>
      <c r="D10" s="32">
        <f t="shared" si="1"/>
        <v>0</v>
      </c>
      <c r="E10" s="3">
        <f>COUNTIF(Vertices[Degree],"&gt;= "&amp;D10)-COUNTIF(Vertices[Degree],"&gt;="&amp;D11)</f>
        <v>0</v>
      </c>
      <c r="F10" s="37">
        <f t="shared" si="2"/>
        <v>2.0363636363636357</v>
      </c>
      <c r="G10" s="38">
        <f>COUNTIF(Vertices[In-Degree],"&gt;= "&amp;F10)-COUNTIF(Vertices[In-Degree],"&gt;="&amp;F11)</f>
        <v>0</v>
      </c>
      <c r="H10" s="37">
        <f t="shared" si="3"/>
        <v>3.927272727272727</v>
      </c>
      <c r="I10" s="38">
        <f>COUNTIF(Vertices[Out-Degree],"&gt;= "&amp;H10)-COUNTIF(Vertices[Out-Degree],"&gt;="&amp;H11)</f>
        <v>1</v>
      </c>
      <c r="J10" s="37">
        <f t="shared" si="4"/>
        <v>30.739393890909096</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0.010620218181818183</v>
      </c>
      <c r="O10" s="38">
        <f>COUNTIF(Vertices[Eigenvector Centrality],"&gt;= "&amp;N10)-COUNTIF(Vertices[Eigenvector Centrality],"&gt;="&amp;N11)</f>
        <v>0</v>
      </c>
      <c r="P10" s="37">
        <f t="shared" si="7"/>
        <v>0.6914031272727272</v>
      </c>
      <c r="Q10" s="38">
        <f>COUNTIF(Vertices[PageRank],"&gt;= "&amp;P10)-COUNTIF(Vertices[PageRank],"&gt;="&amp;P11)</f>
        <v>6</v>
      </c>
      <c r="R10" s="37">
        <f t="shared" si="8"/>
        <v>0.11636363636363635</v>
      </c>
      <c r="S10" s="43">
        <f>COUNTIF(Vertices[Clustering Coefficient],"&gt;= "&amp;R10)-COUNTIF(Vertices[Clustering Coefficient],"&gt;="&amp;R11)</f>
        <v>1</v>
      </c>
      <c r="T10" s="37" t="e">
        <f ca="1" t="shared" si="9"/>
        <v>#REF!</v>
      </c>
      <c r="U10" s="38" t="e">
        <f ca="1" t="shared" si="0"/>
        <v>#REF!</v>
      </c>
    </row>
    <row r="11" spans="1:21" ht="15">
      <c r="A11" s="74"/>
      <c r="B11" s="74"/>
      <c r="D11" s="32">
        <f t="shared" si="1"/>
        <v>0</v>
      </c>
      <c r="E11" s="3">
        <f>COUNTIF(Vertices[Degree],"&gt;= "&amp;D11)-COUNTIF(Vertices[Degree],"&gt;="&amp;D12)</f>
        <v>0</v>
      </c>
      <c r="F11" s="39">
        <f t="shared" si="2"/>
        <v>2.29090909090909</v>
      </c>
      <c r="G11" s="40">
        <f>COUNTIF(Vertices[In-Degree],"&gt;= "&amp;F11)-COUNTIF(Vertices[In-Degree],"&gt;="&amp;F12)</f>
        <v>0</v>
      </c>
      <c r="H11" s="39">
        <f t="shared" si="3"/>
        <v>4.418181818181818</v>
      </c>
      <c r="I11" s="40">
        <f>COUNTIF(Vertices[Out-Degree],"&gt;= "&amp;H11)-COUNTIF(Vertices[Out-Degree],"&gt;="&amp;H12)</f>
        <v>0</v>
      </c>
      <c r="J11" s="39">
        <f t="shared" si="4"/>
        <v>34.58181812727273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0.011947745454545456</v>
      </c>
      <c r="O11" s="40">
        <f>COUNTIF(Vertices[Eigenvector Centrality],"&gt;= "&amp;N11)-COUNTIF(Vertices[Eigenvector Centrality],"&gt;="&amp;N12)</f>
        <v>0</v>
      </c>
      <c r="P11" s="39">
        <f t="shared" si="7"/>
        <v>0.7466090181818181</v>
      </c>
      <c r="Q11" s="40">
        <f>COUNTIF(Vertices[PageRank],"&gt;= "&amp;P11)-COUNTIF(Vertices[PageRank],"&gt;="&amp;P12)</f>
        <v>3</v>
      </c>
      <c r="R11" s="39">
        <f t="shared" si="8"/>
        <v>0.1309090909090909</v>
      </c>
      <c r="S11" s="44">
        <f>COUNTIF(Vertices[Clustering Coefficient],"&gt;= "&amp;R11)-COUNTIF(Vertices[Clustering Coefficient],"&gt;="&amp;R12)</f>
        <v>0</v>
      </c>
      <c r="T11" s="39" t="e">
        <f ca="1" t="shared" si="9"/>
        <v>#REF!</v>
      </c>
      <c r="U11" s="40" t="e">
        <f ca="1" t="shared" si="0"/>
        <v>#REF!</v>
      </c>
    </row>
    <row r="12" spans="1:21" ht="15">
      <c r="A12" s="34" t="s">
        <v>292</v>
      </c>
      <c r="B12" s="34">
        <v>25</v>
      </c>
      <c r="D12" s="32">
        <f t="shared" si="1"/>
        <v>0</v>
      </c>
      <c r="E12" s="3">
        <f>COUNTIF(Vertices[Degree],"&gt;= "&amp;D12)-COUNTIF(Vertices[Degree],"&gt;="&amp;D13)</f>
        <v>0</v>
      </c>
      <c r="F12" s="37">
        <f t="shared" si="2"/>
        <v>2.5454545454545445</v>
      </c>
      <c r="G12" s="38">
        <f>COUNTIF(Vertices[In-Degree],"&gt;= "&amp;F12)-COUNTIF(Vertices[In-Degree],"&gt;="&amp;F13)</f>
        <v>0</v>
      </c>
      <c r="H12" s="37">
        <f t="shared" si="3"/>
        <v>4.909090909090909</v>
      </c>
      <c r="I12" s="38">
        <f>COUNTIF(Vertices[Out-Degree],"&gt;= "&amp;H12)-COUNTIF(Vertices[Out-Degree],"&gt;="&amp;H13)</f>
        <v>0</v>
      </c>
      <c r="J12" s="37">
        <f t="shared" si="4"/>
        <v>38.42424236363637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0.01327527272727273</v>
      </c>
      <c r="O12" s="38">
        <f>COUNTIF(Vertices[Eigenvector Centrality],"&gt;= "&amp;N12)-COUNTIF(Vertices[Eigenvector Centrality],"&gt;="&amp;N13)</f>
        <v>0</v>
      </c>
      <c r="P12" s="37">
        <f t="shared" si="7"/>
        <v>0.801814909090909</v>
      </c>
      <c r="Q12" s="38">
        <f>COUNTIF(Vertices[PageRank],"&gt;= "&amp;P12)-COUNTIF(Vertices[PageRank],"&gt;="&amp;P13)</f>
        <v>0</v>
      </c>
      <c r="R12" s="37">
        <f t="shared" si="8"/>
        <v>0.14545454545454545</v>
      </c>
      <c r="S12" s="43">
        <f>COUNTIF(Vertices[Clustering Coefficient],"&gt;= "&amp;R12)-COUNTIF(Vertices[Clustering Coefficient],"&gt;="&amp;R13)</f>
        <v>4</v>
      </c>
      <c r="T12" s="37" t="e">
        <f ca="1" t="shared" si="9"/>
        <v>#REF!</v>
      </c>
      <c r="U12" s="38" t="e">
        <f ca="1" t="shared" si="0"/>
        <v>#REF!</v>
      </c>
    </row>
    <row r="13" spans="1:21" ht="15">
      <c r="A13" s="34" t="s">
        <v>416</v>
      </c>
      <c r="B13" s="34">
        <v>169</v>
      </c>
      <c r="D13" s="32">
        <f t="shared" si="1"/>
        <v>0</v>
      </c>
      <c r="E13" s="3">
        <f>COUNTIF(Vertices[Degree],"&gt;= "&amp;D13)-COUNTIF(Vertices[Degree],"&gt;="&amp;D14)</f>
        <v>0</v>
      </c>
      <c r="F13" s="39">
        <f t="shared" si="2"/>
        <v>2.799999999999999</v>
      </c>
      <c r="G13" s="40">
        <f>COUNTIF(Vertices[In-Degree],"&gt;= "&amp;F13)-COUNTIF(Vertices[In-Degree],"&gt;="&amp;F14)</f>
        <v>0</v>
      </c>
      <c r="H13" s="39">
        <f t="shared" si="3"/>
        <v>5.4</v>
      </c>
      <c r="I13" s="40">
        <f>COUNTIF(Vertices[Out-Degree],"&gt;= "&amp;H13)-COUNTIF(Vertices[Out-Degree],"&gt;="&amp;H14)</f>
        <v>0</v>
      </c>
      <c r="J13" s="39">
        <f t="shared" si="4"/>
        <v>42.2666666</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0.014602800000000003</v>
      </c>
      <c r="O13" s="40">
        <f>COUNTIF(Vertices[Eigenvector Centrality],"&gt;= "&amp;N13)-COUNTIF(Vertices[Eigenvector Centrality],"&gt;="&amp;N14)</f>
        <v>0</v>
      </c>
      <c r="P13" s="39">
        <f t="shared" si="7"/>
        <v>0.8570207999999999</v>
      </c>
      <c r="Q13" s="40">
        <f>COUNTIF(Vertices[PageRank],"&gt;= "&amp;P13)-COUNTIF(Vertices[PageRank],"&gt;="&amp;P14)</f>
        <v>0</v>
      </c>
      <c r="R13" s="39">
        <f t="shared" si="8"/>
        <v>0.16</v>
      </c>
      <c r="S13" s="44">
        <f>COUNTIF(Vertices[Clustering Coefficient],"&gt;= "&amp;R13)-COUNTIF(Vertices[Clustering Coefficient],"&gt;="&amp;R14)</f>
        <v>5</v>
      </c>
      <c r="T13" s="39" t="e">
        <f ca="1" t="shared" si="9"/>
        <v>#REF!</v>
      </c>
      <c r="U13" s="40" t="e">
        <f ca="1" t="shared" si="0"/>
        <v>#REF!</v>
      </c>
    </row>
    <row r="14" spans="1:21" ht="15">
      <c r="A14" s="34" t="s">
        <v>417</v>
      </c>
      <c r="B14" s="34">
        <v>19</v>
      </c>
      <c r="D14" s="32">
        <f t="shared" si="1"/>
        <v>0</v>
      </c>
      <c r="E14" s="3">
        <f>COUNTIF(Vertices[Degree],"&gt;= "&amp;D14)-COUNTIF(Vertices[Degree],"&gt;="&amp;D15)</f>
        <v>0</v>
      </c>
      <c r="F14" s="37">
        <f t="shared" si="2"/>
        <v>3.0545454545454533</v>
      </c>
      <c r="G14" s="38">
        <f>COUNTIF(Vertices[In-Degree],"&gt;= "&amp;F14)-COUNTIF(Vertices[In-Degree],"&gt;="&amp;F15)</f>
        <v>0</v>
      </c>
      <c r="H14" s="37">
        <f t="shared" si="3"/>
        <v>5.8909090909090915</v>
      </c>
      <c r="I14" s="38">
        <f>COUNTIF(Vertices[Out-Degree],"&gt;= "&amp;H14)-COUNTIF(Vertices[Out-Degree],"&gt;="&amp;H15)</f>
        <v>5</v>
      </c>
      <c r="J14" s="37">
        <f t="shared" si="4"/>
        <v>46.109090836363634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0.015930327272727276</v>
      </c>
      <c r="O14" s="38">
        <f>COUNTIF(Vertices[Eigenvector Centrality],"&gt;= "&amp;N14)-COUNTIF(Vertices[Eigenvector Centrality],"&gt;="&amp;N15)</f>
        <v>0</v>
      </c>
      <c r="P14" s="37">
        <f t="shared" si="7"/>
        <v>0.9122266909090908</v>
      </c>
      <c r="Q14" s="38">
        <f>COUNTIF(Vertices[PageRank],"&gt;= "&amp;P14)-COUNTIF(Vertices[PageRank],"&gt;="&amp;P15)</f>
        <v>0</v>
      </c>
      <c r="R14" s="37">
        <f t="shared" si="8"/>
        <v>0.17454545454545456</v>
      </c>
      <c r="S14" s="43">
        <f>COUNTIF(Vertices[Clustering Coefficient],"&gt;= "&amp;R14)-COUNTIF(Vertices[Clustering Coefficient],"&gt;="&amp;R15)</f>
        <v>0</v>
      </c>
      <c r="T14" s="37" t="e">
        <f ca="1" t="shared" si="9"/>
        <v>#REF!</v>
      </c>
      <c r="U14" s="38" t="e">
        <f ca="1" t="shared" si="0"/>
        <v>#REF!</v>
      </c>
    </row>
    <row r="15" spans="1:21" ht="15">
      <c r="A15" s="34" t="s">
        <v>418</v>
      </c>
      <c r="B15" s="34">
        <v>8</v>
      </c>
      <c r="D15" s="32">
        <f t="shared" si="1"/>
        <v>0</v>
      </c>
      <c r="E15" s="3">
        <f>COUNTIF(Vertices[Degree],"&gt;= "&amp;D15)-COUNTIF(Vertices[Degree],"&gt;="&amp;D16)</f>
        <v>0</v>
      </c>
      <c r="F15" s="39">
        <f t="shared" si="2"/>
        <v>3.3090909090909078</v>
      </c>
      <c r="G15" s="40">
        <f>COUNTIF(Vertices[In-Degree],"&gt;= "&amp;F15)-COUNTIF(Vertices[In-Degree],"&gt;="&amp;F16)</f>
        <v>0</v>
      </c>
      <c r="H15" s="39">
        <f t="shared" si="3"/>
        <v>6.381818181818183</v>
      </c>
      <c r="I15" s="40">
        <f>COUNTIF(Vertices[Out-Degree],"&gt;= "&amp;H15)-COUNTIF(Vertices[Out-Degree],"&gt;="&amp;H16)</f>
        <v>0</v>
      </c>
      <c r="J15" s="39">
        <f t="shared" si="4"/>
        <v>49.95151507272727</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0.01725785454545455</v>
      </c>
      <c r="O15" s="40">
        <f>COUNTIF(Vertices[Eigenvector Centrality],"&gt;= "&amp;N15)-COUNTIF(Vertices[Eigenvector Centrality],"&gt;="&amp;N16)</f>
        <v>0</v>
      </c>
      <c r="P15" s="39">
        <f t="shared" si="7"/>
        <v>0.9674325818181817</v>
      </c>
      <c r="Q15" s="40">
        <f>COUNTIF(Vertices[PageRank],"&gt;= "&amp;P15)-COUNTIF(Vertices[PageRank],"&gt;="&amp;P16)</f>
        <v>23</v>
      </c>
      <c r="R15" s="39">
        <f t="shared" si="8"/>
        <v>0.18909090909090912</v>
      </c>
      <c r="S15" s="44">
        <f>COUNTIF(Vertices[Clustering Coefficient],"&gt;= "&amp;R15)-COUNTIF(Vertices[Clustering Coefficient],"&gt;="&amp;R16)</f>
        <v>6</v>
      </c>
      <c r="T15" s="39" t="e">
        <f ca="1" t="shared" si="9"/>
        <v>#REF!</v>
      </c>
      <c r="U15" s="40" t="e">
        <f ca="1" t="shared" si="0"/>
        <v>#REF!</v>
      </c>
    </row>
    <row r="16" spans="1:21" ht="15">
      <c r="A16" s="74"/>
      <c r="B16" s="74"/>
      <c r="D16" s="32">
        <f t="shared" si="1"/>
        <v>0</v>
      </c>
      <c r="E16" s="3">
        <f>COUNTIF(Vertices[Degree],"&gt;= "&amp;D16)-COUNTIF(Vertices[Degree],"&gt;="&amp;D17)</f>
        <v>0</v>
      </c>
      <c r="F16" s="37">
        <f t="shared" si="2"/>
        <v>3.563636363636362</v>
      </c>
      <c r="G16" s="38">
        <f>COUNTIF(Vertices[In-Degree],"&gt;= "&amp;F16)-COUNTIF(Vertices[In-Degree],"&gt;="&amp;F17)</f>
        <v>0</v>
      </c>
      <c r="H16" s="37">
        <f t="shared" si="3"/>
        <v>6.872727272727274</v>
      </c>
      <c r="I16" s="38">
        <f>COUNTIF(Vertices[Out-Degree],"&gt;= "&amp;H16)-COUNTIF(Vertices[Out-Degree],"&gt;="&amp;H17)</f>
        <v>1</v>
      </c>
      <c r="J16" s="37">
        <f t="shared" si="4"/>
        <v>53.7939393090909</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0.018585381818181822</v>
      </c>
      <c r="O16" s="38">
        <f>COUNTIF(Vertices[Eigenvector Centrality],"&gt;= "&amp;N16)-COUNTIF(Vertices[Eigenvector Centrality],"&gt;="&amp;N17)</f>
        <v>0</v>
      </c>
      <c r="P16" s="37">
        <f t="shared" si="7"/>
        <v>1.0226384727272726</v>
      </c>
      <c r="Q16" s="38">
        <f>COUNTIF(Vertices[PageRank],"&gt;= "&amp;P16)-COUNTIF(Vertices[PageRank],"&gt;="&amp;P17)</f>
        <v>8</v>
      </c>
      <c r="R16" s="37">
        <f t="shared" si="8"/>
        <v>0.20363636363636367</v>
      </c>
      <c r="S16" s="43">
        <f>COUNTIF(Vertices[Clustering Coefficient],"&gt;= "&amp;R16)-COUNTIF(Vertices[Clustering Coefficient],"&gt;="&amp;R17)</f>
        <v>0</v>
      </c>
      <c r="T16" s="37" t="e">
        <f ca="1" t="shared" si="9"/>
        <v>#REF!</v>
      </c>
      <c r="U16" s="38" t="e">
        <f ca="1" t="shared" si="0"/>
        <v>#REF!</v>
      </c>
    </row>
    <row r="17" spans="1:21" ht="15">
      <c r="A17" s="34" t="s">
        <v>151</v>
      </c>
      <c r="B17" s="34">
        <v>26</v>
      </c>
      <c r="D17" s="32">
        <f t="shared" si="1"/>
        <v>0</v>
      </c>
      <c r="E17" s="3">
        <f>COUNTIF(Vertices[Degree],"&gt;= "&amp;D17)-COUNTIF(Vertices[Degree],"&gt;="&amp;D18)</f>
        <v>0</v>
      </c>
      <c r="F17" s="39">
        <f t="shared" si="2"/>
        <v>3.8181818181818166</v>
      </c>
      <c r="G17" s="40">
        <f>COUNTIF(Vertices[In-Degree],"&gt;= "&amp;F17)-COUNTIF(Vertices[In-Degree],"&gt;="&amp;F18)</f>
        <v>5</v>
      </c>
      <c r="H17" s="39">
        <f t="shared" si="3"/>
        <v>7.363636363636365</v>
      </c>
      <c r="I17" s="40">
        <f>COUNTIF(Vertices[Out-Degree],"&gt;= "&amp;H17)-COUNTIF(Vertices[Out-Degree],"&gt;="&amp;H18)</f>
        <v>0</v>
      </c>
      <c r="J17" s="39">
        <f t="shared" si="4"/>
        <v>57.636363545454536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0.019912909090909096</v>
      </c>
      <c r="O17" s="40">
        <f>COUNTIF(Vertices[Eigenvector Centrality],"&gt;= "&amp;N17)-COUNTIF(Vertices[Eigenvector Centrality],"&gt;="&amp;N18)</f>
        <v>0</v>
      </c>
      <c r="P17" s="39">
        <f t="shared" si="7"/>
        <v>1.0778443636363635</v>
      </c>
      <c r="Q17" s="40">
        <f>COUNTIF(Vertices[PageRank],"&gt;= "&amp;P17)-COUNTIF(Vertices[PageRank],"&gt;="&amp;P18)</f>
        <v>0</v>
      </c>
      <c r="R17" s="39">
        <f t="shared" si="8"/>
        <v>0.21818181818181823</v>
      </c>
      <c r="S17" s="44">
        <f>COUNTIF(Vertices[Clustering Coefficient],"&gt;= "&amp;R17)-COUNTIF(Vertices[Clustering Coefficient],"&gt;="&amp;R18)</f>
        <v>0</v>
      </c>
      <c r="T17" s="39" t="e">
        <f ca="1" t="shared" si="9"/>
        <v>#REF!</v>
      </c>
      <c r="U17" s="40" t="e">
        <f ca="1" t="shared" si="0"/>
        <v>#REF!</v>
      </c>
    </row>
    <row r="18" spans="1:21" ht="15">
      <c r="A18" s="74"/>
      <c r="B18" s="74"/>
      <c r="D18" s="32">
        <f t="shared" si="1"/>
        <v>0</v>
      </c>
      <c r="E18" s="3">
        <f>COUNTIF(Vertices[Degree],"&gt;= "&amp;D18)-COUNTIF(Vertices[Degree],"&gt;="&amp;D19)</f>
        <v>0</v>
      </c>
      <c r="F18" s="37">
        <f t="shared" si="2"/>
        <v>4.072727272727271</v>
      </c>
      <c r="G18" s="38">
        <f>COUNTIF(Vertices[In-Degree],"&gt;= "&amp;F18)-COUNTIF(Vertices[In-Degree],"&gt;="&amp;F19)</f>
        <v>0</v>
      </c>
      <c r="H18" s="37">
        <f t="shared" si="3"/>
        <v>7.854545454545456</v>
      </c>
      <c r="I18" s="38">
        <f>COUNTIF(Vertices[Out-Degree],"&gt;= "&amp;H18)-COUNTIF(Vertices[Out-Degree],"&gt;="&amp;H19)</f>
        <v>0</v>
      </c>
      <c r="J18" s="37">
        <f t="shared" si="4"/>
        <v>61.47878778181817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0.02124043636363637</v>
      </c>
      <c r="O18" s="38">
        <f>COUNTIF(Vertices[Eigenvector Centrality],"&gt;= "&amp;N18)-COUNTIF(Vertices[Eigenvector Centrality],"&gt;="&amp;N19)</f>
        <v>0</v>
      </c>
      <c r="P18" s="37">
        <f t="shared" si="7"/>
        <v>1.1330502545454544</v>
      </c>
      <c r="Q18" s="38">
        <f>COUNTIF(Vertices[PageRank],"&gt;= "&amp;P18)-COUNTIF(Vertices[PageRank],"&gt;="&amp;P19)</f>
        <v>0</v>
      </c>
      <c r="R18" s="37">
        <f t="shared" si="8"/>
        <v>0.23272727272727278</v>
      </c>
      <c r="S18" s="43">
        <f>COUNTIF(Vertices[Clustering Coefficient],"&gt;= "&amp;R18)-COUNTIF(Vertices[Clustering Coefficient],"&gt;="&amp;R19)</f>
        <v>0</v>
      </c>
      <c r="T18" s="37" t="e">
        <f ca="1" t="shared" si="9"/>
        <v>#REF!</v>
      </c>
      <c r="U18" s="38" t="e">
        <f ca="1" t="shared" si="0"/>
        <v>#REF!</v>
      </c>
    </row>
    <row r="19" spans="1:21" ht="15">
      <c r="A19" s="34" t="s">
        <v>170</v>
      </c>
      <c r="B19" s="34">
        <v>0.043010752688172046</v>
      </c>
      <c r="D19" s="32">
        <f t="shared" si="1"/>
        <v>0</v>
      </c>
      <c r="E19" s="3">
        <f>COUNTIF(Vertices[Degree],"&gt;= "&amp;D19)-COUNTIF(Vertices[Degree],"&gt;="&amp;D20)</f>
        <v>0</v>
      </c>
      <c r="F19" s="39">
        <f t="shared" si="2"/>
        <v>4.327272727272726</v>
      </c>
      <c r="G19" s="40">
        <f>COUNTIF(Vertices[In-Degree],"&gt;= "&amp;F19)-COUNTIF(Vertices[In-Degree],"&gt;="&amp;F20)</f>
        <v>0</v>
      </c>
      <c r="H19" s="39">
        <f t="shared" si="3"/>
        <v>8.345454545454547</v>
      </c>
      <c r="I19" s="40">
        <f>COUNTIF(Vertices[Out-Degree],"&gt;= "&amp;H19)-COUNTIF(Vertices[Out-Degree],"&gt;="&amp;H20)</f>
        <v>0</v>
      </c>
      <c r="J19" s="39">
        <f t="shared" si="4"/>
        <v>65.32121201818181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0.022567963636363642</v>
      </c>
      <c r="O19" s="40">
        <f>COUNTIF(Vertices[Eigenvector Centrality],"&gt;= "&amp;N19)-COUNTIF(Vertices[Eigenvector Centrality],"&gt;="&amp;N20)</f>
        <v>0</v>
      </c>
      <c r="P19" s="39">
        <f t="shared" si="7"/>
        <v>1.1882561454545453</v>
      </c>
      <c r="Q19" s="40">
        <f>COUNTIF(Vertices[PageRank],"&gt;= "&amp;P19)-COUNTIF(Vertices[PageRank],"&gt;="&amp;P20)</f>
        <v>1</v>
      </c>
      <c r="R19" s="39">
        <f t="shared" si="8"/>
        <v>0.24727272727272734</v>
      </c>
      <c r="S19" s="44">
        <f>COUNTIF(Vertices[Clustering Coefficient],"&gt;= "&amp;R19)-COUNTIF(Vertices[Clustering Coefficient],"&gt;="&amp;R20)</f>
        <v>0</v>
      </c>
      <c r="T19" s="39" t="e">
        <f ca="1" t="shared" si="9"/>
        <v>#REF!</v>
      </c>
      <c r="U19" s="40" t="e">
        <f ca="1" t="shared" si="0"/>
        <v>#REF!</v>
      </c>
    </row>
    <row r="20" spans="1:21" ht="15">
      <c r="A20" s="34" t="s">
        <v>171</v>
      </c>
      <c r="B20" s="34">
        <v>0.08247422680412371</v>
      </c>
      <c r="D20" s="32">
        <f t="shared" si="1"/>
        <v>0</v>
      </c>
      <c r="E20" s="3">
        <f>COUNTIF(Vertices[Degree],"&gt;= "&amp;D20)-COUNTIF(Vertices[Degree],"&gt;="&amp;D21)</f>
        <v>0</v>
      </c>
      <c r="F20" s="37">
        <f t="shared" si="2"/>
        <v>4.581818181818181</v>
      </c>
      <c r="G20" s="38">
        <f>COUNTIF(Vertices[In-Degree],"&gt;= "&amp;F20)-COUNTIF(Vertices[In-Degree],"&gt;="&amp;F21)</f>
        <v>0</v>
      </c>
      <c r="H20" s="37">
        <f t="shared" si="3"/>
        <v>8.836363636363638</v>
      </c>
      <c r="I20" s="38">
        <f>COUNTIF(Vertices[Out-Degree],"&gt;= "&amp;H20)-COUNTIF(Vertices[Out-Degree],"&gt;="&amp;H21)</f>
        <v>0</v>
      </c>
      <c r="J20" s="37">
        <f t="shared" si="4"/>
        <v>69.16363625454545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0.023895490909090916</v>
      </c>
      <c r="O20" s="38">
        <f>COUNTIF(Vertices[Eigenvector Centrality],"&gt;= "&amp;N20)-COUNTIF(Vertices[Eigenvector Centrality],"&gt;="&amp;N21)</f>
        <v>0</v>
      </c>
      <c r="P20" s="37">
        <f t="shared" si="7"/>
        <v>1.2434620363636362</v>
      </c>
      <c r="Q20" s="38">
        <f>COUNTIF(Vertices[PageRank],"&gt;= "&amp;P20)-COUNTIF(Vertices[PageRank],"&gt;="&amp;P21)</f>
        <v>2</v>
      </c>
      <c r="R20" s="37">
        <f t="shared" si="8"/>
        <v>0.2618181818181819</v>
      </c>
      <c r="S20" s="43">
        <f>COUNTIF(Vertices[Clustering Coefficient],"&gt;= "&amp;R20)-COUNTIF(Vertices[Clustering Coefficient],"&gt;="&amp;R21)</f>
        <v>0</v>
      </c>
      <c r="T20" s="37" t="e">
        <f ca="1" t="shared" si="9"/>
        <v>#REF!</v>
      </c>
      <c r="U20" s="38" t="e">
        <f ca="1" t="shared" si="0"/>
        <v>#REF!</v>
      </c>
    </row>
    <row r="21" spans="1:21" ht="15">
      <c r="A21" s="74"/>
      <c r="B21" s="74"/>
      <c r="D21" s="32">
        <f t="shared" si="1"/>
        <v>0</v>
      </c>
      <c r="E21" s="3">
        <f>COUNTIF(Vertices[Degree],"&gt;= "&amp;D21)-COUNTIF(Vertices[Degree],"&gt;="&amp;D22)</f>
        <v>0</v>
      </c>
      <c r="F21" s="39">
        <f t="shared" si="2"/>
        <v>4.836363636363636</v>
      </c>
      <c r="G21" s="40">
        <f>COUNTIF(Vertices[In-Degree],"&gt;= "&amp;F21)-COUNTIF(Vertices[In-Degree],"&gt;="&amp;F22)</f>
        <v>24</v>
      </c>
      <c r="H21" s="39">
        <f t="shared" si="3"/>
        <v>9.327272727272728</v>
      </c>
      <c r="I21" s="40">
        <f>COUNTIF(Vertices[Out-Degree],"&gt;= "&amp;H21)-COUNTIF(Vertices[Out-Degree],"&gt;="&amp;H22)</f>
        <v>0</v>
      </c>
      <c r="J21" s="39">
        <f t="shared" si="4"/>
        <v>73.00606049090909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0.02522301818181819</v>
      </c>
      <c r="O21" s="40">
        <f>COUNTIF(Vertices[Eigenvector Centrality],"&gt;= "&amp;N21)-COUNTIF(Vertices[Eigenvector Centrality],"&gt;="&amp;N22)</f>
        <v>0</v>
      </c>
      <c r="P21" s="39">
        <f t="shared" si="7"/>
        <v>1.298667927272727</v>
      </c>
      <c r="Q21" s="40">
        <f>COUNTIF(Vertices[PageRank],"&gt;= "&amp;P21)-COUNTIF(Vertices[PageRank],"&gt;="&amp;P22)</f>
        <v>0</v>
      </c>
      <c r="R21" s="39">
        <f t="shared" si="8"/>
        <v>0.2763636363636364</v>
      </c>
      <c r="S21" s="44">
        <f>COUNTIF(Vertices[Clustering Coefficient],"&gt;= "&amp;R21)-COUNTIF(Vertices[Clustering Coefficient],"&gt;="&amp;R22)</f>
        <v>1</v>
      </c>
      <c r="T21" s="39" t="e">
        <f ca="1" t="shared" si="9"/>
        <v>#REF!</v>
      </c>
      <c r="U21" s="40" t="e">
        <f ca="1" t="shared" si="0"/>
        <v>#REF!</v>
      </c>
    </row>
    <row r="22" spans="1:21" ht="15">
      <c r="A22" s="34" t="s">
        <v>152</v>
      </c>
      <c r="B22" s="34">
        <v>27</v>
      </c>
      <c r="D22" s="32">
        <f t="shared" si="1"/>
        <v>0</v>
      </c>
      <c r="E22" s="3">
        <f>COUNTIF(Vertices[Degree],"&gt;= "&amp;D22)-COUNTIF(Vertices[Degree],"&gt;="&amp;D23)</f>
        <v>0</v>
      </c>
      <c r="F22" s="37">
        <f t="shared" si="2"/>
        <v>5.090909090909091</v>
      </c>
      <c r="G22" s="38">
        <f>COUNTIF(Vertices[In-Degree],"&gt;= "&amp;F22)-COUNTIF(Vertices[In-Degree],"&gt;="&amp;F23)</f>
        <v>0</v>
      </c>
      <c r="H22" s="37">
        <f t="shared" si="3"/>
        <v>9.818181818181818</v>
      </c>
      <c r="I22" s="38">
        <f>COUNTIF(Vertices[Out-Degree],"&gt;= "&amp;H22)-COUNTIF(Vertices[Out-Degree],"&gt;="&amp;H23)</f>
        <v>0</v>
      </c>
      <c r="J22" s="37">
        <f t="shared" si="4"/>
        <v>76.84848472727273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0.026550545454545462</v>
      </c>
      <c r="O22" s="38">
        <f>COUNTIF(Vertices[Eigenvector Centrality],"&gt;= "&amp;N22)-COUNTIF(Vertices[Eigenvector Centrality],"&gt;="&amp;N23)</f>
        <v>0</v>
      </c>
      <c r="P22" s="37">
        <f t="shared" si="7"/>
        <v>1.353873818181818</v>
      </c>
      <c r="Q22" s="38">
        <f>COUNTIF(Vertices[PageRank],"&gt;= "&amp;P22)-COUNTIF(Vertices[PageRank],"&gt;="&amp;P23)</f>
        <v>0</v>
      </c>
      <c r="R22" s="37">
        <f t="shared" si="8"/>
        <v>0.29090909090909095</v>
      </c>
      <c r="S22" s="43">
        <f>COUNTIF(Vertices[Clustering Coefficient],"&gt;= "&amp;R22)-COUNTIF(Vertices[Clustering Coefficient],"&gt;="&amp;R23)</f>
        <v>0</v>
      </c>
      <c r="T22" s="37" t="e">
        <f ca="1" t="shared" si="9"/>
        <v>#REF!</v>
      </c>
      <c r="U22" s="38" t="e">
        <f ca="1" t="shared" si="0"/>
        <v>#REF!</v>
      </c>
    </row>
    <row r="23" spans="1:21" ht="15">
      <c r="A23" s="34" t="s">
        <v>153</v>
      </c>
      <c r="B23" s="34">
        <v>19</v>
      </c>
      <c r="D23" s="32">
        <f t="shared" si="1"/>
        <v>0</v>
      </c>
      <c r="E23" s="3">
        <f>COUNTIF(Vertices[Degree],"&gt;= "&amp;D23)-COUNTIF(Vertices[Degree],"&gt;="&amp;D24)</f>
        <v>0</v>
      </c>
      <c r="F23" s="39">
        <f t="shared" si="2"/>
        <v>5.345454545454546</v>
      </c>
      <c r="G23" s="40">
        <f>COUNTIF(Vertices[In-Degree],"&gt;= "&amp;F23)-COUNTIF(Vertices[In-Degree],"&gt;="&amp;F24)</f>
        <v>0</v>
      </c>
      <c r="H23" s="39">
        <f t="shared" si="3"/>
        <v>10.309090909090909</v>
      </c>
      <c r="I23" s="40">
        <f>COUNTIF(Vertices[Out-Degree],"&gt;= "&amp;H23)-COUNTIF(Vertices[Out-Degree],"&gt;="&amp;H24)</f>
        <v>0</v>
      </c>
      <c r="J23" s="39">
        <f t="shared" si="4"/>
        <v>80.69090896363637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0.027878072727272735</v>
      </c>
      <c r="O23" s="40">
        <f>COUNTIF(Vertices[Eigenvector Centrality],"&gt;= "&amp;N23)-COUNTIF(Vertices[Eigenvector Centrality],"&gt;="&amp;N24)</f>
        <v>22</v>
      </c>
      <c r="P23" s="39">
        <f t="shared" si="7"/>
        <v>1.4090797090909088</v>
      </c>
      <c r="Q23" s="40">
        <f>COUNTIF(Vertices[PageRank],"&gt;= "&amp;P23)-COUNTIF(Vertices[PageRank],"&gt;="&amp;P24)</f>
        <v>0</v>
      </c>
      <c r="R23" s="39">
        <f t="shared" si="8"/>
        <v>0.3054545454545455</v>
      </c>
      <c r="S23" s="44">
        <f>COUNTIF(Vertices[Clustering Coefficient],"&gt;= "&amp;R23)-COUNTIF(Vertices[Clustering Coefficient],"&gt;="&amp;R24)</f>
        <v>0</v>
      </c>
      <c r="T23" s="39" t="e">
        <f ca="1" t="shared" si="9"/>
        <v>#REF!</v>
      </c>
      <c r="U23" s="40" t="e">
        <f ca="1" t="shared" si="0"/>
        <v>#REF!</v>
      </c>
    </row>
    <row r="24" spans="1:21" ht="15">
      <c r="A24" s="34" t="s">
        <v>154</v>
      </c>
      <c r="B24" s="34">
        <v>29</v>
      </c>
      <c r="D24" s="32">
        <f t="shared" si="1"/>
        <v>0</v>
      </c>
      <c r="E24" s="3">
        <f>COUNTIF(Vertices[Degree],"&gt;= "&amp;D24)-COUNTIF(Vertices[Degree],"&gt;="&amp;D25)</f>
        <v>0</v>
      </c>
      <c r="F24" s="37">
        <f t="shared" si="2"/>
        <v>5.6000000000000005</v>
      </c>
      <c r="G24" s="38">
        <f>COUNTIF(Vertices[In-Degree],"&gt;= "&amp;F24)-COUNTIF(Vertices[In-Degree],"&gt;="&amp;F25)</f>
        <v>0</v>
      </c>
      <c r="H24" s="37">
        <f t="shared" si="3"/>
        <v>10.799999999999999</v>
      </c>
      <c r="I24" s="38">
        <f>COUNTIF(Vertices[Out-Degree],"&gt;= "&amp;H24)-COUNTIF(Vertices[Out-Degree],"&gt;="&amp;H25)</f>
        <v>0</v>
      </c>
      <c r="J24" s="37">
        <f t="shared" si="4"/>
        <v>84.53333320000002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0.02920560000000001</v>
      </c>
      <c r="O24" s="38">
        <f>COUNTIF(Vertices[Eigenvector Centrality],"&gt;= "&amp;N24)-COUNTIF(Vertices[Eigenvector Centrality],"&gt;="&amp;N25)</f>
        <v>0</v>
      </c>
      <c r="P24" s="37">
        <f t="shared" si="7"/>
        <v>1.4642855999999997</v>
      </c>
      <c r="Q24" s="38">
        <f>COUNTIF(Vertices[PageRank],"&gt;= "&amp;P24)-COUNTIF(Vertices[PageRank],"&gt;="&amp;P25)</f>
        <v>0</v>
      </c>
      <c r="R24" s="37">
        <f t="shared" si="8"/>
        <v>0.32</v>
      </c>
      <c r="S24" s="43">
        <f>COUNTIF(Vertices[Clustering Coefficient],"&gt;= "&amp;R24)-COUNTIF(Vertices[Clustering Coefficient],"&gt;="&amp;R25)</f>
        <v>0</v>
      </c>
      <c r="T24" s="37" t="e">
        <f ca="1" t="shared" si="9"/>
        <v>#REF!</v>
      </c>
      <c r="U24" s="38" t="e">
        <f ca="1" t="shared" si="0"/>
        <v>#REF!</v>
      </c>
    </row>
    <row r="25" spans="1:21" ht="15">
      <c r="A25" s="34" t="s">
        <v>155</v>
      </c>
      <c r="B25" s="34">
        <v>128</v>
      </c>
      <c r="D25" s="32">
        <f t="shared" si="1"/>
        <v>0</v>
      </c>
      <c r="E25" s="3">
        <f>COUNTIF(Vertices[Degree],"&gt;= "&amp;D25)-COUNTIF(Vertices[Degree],"&gt;="&amp;D26)</f>
        <v>0</v>
      </c>
      <c r="F25" s="39">
        <f t="shared" si="2"/>
        <v>5.854545454545455</v>
      </c>
      <c r="G25" s="40">
        <f>COUNTIF(Vertices[In-Degree],"&gt;= "&amp;F25)-COUNTIF(Vertices[In-Degree],"&gt;="&amp;F26)</f>
        <v>4</v>
      </c>
      <c r="H25" s="39">
        <f t="shared" si="3"/>
        <v>11.29090909090909</v>
      </c>
      <c r="I25" s="40">
        <f>COUNTIF(Vertices[Out-Degree],"&gt;= "&amp;H25)-COUNTIF(Vertices[Out-Degree],"&gt;="&amp;H26)</f>
        <v>0</v>
      </c>
      <c r="J25" s="39">
        <f t="shared" si="4"/>
        <v>88.37575743636366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0.030533127272727282</v>
      </c>
      <c r="O25" s="40">
        <f>COUNTIF(Vertices[Eigenvector Centrality],"&gt;= "&amp;N25)-COUNTIF(Vertices[Eigenvector Centrality],"&gt;="&amp;N26)</f>
        <v>0</v>
      </c>
      <c r="P25" s="39">
        <f t="shared" si="7"/>
        <v>1.5194914909090906</v>
      </c>
      <c r="Q25" s="40">
        <f>COUNTIF(Vertices[PageRank],"&gt;= "&amp;P25)-COUNTIF(Vertices[PageRank],"&gt;="&amp;P26)</f>
        <v>0</v>
      </c>
      <c r="R25" s="39">
        <f t="shared" si="8"/>
        <v>0.33454545454545453</v>
      </c>
      <c r="S25" s="44">
        <f>COUNTIF(Vertices[Clustering Coefficient],"&gt;= "&amp;R25)-COUNTIF(Vertices[Clustering Coefficient],"&gt;="&amp;R26)</f>
        <v>0</v>
      </c>
      <c r="T25" s="39" t="e">
        <f ca="1" t="shared" si="9"/>
        <v>#REF!</v>
      </c>
      <c r="U25" s="40" t="e">
        <f ca="1" t="shared" si="0"/>
        <v>#REF!</v>
      </c>
    </row>
    <row r="26" spans="1:21" ht="15">
      <c r="A26" s="74"/>
      <c r="B26" s="74"/>
      <c r="D26" s="32">
        <f t="shared" si="1"/>
        <v>0</v>
      </c>
      <c r="E26" s="3">
        <f>COUNTIF(Vertices[Degree],"&gt;= "&amp;D26)-COUNTIF(Vertices[Degree],"&gt;="&amp;D28)</f>
        <v>0</v>
      </c>
      <c r="F26" s="37">
        <f t="shared" si="2"/>
        <v>6.10909090909091</v>
      </c>
      <c r="G26" s="38">
        <f>COUNTIF(Vertices[In-Degree],"&gt;= "&amp;F26)-COUNTIF(Vertices[In-Degree],"&gt;="&amp;F28)</f>
        <v>0</v>
      </c>
      <c r="H26" s="37">
        <f t="shared" si="3"/>
        <v>11.78181818181818</v>
      </c>
      <c r="I26" s="38">
        <f>COUNTIF(Vertices[Out-Degree],"&gt;= "&amp;H26)-COUNTIF(Vertices[Out-Degree],"&gt;="&amp;H28)</f>
        <v>0</v>
      </c>
      <c r="J26" s="37">
        <f t="shared" si="4"/>
        <v>92.2181816727273</v>
      </c>
      <c r="K26" s="38">
        <f>COUNTIF(Vertices[Betweenness Centrality],"&gt;= "&amp;J26)-COUNTIF(Vertices[Betweenness Centrality],"&gt;="&amp;J28)</f>
        <v>4</v>
      </c>
      <c r="L26" s="37">
        <f t="shared" si="5"/>
        <v>0.43636363636363645</v>
      </c>
      <c r="M26" s="38">
        <f>COUNTIF(Vertices[Closeness Centrality],"&gt;= "&amp;L26)-COUNTIF(Vertices[Closeness Centrality],"&gt;="&amp;L28)</f>
        <v>0</v>
      </c>
      <c r="N26" s="37">
        <f t="shared" si="6"/>
        <v>0.03186065454545455</v>
      </c>
      <c r="O26" s="38">
        <f>COUNTIF(Vertices[Eigenvector Centrality],"&gt;= "&amp;N26)-COUNTIF(Vertices[Eigenvector Centrality],"&gt;="&amp;N28)</f>
        <v>0</v>
      </c>
      <c r="P26" s="37">
        <f t="shared" si="7"/>
        <v>1.5746973818181815</v>
      </c>
      <c r="Q26" s="38">
        <f>COUNTIF(Vertices[PageRank],"&gt;= "&amp;P26)-COUNTIF(Vertices[PageRank],"&gt;="&amp;P28)</f>
        <v>2</v>
      </c>
      <c r="R26" s="37">
        <f t="shared" si="8"/>
        <v>0.34909090909090906</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2"/>
      <c r="G27" s="63">
        <f>COUNTIF(Vertices[In-Degree],"&gt;= "&amp;F27)-COUNTIF(Vertices[In-Degree],"&gt;="&amp;F28)</f>
        <v>-1</v>
      </c>
      <c r="H27" s="62"/>
      <c r="I27" s="63">
        <f>COUNTIF(Vertices[Out-Degree],"&gt;= "&amp;H27)-COUNTIF(Vertices[Out-Degree],"&gt;="&amp;H28)</f>
        <v>-5</v>
      </c>
      <c r="J27" s="62"/>
      <c r="K27" s="63">
        <f>COUNTIF(Vertices[Betweenness Centrality],"&gt;= "&amp;J27)-COUNTIF(Vertices[Betweenness Centrality],"&gt;="&amp;J28)</f>
        <v>-2</v>
      </c>
      <c r="L27" s="62"/>
      <c r="M27" s="63">
        <f>COUNTIF(Vertices[Closeness Centrality],"&gt;= "&amp;L27)-COUNTIF(Vertices[Closeness Centrality],"&gt;="&amp;L28)</f>
        <v>-8</v>
      </c>
      <c r="N27" s="62"/>
      <c r="O27" s="63">
        <f>COUNTIF(Vertices[Eigenvector Centrality],"&gt;= "&amp;N27)-COUNTIF(Vertices[Eigenvector Centrality],"&gt;="&amp;N28)</f>
        <v>-5</v>
      </c>
      <c r="P27" s="62"/>
      <c r="Q27" s="63">
        <f>COUNTIF(Vertices[Eigenvector Centrality],"&gt;= "&amp;P27)-COUNTIF(Vertices[Eigenvector Centrality],"&gt;="&amp;P28)</f>
        <v>0</v>
      </c>
      <c r="R27" s="62"/>
      <c r="S27" s="64">
        <f>COUNTIF(Vertices[Clustering Coefficient],"&gt;= "&amp;R27)-COUNTIF(Vertices[Clustering Coefficient],"&gt;="&amp;R28)</f>
        <v>-31</v>
      </c>
      <c r="T27" s="62"/>
      <c r="U27" s="63">
        <f ca="1">COUNTIF(Vertices[Clustering Coefficient],"&gt;= "&amp;T27)-COUNTIF(Vertices[Clustering Coefficient],"&gt;="&amp;T28)</f>
        <v>0</v>
      </c>
    </row>
    <row r="28" spans="1:21" ht="15">
      <c r="A28" s="34" t="s">
        <v>157</v>
      </c>
      <c r="B28" s="34">
        <v>1.6302</v>
      </c>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12.27272727272727</v>
      </c>
      <c r="I28" s="40">
        <f>COUNTIF(Vertices[Out-Degree],"&gt;= "&amp;H28)-COUNTIF(Vertices[Out-Degree],"&gt;="&amp;H40)</f>
        <v>0</v>
      </c>
      <c r="J28" s="39">
        <f>J26+($J$57-$J$2)/BinDivisor</f>
        <v>96.06060590909094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0.033188181818181825</v>
      </c>
      <c r="O28" s="40">
        <f>COUNTIF(Vertices[Eigenvector Centrality],"&gt;= "&amp;N28)-COUNTIF(Vertices[Eigenvector Centrality],"&gt;="&amp;N40)</f>
        <v>0</v>
      </c>
      <c r="P28" s="39">
        <f>P26+($P$57-$P$2)/BinDivisor</f>
        <v>1.6299032727272724</v>
      </c>
      <c r="Q28" s="40">
        <f>COUNTIF(Vertices[PageRank],"&gt;= "&amp;P28)-COUNTIF(Vertices[PageRank],"&gt;="&amp;P40)</f>
        <v>1</v>
      </c>
      <c r="R28" s="39">
        <f>R26+($R$57-$R$2)/BinDivisor</f>
        <v>0.3636363636363636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74"/>
      <c r="B29" s="7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0.026538987688098495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272</v>
      </c>
      <c r="B31" s="34">
        <v>0.537781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74"/>
      <c r="B32" s="7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273</v>
      </c>
      <c r="B33" s="34" t="s">
        <v>275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-5</v>
      </c>
      <c r="J38" s="62"/>
      <c r="K38" s="63">
        <f>COUNTIF(Vertices[Betweenness Centrality],"&gt;= "&amp;J38)-COUNTIF(Vertices[Betweenness Centrality],"&gt;="&amp;J40)</f>
        <v>-2</v>
      </c>
      <c r="L38" s="62"/>
      <c r="M38" s="63">
        <f>COUNTIF(Vertices[Closeness Centrality],"&gt;= "&amp;L38)-COUNTIF(Vertices[Closeness Centrality],"&gt;="&amp;L40)</f>
        <v>-8</v>
      </c>
      <c r="N38" s="62"/>
      <c r="O38" s="63">
        <f>COUNTIF(Vertices[Eigenvector Centrality],"&gt;= "&amp;N38)-COUNTIF(Vertices[Eigenvector Centrality],"&gt;="&amp;N40)</f>
        <v>-5</v>
      </c>
      <c r="P38" s="62"/>
      <c r="Q38" s="63">
        <f>COUNTIF(Vertices[Eigenvector Centrality],"&gt;= "&amp;P38)-COUNTIF(Vertices[Eigenvector Centrality],"&gt;="&amp;P40)</f>
        <v>0</v>
      </c>
      <c r="R38" s="62"/>
      <c r="S38" s="64">
        <f>COUNTIF(Vertices[Clustering Coefficient],"&gt;= "&amp;R38)-COUNTIF(Vertices[Clustering Coefficient],"&gt;="&amp;R40)</f>
        <v>-31</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-5</v>
      </c>
      <c r="J39" s="62"/>
      <c r="K39" s="63">
        <f>COUNTIF(Vertices[Betweenness Centrality],"&gt;= "&amp;J39)-COUNTIF(Vertices[Betweenness Centrality],"&gt;="&amp;J40)</f>
        <v>-2</v>
      </c>
      <c r="L39" s="62"/>
      <c r="M39" s="63">
        <f>COUNTIF(Vertices[Closeness Centrality],"&gt;= "&amp;L39)-COUNTIF(Vertices[Closeness Centrality],"&gt;="&amp;L40)</f>
        <v>-8</v>
      </c>
      <c r="N39" s="62"/>
      <c r="O39" s="63">
        <f>COUNTIF(Vertices[Eigenvector Centrality],"&gt;= "&amp;N39)-COUNTIF(Vertices[Eigenvector Centrality],"&gt;="&amp;N40)</f>
        <v>-5</v>
      </c>
      <c r="P39" s="62"/>
      <c r="Q39" s="63">
        <f>COUNTIF(Vertices[Eigenvector Centrality],"&gt;= "&amp;P39)-COUNTIF(Vertices[Eigenvector Centrality],"&gt;="&amp;P40)</f>
        <v>0</v>
      </c>
      <c r="R39" s="62"/>
      <c r="S39" s="64">
        <f>COUNTIF(Vertices[Clustering Coefficient],"&gt;= "&amp;R39)-COUNTIF(Vertices[Clustering Coefficient],"&gt;="&amp;R40)</f>
        <v>-31</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12.76363636363636</v>
      </c>
      <c r="I40" s="38">
        <f>COUNTIF(Vertices[Out-Degree],"&gt;= "&amp;H40)-COUNTIF(Vertices[Out-Degree],"&gt;="&amp;H41)</f>
        <v>0</v>
      </c>
      <c r="J40" s="37">
        <f>J28+($J$57-$J$2)/BinDivisor</f>
        <v>99.90303014545458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0.0345157090909091</v>
      </c>
      <c r="O40" s="38">
        <f>COUNTIF(Vertices[Eigenvector Centrality],"&gt;= "&amp;N40)-COUNTIF(Vertices[Eigenvector Centrality],"&gt;="&amp;N41)</f>
        <v>0</v>
      </c>
      <c r="P40" s="37">
        <f>P28+($P$57-$P$2)/BinDivisor</f>
        <v>1.6851091636363633</v>
      </c>
      <c r="Q40" s="38">
        <f>COUNTIF(Vertices[PageRank],"&gt;= "&amp;P40)-COUNTIF(Vertices[PageRank],"&gt;="&amp;P41)</f>
        <v>0</v>
      </c>
      <c r="R40" s="37">
        <f>R28+($R$57-$R$2)/BinDivisor</f>
        <v>0.3781818181818181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13.25454545454545</v>
      </c>
      <c r="I41" s="40">
        <f>COUNTIF(Vertices[Out-Degree],"&gt;= "&amp;H41)-COUNTIF(Vertices[Out-Degree],"&gt;="&amp;H42)</f>
        <v>0</v>
      </c>
      <c r="J41" s="39">
        <f aca="true" t="shared" si="13" ref="J41:J56">J40+($J$57-$J$2)/BinDivisor</f>
        <v>103.74545438181822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0.03584323636363637</v>
      </c>
      <c r="O41" s="40">
        <f>COUNTIF(Vertices[Eigenvector Centrality],"&gt;= "&amp;N41)-COUNTIF(Vertices[Eigenvector Centrality],"&gt;="&amp;N42)</f>
        <v>0</v>
      </c>
      <c r="P41" s="39">
        <f aca="true" t="shared" si="16" ref="P41:P56">P40+($P$57-$P$2)/BinDivisor</f>
        <v>1.7403150545454542</v>
      </c>
      <c r="Q41" s="40">
        <f>COUNTIF(Vertices[PageRank],"&gt;= "&amp;P41)-COUNTIF(Vertices[PageRank],"&gt;="&amp;P42)</f>
        <v>0</v>
      </c>
      <c r="R41" s="39">
        <f aca="true" t="shared" si="17" ref="R41:R56">R40+($R$57-$R$2)/BinDivisor</f>
        <v>0.39272727272727265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13.74545454545454</v>
      </c>
      <c r="I42" s="38">
        <f>COUNTIF(Vertices[Out-Degree],"&gt;= "&amp;H42)-COUNTIF(Vertices[Out-Degree],"&gt;="&amp;H43)</f>
        <v>0</v>
      </c>
      <c r="J42" s="37">
        <f t="shared" si="13"/>
        <v>107.58787861818186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0.037170763636363645</v>
      </c>
      <c r="O42" s="38">
        <f>COUNTIF(Vertices[Eigenvector Centrality],"&gt;= "&amp;N42)-COUNTIF(Vertices[Eigenvector Centrality],"&gt;="&amp;N43)</f>
        <v>0</v>
      </c>
      <c r="P42" s="37">
        <f t="shared" si="16"/>
        <v>1.795520945454545</v>
      </c>
      <c r="Q42" s="38">
        <f>COUNTIF(Vertices[PageRank],"&gt;= "&amp;P42)-COUNTIF(Vertices[PageRank],"&gt;="&amp;P43)</f>
        <v>0</v>
      </c>
      <c r="R42" s="37">
        <f t="shared" si="17"/>
        <v>0.4072727272727272</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14.236363636363631</v>
      </c>
      <c r="I43" s="40">
        <f>COUNTIF(Vertices[Out-Degree],"&gt;= "&amp;H43)-COUNTIF(Vertices[Out-Degree],"&gt;="&amp;H44)</f>
        <v>0</v>
      </c>
      <c r="J43" s="39">
        <f t="shared" si="13"/>
        <v>111.4303028545455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0.03849829090909092</v>
      </c>
      <c r="O43" s="40">
        <f>COUNTIF(Vertices[Eigenvector Centrality],"&gt;= "&amp;N43)-COUNTIF(Vertices[Eigenvector Centrality],"&gt;="&amp;N44)</f>
        <v>0</v>
      </c>
      <c r="P43" s="39">
        <f t="shared" si="16"/>
        <v>1.850726836363636</v>
      </c>
      <c r="Q43" s="40">
        <f>COUNTIF(Vertices[PageRank],"&gt;= "&amp;P43)-COUNTIF(Vertices[PageRank],"&gt;="&amp;P44)</f>
        <v>0</v>
      </c>
      <c r="R43" s="39">
        <f t="shared" si="17"/>
        <v>0.4218181818181817</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14.727272727272721</v>
      </c>
      <c r="I44" s="38">
        <f>COUNTIF(Vertices[Out-Degree],"&gt;= "&amp;H44)-COUNTIF(Vertices[Out-Degree],"&gt;="&amp;H45)</f>
        <v>0</v>
      </c>
      <c r="J44" s="37">
        <f t="shared" si="13"/>
        <v>115.27272709090914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0.03982581818181819</v>
      </c>
      <c r="O44" s="38">
        <f>COUNTIF(Vertices[Eigenvector Centrality],"&gt;= "&amp;N44)-COUNTIF(Vertices[Eigenvector Centrality],"&gt;="&amp;N45)</f>
        <v>0</v>
      </c>
      <c r="P44" s="37">
        <f t="shared" si="16"/>
        <v>1.905932727272727</v>
      </c>
      <c r="Q44" s="38">
        <f>COUNTIF(Vertices[PageRank],"&gt;= "&amp;P44)-COUNTIF(Vertices[PageRank],"&gt;="&amp;P45)</f>
        <v>0</v>
      </c>
      <c r="R44" s="37">
        <f t="shared" si="17"/>
        <v>0.43636363636363623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15.218181818181812</v>
      </c>
      <c r="I45" s="40">
        <f>COUNTIF(Vertices[Out-Degree],"&gt;= "&amp;H45)-COUNTIF(Vertices[Out-Degree],"&gt;="&amp;H46)</f>
        <v>0</v>
      </c>
      <c r="J45" s="39">
        <f t="shared" si="13"/>
        <v>119.11515132727278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0.041153345454545465</v>
      </c>
      <c r="O45" s="40">
        <f>COUNTIF(Vertices[Eigenvector Centrality],"&gt;= "&amp;N45)-COUNTIF(Vertices[Eigenvector Centrality],"&gt;="&amp;N46)</f>
        <v>0</v>
      </c>
      <c r="P45" s="39">
        <f t="shared" si="16"/>
        <v>1.9611386181818178</v>
      </c>
      <c r="Q45" s="40">
        <f>COUNTIF(Vertices[PageRank],"&gt;= "&amp;P45)-COUNTIF(Vertices[PageRank],"&gt;="&amp;P46)</f>
        <v>0</v>
      </c>
      <c r="R45" s="39">
        <f t="shared" si="17"/>
        <v>0.45090909090909076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15.709090909090902</v>
      </c>
      <c r="I46" s="38">
        <f>COUNTIF(Vertices[Out-Degree],"&gt;= "&amp;H46)-COUNTIF(Vertices[Out-Degree],"&gt;="&amp;H47)</f>
        <v>0</v>
      </c>
      <c r="J46" s="37">
        <f t="shared" si="13"/>
        <v>122.95757556363642</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0.04248087272727274</v>
      </c>
      <c r="O46" s="38">
        <f>COUNTIF(Vertices[Eigenvector Centrality],"&gt;= "&amp;N46)-COUNTIF(Vertices[Eigenvector Centrality],"&gt;="&amp;N47)</f>
        <v>0</v>
      </c>
      <c r="P46" s="37">
        <f t="shared" si="16"/>
        <v>2.0163445090909087</v>
      </c>
      <c r="Q46" s="38">
        <f>COUNTIF(Vertices[PageRank],"&gt;= "&amp;P46)-COUNTIF(Vertices[PageRank],"&gt;="&amp;P47)</f>
        <v>0</v>
      </c>
      <c r="R46" s="37">
        <f t="shared" si="17"/>
        <v>0.4654545454545453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16.199999999999992</v>
      </c>
      <c r="I47" s="40">
        <f>COUNTIF(Vertices[Out-Degree],"&gt;= "&amp;H47)-COUNTIF(Vertices[Out-Degree],"&gt;="&amp;H48)</f>
        <v>0</v>
      </c>
      <c r="J47" s="39">
        <f t="shared" si="13"/>
        <v>126.79999980000007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0.04380840000000001</v>
      </c>
      <c r="O47" s="40">
        <f>COUNTIF(Vertices[Eigenvector Centrality],"&gt;= "&amp;N47)-COUNTIF(Vertices[Eigenvector Centrality],"&gt;="&amp;N48)</f>
        <v>0</v>
      </c>
      <c r="P47" s="39">
        <f t="shared" si="16"/>
        <v>2.0715503999999996</v>
      </c>
      <c r="Q47" s="40">
        <f>COUNTIF(Vertices[PageRank],"&gt;= "&amp;P47)-COUNTIF(Vertices[PageRank],"&gt;="&amp;P48)</f>
        <v>0</v>
      </c>
      <c r="R47" s="39">
        <f t="shared" si="17"/>
        <v>0.4799999999999998</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16.690909090909084</v>
      </c>
      <c r="I48" s="38">
        <f>COUNTIF(Vertices[Out-Degree],"&gt;= "&amp;H48)-COUNTIF(Vertices[Out-Degree],"&gt;="&amp;H49)</f>
        <v>0</v>
      </c>
      <c r="J48" s="37">
        <f t="shared" si="13"/>
        <v>130.6424240363637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0.045135927272727284</v>
      </c>
      <c r="O48" s="38">
        <f>COUNTIF(Vertices[Eigenvector Centrality],"&gt;= "&amp;N48)-COUNTIF(Vertices[Eigenvector Centrality],"&gt;="&amp;N49)</f>
        <v>0</v>
      </c>
      <c r="P48" s="37">
        <f t="shared" si="16"/>
        <v>2.1267562909090905</v>
      </c>
      <c r="Q48" s="38">
        <f>COUNTIF(Vertices[PageRank],"&gt;= "&amp;P48)-COUNTIF(Vertices[PageRank],"&gt;="&amp;P49)</f>
        <v>0</v>
      </c>
      <c r="R48" s="37">
        <f t="shared" si="17"/>
        <v>0.49454545454545434</v>
      </c>
      <c r="S48" s="43">
        <f>COUNTIF(Vertices[Clustering Coefficient],"&gt;= "&amp;R48)-COUNTIF(Vertices[Clustering Coefficient],"&gt;="&amp;R49)</f>
        <v>8</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17.181818181818176</v>
      </c>
      <c r="I49" s="40">
        <f>COUNTIF(Vertices[Out-Degree],"&gt;= "&amp;H49)-COUNTIF(Vertices[Out-Degree],"&gt;="&amp;H50)</f>
        <v>0</v>
      </c>
      <c r="J49" s="39">
        <f t="shared" si="13"/>
        <v>134.48484827272733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0.04646345454545456</v>
      </c>
      <c r="O49" s="40">
        <f>COUNTIF(Vertices[Eigenvector Centrality],"&gt;= "&amp;N49)-COUNTIF(Vertices[Eigenvector Centrality],"&gt;="&amp;N50)</f>
        <v>0</v>
      </c>
      <c r="P49" s="39">
        <f t="shared" si="16"/>
        <v>2.1819621818181814</v>
      </c>
      <c r="Q49" s="40">
        <f>COUNTIF(Vertices[PageRank],"&gt;= "&amp;P49)-COUNTIF(Vertices[PageRank],"&gt;="&amp;P50)</f>
        <v>0</v>
      </c>
      <c r="R49" s="39">
        <f t="shared" si="17"/>
        <v>0.5090909090909089</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17.67272727272727</v>
      </c>
      <c r="I50" s="38">
        <f>COUNTIF(Vertices[Out-Degree],"&gt;= "&amp;H50)-COUNTIF(Vertices[Out-Degree],"&gt;="&amp;H51)</f>
        <v>0</v>
      </c>
      <c r="J50" s="37">
        <f t="shared" si="13"/>
        <v>138.32727250909096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0.04779098181818183</v>
      </c>
      <c r="O50" s="38">
        <f>COUNTIF(Vertices[Eigenvector Centrality],"&gt;= "&amp;N50)-COUNTIF(Vertices[Eigenvector Centrality],"&gt;="&amp;N51)</f>
        <v>0</v>
      </c>
      <c r="P50" s="37">
        <f t="shared" si="16"/>
        <v>2.2371680727272722</v>
      </c>
      <c r="Q50" s="38">
        <f>COUNTIF(Vertices[PageRank],"&gt;= "&amp;P50)-COUNTIF(Vertices[PageRank],"&gt;="&amp;P51)</f>
        <v>0</v>
      </c>
      <c r="R50" s="37">
        <f t="shared" si="17"/>
        <v>0.5236363636363635</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18.16363636363636</v>
      </c>
      <c r="I51" s="40">
        <f>COUNTIF(Vertices[Out-Degree],"&gt;= "&amp;H51)-COUNTIF(Vertices[Out-Degree],"&gt;="&amp;H52)</f>
        <v>0</v>
      </c>
      <c r="J51" s="39">
        <f t="shared" si="13"/>
        <v>142.1696967454546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0.049118509090909104</v>
      </c>
      <c r="O51" s="40">
        <f>COUNTIF(Vertices[Eigenvector Centrality],"&gt;= "&amp;N51)-COUNTIF(Vertices[Eigenvector Centrality],"&gt;="&amp;N52)</f>
        <v>0</v>
      </c>
      <c r="P51" s="39">
        <f t="shared" si="16"/>
        <v>2.292373963636363</v>
      </c>
      <c r="Q51" s="40">
        <f>COUNTIF(Vertices[PageRank],"&gt;= "&amp;P51)-COUNTIF(Vertices[PageRank],"&gt;="&amp;P52)</f>
        <v>0</v>
      </c>
      <c r="R51" s="39">
        <f t="shared" si="17"/>
        <v>0.538181818181818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18.654545454545453</v>
      </c>
      <c r="I52" s="38">
        <f>COUNTIF(Vertices[Out-Degree],"&gt;= "&amp;H52)-COUNTIF(Vertices[Out-Degree],"&gt;="&amp;H53)</f>
        <v>0</v>
      </c>
      <c r="J52" s="37">
        <f t="shared" si="13"/>
        <v>146.0121209818182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0.05044603636363638</v>
      </c>
      <c r="O52" s="38">
        <f>COUNTIF(Vertices[Eigenvector Centrality],"&gt;= "&amp;N52)-COUNTIF(Vertices[Eigenvector Centrality],"&gt;="&amp;N53)</f>
        <v>0</v>
      </c>
      <c r="P52" s="37">
        <f t="shared" si="16"/>
        <v>2.347579854545454</v>
      </c>
      <c r="Q52" s="38">
        <f>COUNTIF(Vertices[PageRank],"&gt;= "&amp;P52)-COUNTIF(Vertices[PageRank],"&gt;="&amp;P53)</f>
        <v>1</v>
      </c>
      <c r="R52" s="37">
        <f t="shared" si="17"/>
        <v>0.5527272727272725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19.145454545454545</v>
      </c>
      <c r="I53" s="40">
        <f>COUNTIF(Vertices[Out-Degree],"&gt;= "&amp;H53)-COUNTIF(Vertices[Out-Degree],"&gt;="&amp;H54)</f>
        <v>0</v>
      </c>
      <c r="J53" s="39">
        <f t="shared" si="13"/>
        <v>149.85454521818184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0.05177356363636365</v>
      </c>
      <c r="O53" s="40">
        <f>COUNTIF(Vertices[Eigenvector Centrality],"&gt;= "&amp;N53)-COUNTIF(Vertices[Eigenvector Centrality],"&gt;="&amp;N54)</f>
        <v>0</v>
      </c>
      <c r="P53" s="39">
        <f t="shared" si="16"/>
        <v>2.402785745454545</v>
      </c>
      <c r="Q53" s="40">
        <f>COUNTIF(Vertices[PageRank],"&gt;= "&amp;P53)-COUNTIF(Vertices[PageRank],"&gt;="&amp;P54)</f>
        <v>0</v>
      </c>
      <c r="R53" s="39">
        <f t="shared" si="17"/>
        <v>0.567272727272727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19.636363636363637</v>
      </c>
      <c r="I54" s="38">
        <f>COUNTIF(Vertices[Out-Degree],"&gt;= "&amp;H54)-COUNTIF(Vertices[Out-Degree],"&gt;="&amp;H55)</f>
        <v>0</v>
      </c>
      <c r="J54" s="37">
        <f t="shared" si="13"/>
        <v>153.69696945454547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0.053101090909090924</v>
      </c>
      <c r="O54" s="38">
        <f>COUNTIF(Vertices[Eigenvector Centrality],"&gt;= "&amp;N54)-COUNTIF(Vertices[Eigenvector Centrality],"&gt;="&amp;N55)</f>
        <v>0</v>
      </c>
      <c r="P54" s="37">
        <f t="shared" si="16"/>
        <v>2.457991636363636</v>
      </c>
      <c r="Q54" s="38">
        <f>COUNTIF(Vertices[PageRank],"&gt;= "&amp;P54)-COUNTIF(Vertices[PageRank],"&gt;="&amp;P55)</f>
        <v>0</v>
      </c>
      <c r="R54" s="37">
        <f t="shared" si="17"/>
        <v>0.5818181818181816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20.12727272727273</v>
      </c>
      <c r="I55" s="40">
        <f>COUNTIF(Vertices[Out-Degree],"&gt;= "&amp;H55)-COUNTIF(Vertices[Out-Degree],"&gt;="&amp;H56)</f>
        <v>0</v>
      </c>
      <c r="J55" s="39">
        <f t="shared" si="13"/>
        <v>157.5393936909091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0.0544286181818182</v>
      </c>
      <c r="O55" s="40">
        <f>COUNTIF(Vertices[Eigenvector Centrality],"&gt;= "&amp;N55)-COUNTIF(Vertices[Eigenvector Centrality],"&gt;="&amp;N56)</f>
        <v>0</v>
      </c>
      <c r="P55" s="39">
        <f t="shared" si="16"/>
        <v>2.5131975272727267</v>
      </c>
      <c r="Q55" s="40">
        <f>COUNTIF(Vertices[PageRank],"&gt;= "&amp;P55)-COUNTIF(Vertices[PageRank],"&gt;="&amp;P56)</f>
        <v>0</v>
      </c>
      <c r="R55" s="39">
        <f t="shared" si="17"/>
        <v>0.5963636363636361</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20.61818181818182</v>
      </c>
      <c r="I56" s="38">
        <f>COUNTIF(Vertices[Out-Degree],"&gt;= "&amp;H56)-COUNTIF(Vertices[Out-Degree],"&gt;="&amp;H57)</f>
        <v>4</v>
      </c>
      <c r="J56" s="37">
        <f t="shared" si="13"/>
        <v>161.38181792727272</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0.05575614545454547</v>
      </c>
      <c r="O56" s="38">
        <f>COUNTIF(Vertices[Eigenvector Centrality],"&gt;= "&amp;N56)-COUNTIF(Vertices[Eigenvector Centrality],"&gt;="&amp;N57)</f>
        <v>4</v>
      </c>
      <c r="P56" s="37">
        <f t="shared" si="16"/>
        <v>2.5684034181818176</v>
      </c>
      <c r="Q56" s="38">
        <f>COUNTIF(Vertices[PageRank],"&gt;= "&amp;P56)-COUNTIF(Vertices[PageRank],"&gt;="&amp;P57)</f>
        <v>5</v>
      </c>
      <c r="R56" s="37">
        <f t="shared" si="17"/>
        <v>0.6109090909090906</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27</v>
      </c>
      <c r="I57" s="42">
        <f>COUNTIF(Vertices[Out-Degree],"&gt;= "&amp;H57)-COUNTIF(Vertices[Out-Degree],"&gt;="&amp;H58)</f>
        <v>1</v>
      </c>
      <c r="J57" s="41">
        <f>MAX(Vertices[Betweenness Centrality])</f>
        <v>211.333333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0.073014</v>
      </c>
      <c r="O57" s="42">
        <f>COUNTIF(Vertices[Eigenvector Centrality],"&gt;= "&amp;N57)-COUNTIF(Vertices[Eigenvector Centrality],"&gt;="&amp;N58)</f>
        <v>1</v>
      </c>
      <c r="P57" s="41">
        <f>MAX(Vertices[PageRank])</f>
        <v>3.28608</v>
      </c>
      <c r="Q57" s="42">
        <f>COUNTIF(Vertices[PageRank],"&gt;= "&amp;P57)-COUNTIF(Vertices[PageRank],"&gt;="&amp;P58)</f>
        <v>1</v>
      </c>
      <c r="R57" s="41">
        <f>MAX(Vertices[Clustering Coefficient])</f>
        <v>0.8</v>
      </c>
      <c r="S57" s="45">
        <f>COUNTIF(Vertices[Clustering Coefficient],"&gt;= "&amp;R57)-COUNTIF(Vertices[Clustering Coefficient],"&gt;="&amp;R58)</f>
        <v>22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2.5232558139534884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27</v>
      </c>
    </row>
    <row r="85" spans="1:2" ht="15">
      <c r="A85" s="33" t="s">
        <v>96</v>
      </c>
      <c r="B85" s="47">
        <f>_xlfn.IFERROR(AVERAGE(Vertices[Out-Degree]),NoMetricMessage)</f>
        <v>2.5232558139534884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211.333333</v>
      </c>
    </row>
    <row r="99" spans="1:2" ht="15">
      <c r="A99" s="33" t="s">
        <v>102</v>
      </c>
      <c r="B99" s="47">
        <f>_xlfn.IFERROR(AVERAGE(Vertices[Betweenness Centrality]),NoMetricMessage)</f>
        <v>10.511627883720932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0.12703134883720926</v>
      </c>
    </row>
    <row r="114" spans="1:2" ht="15">
      <c r="A114" s="33" t="s">
        <v>109</v>
      </c>
      <c r="B114" s="47">
        <f>_xlfn.IFERROR(MEDIAN(Vertices[Closeness Centrality]),NoMetricMessage)</f>
        <v>0.0226245</v>
      </c>
    </row>
    <row r="125" spans="1:2" ht="15">
      <c r="A125" s="33" t="s">
        <v>112</v>
      </c>
      <c r="B125" s="47">
        <f>IF(COUNT(Vertices[Eigenvector Centrality])&gt;0,N2,NoMetricMessage)</f>
        <v>0</v>
      </c>
    </row>
    <row r="126" spans="1:2" ht="15">
      <c r="A126" s="33" t="s">
        <v>113</v>
      </c>
      <c r="B126" s="47">
        <f>IF(COUNT(Vertices[Eigenvector Centrality])&gt;0,N57,NoMetricMessage)</f>
        <v>0.073014</v>
      </c>
    </row>
    <row r="127" spans="1:2" ht="15">
      <c r="A127" s="33" t="s">
        <v>114</v>
      </c>
      <c r="B127" s="47">
        <f>_xlfn.IFERROR(AVERAGE(Vertices[Eigenvector Centrality]),NoMetricMessage)</f>
        <v>0.011627813953488376</v>
      </c>
    </row>
    <row r="128" spans="1:2" ht="15">
      <c r="A128" s="33" t="s">
        <v>115</v>
      </c>
      <c r="B128" s="47">
        <f>_xlfn.IFERROR(MEDIAN(Vertices[Eigenvector Centrality]),NoMetricMessage)</f>
        <v>0</v>
      </c>
    </row>
    <row r="139" spans="1:2" ht="15">
      <c r="A139" s="33" t="s">
        <v>140</v>
      </c>
      <c r="B139" s="47">
        <f>IF(COUNT(Vertices[PageRank])&gt;0,P2,NoMetricMessage)</f>
        <v>0.249756</v>
      </c>
    </row>
    <row r="140" spans="1:2" ht="15">
      <c r="A140" s="33" t="s">
        <v>141</v>
      </c>
      <c r="B140" s="47">
        <f>IF(COUNT(Vertices[PageRank])&gt;0,P57,NoMetricMessage)</f>
        <v>3.28608</v>
      </c>
    </row>
    <row r="141" spans="1:2" ht="15">
      <c r="A141" s="33" t="s">
        <v>142</v>
      </c>
      <c r="B141" s="47">
        <f>_xlfn.IFERROR(AVERAGE(Vertices[PageRank]),NoMetricMessage)</f>
        <v>0.9999941395348841</v>
      </c>
    </row>
    <row r="142" spans="1:2" ht="15">
      <c r="A142" s="33" t="s">
        <v>143</v>
      </c>
      <c r="B142" s="47">
        <f>_xlfn.IFERROR(MEDIAN(Vertices[PageRank]),NoMetricMessage)</f>
        <v>0.999994</v>
      </c>
    </row>
    <row r="153" spans="1:2" ht="15">
      <c r="A153" s="33" t="s">
        <v>118</v>
      </c>
      <c r="B153" s="47">
        <f>IF(COUNT(Vertices[Clustering Coefficient])&gt;0,R2,NoMetricMessage)</f>
        <v>0</v>
      </c>
    </row>
    <row r="154" spans="1:2" ht="15">
      <c r="A154" s="33" t="s">
        <v>119</v>
      </c>
      <c r="B154" s="47">
        <f>IF(COUNT(Vertices[Clustering Coefficient])&gt;0,R57,NoMetricMessage)</f>
        <v>0.8</v>
      </c>
    </row>
    <row r="155" spans="1:2" ht="15">
      <c r="A155" s="33" t="s">
        <v>120</v>
      </c>
      <c r="B155" s="47">
        <f>_xlfn.IFERROR(AVERAGE(Vertices[Clustering Coefficient]),NoMetricMessage)</f>
        <v>0.29497747300072896</v>
      </c>
    </row>
    <row r="156" spans="1:2" ht="15">
      <c r="A156" s="33" t="s">
        <v>121</v>
      </c>
      <c r="B156" s="47">
        <f>_xlfn.IFERROR(MEDIAN(Vertices[Clustering Coefficient]),NoMetricMessage)</f>
        <v>0.16025641025641024</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13" t="s">
        <v>204</v>
      </c>
    </row>
    <row r="22" spans="4:11" ht="409.5">
      <c r="D22">
        <v>10</v>
      </c>
      <c r="J22" t="s">
        <v>205</v>
      </c>
      <c r="K22" s="13" t="s">
        <v>1867</v>
      </c>
    </row>
    <row r="23" spans="4:11" ht="409.5">
      <c r="D23">
        <v>11</v>
      </c>
      <c r="J23" t="s">
        <v>206</v>
      </c>
      <c r="K23" s="13" t="s">
        <v>1868</v>
      </c>
    </row>
    <row r="24" spans="10:11" ht="409.5">
      <c r="J24" t="s">
        <v>211</v>
      </c>
      <c r="K24" s="13" t="s">
        <v>1866</v>
      </c>
    </row>
    <row r="25" spans="10:11" ht="15">
      <c r="J25" t="s">
        <v>289</v>
      </c>
      <c r="K25" t="s">
        <v>1864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212</v>
      </c>
      <c r="B1" s="13" t="s">
        <v>213</v>
      </c>
      <c r="C1" s="13" t="s">
        <v>1389</v>
      </c>
      <c r="D1" s="13" t="s">
        <v>1391</v>
      </c>
      <c r="E1" s="13" t="s">
        <v>1390</v>
      </c>
      <c r="F1" s="13" t="s">
        <v>1393</v>
      </c>
      <c r="G1" s="13" t="s">
        <v>1392</v>
      </c>
      <c r="H1" s="13" t="s">
        <v>1395</v>
      </c>
      <c r="I1" s="13" t="s">
        <v>1394</v>
      </c>
      <c r="J1" s="13" t="s">
        <v>1397</v>
      </c>
      <c r="K1" s="67" t="s">
        <v>1396</v>
      </c>
      <c r="L1" s="67" t="s">
        <v>1399</v>
      </c>
      <c r="M1" s="67" t="s">
        <v>1398</v>
      </c>
      <c r="N1" s="67" t="s">
        <v>1401</v>
      </c>
      <c r="O1" s="67" t="s">
        <v>1400</v>
      </c>
      <c r="P1" s="67" t="s">
        <v>1403</v>
      </c>
      <c r="Q1" s="67" t="s">
        <v>1402</v>
      </c>
      <c r="R1" s="67" t="s">
        <v>1405</v>
      </c>
      <c r="S1" s="67" t="s">
        <v>1404</v>
      </c>
      <c r="T1" s="67" t="s">
        <v>1406</v>
      </c>
    </row>
    <row r="2" spans="1:20" ht="15">
      <c r="A2" s="101" t="s">
        <v>468</v>
      </c>
      <c r="B2" s="67">
        <v>5</v>
      </c>
      <c r="C2" s="101" t="s">
        <v>462</v>
      </c>
      <c r="D2" s="67">
        <v>1</v>
      </c>
      <c r="E2" s="101" t="s">
        <v>469</v>
      </c>
      <c r="F2" s="67">
        <v>3</v>
      </c>
      <c r="G2" s="101" t="s">
        <v>460</v>
      </c>
      <c r="H2" s="67">
        <v>1</v>
      </c>
      <c r="I2" s="101" t="s">
        <v>468</v>
      </c>
      <c r="J2" s="67">
        <v>5</v>
      </c>
      <c r="K2" s="67"/>
      <c r="L2" s="67"/>
      <c r="M2" s="67"/>
      <c r="N2" s="67"/>
      <c r="O2" s="67"/>
      <c r="P2" s="67"/>
      <c r="Q2" s="67"/>
      <c r="R2" s="67"/>
      <c r="S2" s="67"/>
      <c r="T2" s="67"/>
    </row>
    <row r="3" spans="1:20" ht="15">
      <c r="A3" s="101" t="s">
        <v>469</v>
      </c>
      <c r="B3" s="67">
        <v>3</v>
      </c>
      <c r="C3" s="67"/>
      <c r="D3" s="67"/>
      <c r="E3" s="101" t="s">
        <v>471</v>
      </c>
      <c r="F3" s="67">
        <v>1</v>
      </c>
      <c r="G3" s="101" t="s">
        <v>461</v>
      </c>
      <c r="H3" s="67">
        <v>1</v>
      </c>
      <c r="I3" s="67"/>
      <c r="J3" s="67"/>
      <c r="K3" s="67"/>
      <c r="L3" s="67"/>
      <c r="M3" s="67"/>
      <c r="N3" s="67"/>
      <c r="O3" s="67"/>
      <c r="P3" s="67"/>
      <c r="Q3" s="67"/>
      <c r="R3" s="67"/>
      <c r="S3" s="67"/>
      <c r="T3" s="67"/>
    </row>
    <row r="4" spans="1:20" ht="15" customHeight="1">
      <c r="A4" s="101" t="s">
        <v>474</v>
      </c>
      <c r="B4" s="67">
        <v>1</v>
      </c>
      <c r="C4" s="67"/>
      <c r="D4" s="67"/>
      <c r="E4" s="101" t="s">
        <v>472</v>
      </c>
      <c r="F4" s="67">
        <v>1</v>
      </c>
      <c r="G4" s="101" t="s">
        <v>463</v>
      </c>
      <c r="H4" s="67">
        <v>1</v>
      </c>
      <c r="I4" s="67"/>
      <c r="J4" s="67"/>
      <c r="K4" s="67"/>
      <c r="L4" s="67"/>
      <c r="M4" s="67"/>
      <c r="N4" s="67"/>
      <c r="O4" s="67"/>
      <c r="P4" s="67"/>
      <c r="Q4" s="67"/>
      <c r="R4" s="67"/>
      <c r="S4" s="67"/>
      <c r="T4" s="67"/>
    </row>
    <row r="5" spans="1:20" ht="15">
      <c r="A5" s="101" t="s">
        <v>473</v>
      </c>
      <c r="B5" s="67">
        <v>1</v>
      </c>
      <c r="C5" s="67"/>
      <c r="D5" s="67"/>
      <c r="E5" s="101" t="s">
        <v>464</v>
      </c>
      <c r="F5" s="67">
        <v>1</v>
      </c>
      <c r="G5" s="101" t="s">
        <v>465</v>
      </c>
      <c r="H5" s="67">
        <v>1</v>
      </c>
      <c r="I5" s="67"/>
      <c r="J5" s="67"/>
      <c r="K5" s="67"/>
      <c r="L5" s="67"/>
      <c r="M5" s="67"/>
      <c r="N5" s="67"/>
      <c r="O5" s="67"/>
      <c r="P5" s="67"/>
      <c r="Q5" s="67"/>
      <c r="R5" s="67"/>
      <c r="S5" s="67"/>
      <c r="T5" s="67"/>
    </row>
    <row r="6" spans="1:20" ht="15">
      <c r="A6" s="101" t="s">
        <v>472</v>
      </c>
      <c r="B6" s="67">
        <v>1</v>
      </c>
      <c r="C6" s="67"/>
      <c r="D6" s="67"/>
      <c r="E6" s="101" t="s">
        <v>459</v>
      </c>
      <c r="F6" s="67">
        <v>1</v>
      </c>
      <c r="G6" s="101" t="s">
        <v>466</v>
      </c>
      <c r="H6" s="67">
        <v>1</v>
      </c>
      <c r="I6" s="67"/>
      <c r="J6" s="67"/>
      <c r="K6" s="67"/>
      <c r="L6" s="67"/>
      <c r="M6" s="67"/>
      <c r="N6" s="67"/>
      <c r="O6" s="67"/>
      <c r="P6" s="67"/>
      <c r="Q6" s="67"/>
      <c r="R6" s="67"/>
      <c r="S6" s="67"/>
      <c r="T6" s="67"/>
    </row>
    <row r="7" spans="1:20" ht="15" customHeight="1">
      <c r="A7" s="101" t="s">
        <v>471</v>
      </c>
      <c r="B7" s="67">
        <v>1</v>
      </c>
      <c r="C7" s="67"/>
      <c r="D7" s="67"/>
      <c r="E7" s="67"/>
      <c r="F7" s="67"/>
      <c r="G7" s="101" t="s">
        <v>467</v>
      </c>
      <c r="H7" s="67">
        <v>1</v>
      </c>
      <c r="I7" s="67"/>
      <c r="J7" s="67"/>
      <c r="K7" s="67"/>
      <c r="L7" s="67"/>
      <c r="M7" s="67"/>
      <c r="N7" s="67"/>
      <c r="O7" s="67"/>
      <c r="P7" s="67"/>
      <c r="Q7" s="67"/>
      <c r="R7" s="67"/>
      <c r="S7" s="67"/>
      <c r="T7" s="67"/>
    </row>
    <row r="8" spans="1:20" ht="15">
      <c r="A8" s="101" t="s">
        <v>470</v>
      </c>
      <c r="B8" s="67">
        <v>1</v>
      </c>
      <c r="C8" s="67"/>
      <c r="D8" s="67"/>
      <c r="E8" s="67"/>
      <c r="F8" s="67"/>
      <c r="G8" s="101" t="s">
        <v>470</v>
      </c>
      <c r="H8" s="67">
        <v>1</v>
      </c>
      <c r="I8" s="67"/>
      <c r="J8" s="67"/>
      <c r="K8" s="67"/>
      <c r="L8" s="67"/>
      <c r="M8" s="67"/>
      <c r="N8" s="67"/>
      <c r="O8" s="67"/>
      <c r="P8" s="67"/>
      <c r="Q8" s="67"/>
      <c r="R8" s="67"/>
      <c r="S8" s="67"/>
      <c r="T8" s="67"/>
    </row>
    <row r="9" spans="1:20" ht="15">
      <c r="A9" s="101" t="s">
        <v>467</v>
      </c>
      <c r="B9" s="67">
        <v>1</v>
      </c>
      <c r="C9" s="67"/>
      <c r="D9" s="67"/>
      <c r="E9" s="67"/>
      <c r="F9" s="67"/>
      <c r="G9" s="101" t="s">
        <v>473</v>
      </c>
      <c r="H9" s="67">
        <v>1</v>
      </c>
      <c r="I9" s="67"/>
      <c r="J9" s="67"/>
      <c r="K9" s="67"/>
      <c r="L9" s="67"/>
      <c r="M9" s="67"/>
      <c r="N9" s="67"/>
      <c r="O9" s="67"/>
      <c r="P9" s="67"/>
      <c r="Q9" s="67"/>
      <c r="R9" s="67"/>
      <c r="S9" s="67"/>
      <c r="T9" s="67"/>
    </row>
    <row r="10" spans="1:20" ht="15" customHeight="1">
      <c r="A10" s="101" t="s">
        <v>466</v>
      </c>
      <c r="B10" s="67">
        <v>1</v>
      </c>
      <c r="C10" s="67"/>
      <c r="D10" s="67"/>
      <c r="E10" s="67"/>
      <c r="F10" s="67"/>
      <c r="G10" s="101" t="s">
        <v>474</v>
      </c>
      <c r="H10" s="67">
        <v>1</v>
      </c>
      <c r="I10" s="67"/>
      <c r="J10" s="67"/>
      <c r="K10" s="67"/>
      <c r="L10" s="67"/>
      <c r="M10" s="67"/>
      <c r="N10" s="67"/>
      <c r="O10" s="67"/>
      <c r="P10" s="67"/>
      <c r="Q10" s="67"/>
      <c r="R10" s="67"/>
      <c r="S10" s="67"/>
      <c r="T10" s="67"/>
    </row>
    <row r="11" spans="1:20" ht="15">
      <c r="A11" s="101" t="s">
        <v>465</v>
      </c>
      <c r="B11" s="67">
        <v>1</v>
      </c>
      <c r="C11" s="67"/>
      <c r="D11" s="67"/>
      <c r="E11" s="67"/>
      <c r="F11" s="67"/>
      <c r="G11" s="67"/>
      <c r="H11" s="67"/>
      <c r="I11" s="67"/>
      <c r="J11" s="67"/>
      <c r="K11" s="67"/>
      <c r="L11" s="67"/>
      <c r="M11" s="67"/>
      <c r="N11" s="67"/>
      <c r="O11" s="67"/>
      <c r="P11" s="67"/>
      <c r="Q11" s="67"/>
      <c r="R11" s="67"/>
      <c r="S11" s="67"/>
      <c r="T11" s="67"/>
    </row>
    <row r="14" spans="1:20" ht="15" customHeight="1">
      <c r="A14" s="13" t="s">
        <v>215</v>
      </c>
      <c r="B14" s="13" t="s">
        <v>213</v>
      </c>
      <c r="C14" s="13" t="s">
        <v>1409</v>
      </c>
      <c r="D14" s="13" t="s">
        <v>1391</v>
      </c>
      <c r="E14" s="13" t="s">
        <v>1410</v>
      </c>
      <c r="F14" s="13" t="s">
        <v>1393</v>
      </c>
      <c r="G14" s="13" t="s">
        <v>1411</v>
      </c>
      <c r="H14" s="13" t="s">
        <v>1395</v>
      </c>
      <c r="I14" s="13" t="s">
        <v>1412</v>
      </c>
      <c r="J14" s="13" t="s">
        <v>1397</v>
      </c>
      <c r="K14" s="67" t="s">
        <v>1413</v>
      </c>
      <c r="L14" s="67" t="s">
        <v>1399</v>
      </c>
      <c r="M14" s="67" t="s">
        <v>1414</v>
      </c>
      <c r="N14" s="67" t="s">
        <v>1401</v>
      </c>
      <c r="O14" s="67" t="s">
        <v>1415</v>
      </c>
      <c r="P14" s="67" t="s">
        <v>1403</v>
      </c>
      <c r="Q14" s="67" t="s">
        <v>1416</v>
      </c>
      <c r="R14" s="67" t="s">
        <v>1405</v>
      </c>
      <c r="S14" s="67" t="s">
        <v>1417</v>
      </c>
      <c r="T14" s="67" t="s">
        <v>1406</v>
      </c>
    </row>
    <row r="15" spans="1:20" ht="15">
      <c r="A15" s="67" t="s">
        <v>483</v>
      </c>
      <c r="B15" s="67">
        <v>5</v>
      </c>
      <c r="C15" s="67" t="s">
        <v>478</v>
      </c>
      <c r="D15" s="67">
        <v>1</v>
      </c>
      <c r="E15" s="67" t="s">
        <v>484</v>
      </c>
      <c r="F15" s="67">
        <v>3</v>
      </c>
      <c r="G15" s="67" t="s">
        <v>477</v>
      </c>
      <c r="H15" s="67">
        <v>2</v>
      </c>
      <c r="I15" s="67" t="s">
        <v>483</v>
      </c>
      <c r="J15" s="67">
        <v>5</v>
      </c>
      <c r="K15" s="67"/>
      <c r="L15" s="67"/>
      <c r="M15" s="67"/>
      <c r="N15" s="67"/>
      <c r="O15" s="67"/>
      <c r="P15" s="67"/>
      <c r="Q15" s="67"/>
      <c r="R15" s="67"/>
      <c r="S15" s="67"/>
      <c r="T15" s="67"/>
    </row>
    <row r="16" spans="1:20" ht="15">
      <c r="A16" s="67" t="s">
        <v>477</v>
      </c>
      <c r="B16" s="67">
        <v>3</v>
      </c>
      <c r="C16" s="67"/>
      <c r="D16" s="67"/>
      <c r="E16" s="67" t="s">
        <v>481</v>
      </c>
      <c r="F16" s="67">
        <v>1</v>
      </c>
      <c r="G16" s="67" t="s">
        <v>479</v>
      </c>
      <c r="H16" s="67">
        <v>2</v>
      </c>
      <c r="I16" s="67"/>
      <c r="J16" s="67"/>
      <c r="K16" s="67"/>
      <c r="L16" s="67"/>
      <c r="M16" s="67"/>
      <c r="N16" s="67"/>
      <c r="O16" s="67"/>
      <c r="P16" s="67"/>
      <c r="Q16" s="67"/>
      <c r="R16" s="67"/>
      <c r="S16" s="67"/>
      <c r="T16" s="67"/>
    </row>
    <row r="17" spans="1:20" ht="15">
      <c r="A17" s="67" t="s">
        <v>484</v>
      </c>
      <c r="B17" s="67">
        <v>3</v>
      </c>
      <c r="C17" s="67"/>
      <c r="D17" s="67"/>
      <c r="E17" s="67" t="s">
        <v>477</v>
      </c>
      <c r="F17" s="67">
        <v>1</v>
      </c>
      <c r="G17" s="67" t="s">
        <v>476</v>
      </c>
      <c r="H17" s="67">
        <v>1</v>
      </c>
      <c r="I17" s="67"/>
      <c r="J17" s="67"/>
      <c r="K17" s="67"/>
      <c r="L17" s="67"/>
      <c r="M17" s="67"/>
      <c r="N17" s="67"/>
      <c r="O17" s="67"/>
      <c r="P17" s="67"/>
      <c r="Q17" s="67"/>
      <c r="R17" s="67"/>
      <c r="S17" s="67"/>
      <c r="T17" s="67"/>
    </row>
    <row r="18" spans="1:20" ht="15" customHeight="1">
      <c r="A18" s="67" t="s">
        <v>481</v>
      </c>
      <c r="B18" s="67">
        <v>2</v>
      </c>
      <c r="C18" s="67"/>
      <c r="D18" s="67"/>
      <c r="E18" s="67" t="s">
        <v>480</v>
      </c>
      <c r="F18" s="67">
        <v>1</v>
      </c>
      <c r="G18" s="67" t="s">
        <v>481</v>
      </c>
      <c r="H18" s="67">
        <v>1</v>
      </c>
      <c r="I18" s="67"/>
      <c r="J18" s="67"/>
      <c r="K18" s="67"/>
      <c r="L18" s="67"/>
      <c r="M18" s="67"/>
      <c r="N18" s="67"/>
      <c r="O18" s="67"/>
      <c r="P18" s="67"/>
      <c r="Q18" s="67"/>
      <c r="R18" s="67"/>
      <c r="S18" s="67"/>
      <c r="T18" s="67"/>
    </row>
    <row r="19" spans="1:20" ht="15">
      <c r="A19" s="67" t="s">
        <v>479</v>
      </c>
      <c r="B19" s="67">
        <v>2</v>
      </c>
      <c r="C19" s="67"/>
      <c r="D19" s="67"/>
      <c r="E19" s="67" t="s">
        <v>475</v>
      </c>
      <c r="F19" s="67">
        <v>1</v>
      </c>
      <c r="G19" s="67" t="s">
        <v>482</v>
      </c>
      <c r="H19" s="67">
        <v>1</v>
      </c>
      <c r="I19" s="67"/>
      <c r="J19" s="67"/>
      <c r="K19" s="67"/>
      <c r="L19" s="67"/>
      <c r="M19" s="67"/>
      <c r="N19" s="67"/>
      <c r="O19" s="67"/>
      <c r="P19" s="67"/>
      <c r="Q19" s="67"/>
      <c r="R19" s="67"/>
      <c r="S19" s="67"/>
      <c r="T19" s="67"/>
    </row>
    <row r="20" spans="1:20" ht="15">
      <c r="A20" s="67" t="s">
        <v>486</v>
      </c>
      <c r="B20" s="67">
        <v>1</v>
      </c>
      <c r="C20" s="67"/>
      <c r="D20" s="67"/>
      <c r="E20" s="67"/>
      <c r="F20" s="67"/>
      <c r="G20" s="67" t="s">
        <v>485</v>
      </c>
      <c r="H20" s="67">
        <v>1</v>
      </c>
      <c r="I20" s="67"/>
      <c r="J20" s="67"/>
      <c r="K20" s="67"/>
      <c r="L20" s="67"/>
      <c r="M20" s="67"/>
      <c r="N20" s="67"/>
      <c r="O20" s="67"/>
      <c r="P20" s="67"/>
      <c r="Q20" s="67"/>
      <c r="R20" s="67"/>
      <c r="S20" s="67"/>
      <c r="T20" s="67"/>
    </row>
    <row r="21" spans="1:20" ht="15" customHeight="1">
      <c r="A21" s="67" t="s">
        <v>485</v>
      </c>
      <c r="B21" s="67">
        <v>1</v>
      </c>
      <c r="C21" s="67"/>
      <c r="D21" s="67"/>
      <c r="E21" s="67"/>
      <c r="F21" s="67"/>
      <c r="G21" s="67" t="s">
        <v>486</v>
      </c>
      <c r="H21" s="67">
        <v>1</v>
      </c>
      <c r="I21" s="67"/>
      <c r="J21" s="67"/>
      <c r="K21" s="67"/>
      <c r="L21" s="67"/>
      <c r="M21" s="67"/>
      <c r="N21" s="67"/>
      <c r="O21" s="67"/>
      <c r="P21" s="67"/>
      <c r="Q21" s="67"/>
      <c r="R21" s="67"/>
      <c r="S21" s="67"/>
      <c r="T21" s="67"/>
    </row>
    <row r="22" spans="1:20" ht="15">
      <c r="A22" s="67" t="s">
        <v>482</v>
      </c>
      <c r="B22" s="67">
        <v>1</v>
      </c>
      <c r="C22" s="67"/>
      <c r="D22" s="67"/>
      <c r="E22" s="67"/>
      <c r="F22" s="67"/>
      <c r="G22" s="67"/>
      <c r="H22" s="67"/>
      <c r="I22" s="67"/>
      <c r="J22" s="67"/>
      <c r="K22" s="67"/>
      <c r="L22" s="67"/>
      <c r="M22" s="67"/>
      <c r="N22" s="67"/>
      <c r="O22" s="67"/>
      <c r="P22" s="67"/>
      <c r="Q22" s="67"/>
      <c r="R22" s="67"/>
      <c r="S22" s="67"/>
      <c r="T22" s="67"/>
    </row>
    <row r="23" spans="1:20" ht="15">
      <c r="A23" s="67" t="s">
        <v>480</v>
      </c>
      <c r="B23" s="67">
        <v>1</v>
      </c>
      <c r="C23" s="67"/>
      <c r="D23" s="67"/>
      <c r="E23" s="67"/>
      <c r="F23" s="67"/>
      <c r="G23" s="67"/>
      <c r="H23" s="67"/>
      <c r="I23" s="67"/>
      <c r="J23" s="67"/>
      <c r="K23" s="67"/>
      <c r="L23" s="67"/>
      <c r="M23" s="67"/>
      <c r="N23" s="67"/>
      <c r="O23" s="67"/>
      <c r="P23" s="67"/>
      <c r="Q23" s="67"/>
      <c r="R23" s="67"/>
      <c r="S23" s="67"/>
      <c r="T23" s="67"/>
    </row>
    <row r="24" spans="1:20" ht="15" customHeight="1">
      <c r="A24" s="67" t="s">
        <v>478</v>
      </c>
      <c r="B24" s="67">
        <v>1</v>
      </c>
      <c r="C24" s="67"/>
      <c r="D24" s="67"/>
      <c r="E24" s="67"/>
      <c r="F24" s="67"/>
      <c r="G24" s="67"/>
      <c r="H24" s="67"/>
      <c r="I24" s="67"/>
      <c r="J24" s="67"/>
      <c r="K24" s="67"/>
      <c r="L24" s="67"/>
      <c r="M24" s="67"/>
      <c r="N24" s="67"/>
      <c r="O24" s="67"/>
      <c r="P24" s="67"/>
      <c r="Q24" s="67"/>
      <c r="R24" s="67"/>
      <c r="S24" s="67"/>
      <c r="T24" s="67"/>
    </row>
    <row r="27" spans="1:20" ht="15" customHeight="1">
      <c r="A27" s="13" t="s">
        <v>217</v>
      </c>
      <c r="B27" s="13" t="s">
        <v>213</v>
      </c>
      <c r="C27" s="13" t="s">
        <v>1428</v>
      </c>
      <c r="D27" s="13" t="s">
        <v>1391</v>
      </c>
      <c r="E27" s="13" t="s">
        <v>1431</v>
      </c>
      <c r="F27" s="13" t="s">
        <v>1393</v>
      </c>
      <c r="G27" s="13" t="s">
        <v>1432</v>
      </c>
      <c r="H27" s="13" t="s">
        <v>1395</v>
      </c>
      <c r="I27" s="13" t="s">
        <v>1437</v>
      </c>
      <c r="J27" s="13" t="s">
        <v>1397</v>
      </c>
      <c r="K27" s="13" t="s">
        <v>1439</v>
      </c>
      <c r="L27" s="13" t="s">
        <v>1399</v>
      </c>
      <c r="M27" s="13" t="s">
        <v>1442</v>
      </c>
      <c r="N27" s="13" t="s">
        <v>1401</v>
      </c>
      <c r="O27" s="13" t="s">
        <v>1443</v>
      </c>
      <c r="P27" s="13" t="s">
        <v>1403</v>
      </c>
      <c r="Q27" s="13" t="s">
        <v>1446</v>
      </c>
      <c r="R27" s="13" t="s">
        <v>1405</v>
      </c>
      <c r="S27" s="13" t="s">
        <v>1449</v>
      </c>
      <c r="T27" s="13" t="s">
        <v>1406</v>
      </c>
    </row>
    <row r="28" spans="1:20" ht="15">
      <c r="A28" s="67" t="s">
        <v>489</v>
      </c>
      <c r="B28" s="67">
        <v>44</v>
      </c>
      <c r="C28" s="67" t="s">
        <v>489</v>
      </c>
      <c r="D28" s="67">
        <v>2</v>
      </c>
      <c r="E28" s="67" t="s">
        <v>1420</v>
      </c>
      <c r="F28" s="67">
        <v>16</v>
      </c>
      <c r="G28" s="67" t="s">
        <v>489</v>
      </c>
      <c r="H28" s="67">
        <v>19</v>
      </c>
      <c r="I28" s="67" t="s">
        <v>489</v>
      </c>
      <c r="J28" s="67">
        <v>1</v>
      </c>
      <c r="K28" s="67" t="s">
        <v>489</v>
      </c>
      <c r="L28" s="67">
        <v>2</v>
      </c>
      <c r="M28" s="67" t="s">
        <v>489</v>
      </c>
      <c r="N28" s="67">
        <v>1</v>
      </c>
      <c r="O28" s="67" t="s">
        <v>503</v>
      </c>
      <c r="P28" s="67">
        <v>1</v>
      </c>
      <c r="Q28" s="67" t="s">
        <v>489</v>
      </c>
      <c r="R28" s="67">
        <v>2</v>
      </c>
      <c r="S28" s="67" t="s">
        <v>489</v>
      </c>
      <c r="T28" s="67">
        <v>1</v>
      </c>
    </row>
    <row r="29" spans="1:20" ht="15">
      <c r="A29" s="67" t="s">
        <v>1420</v>
      </c>
      <c r="B29" s="67">
        <v>22</v>
      </c>
      <c r="C29" s="67" t="s">
        <v>1429</v>
      </c>
      <c r="D29" s="67">
        <v>1</v>
      </c>
      <c r="E29" s="67" t="s">
        <v>489</v>
      </c>
      <c r="F29" s="67">
        <v>15</v>
      </c>
      <c r="G29" s="67" t="s">
        <v>1420</v>
      </c>
      <c r="H29" s="67">
        <v>5</v>
      </c>
      <c r="I29" s="67" t="s">
        <v>1438</v>
      </c>
      <c r="J29" s="67">
        <v>1</v>
      </c>
      <c r="K29" s="67" t="s">
        <v>1440</v>
      </c>
      <c r="L29" s="67">
        <v>1</v>
      </c>
      <c r="M29" s="67"/>
      <c r="N29" s="67"/>
      <c r="O29" s="67" t="s">
        <v>489</v>
      </c>
      <c r="P29" s="67">
        <v>1</v>
      </c>
      <c r="Q29" s="67" t="s">
        <v>1447</v>
      </c>
      <c r="R29" s="67">
        <v>2</v>
      </c>
      <c r="S29" s="67" t="s">
        <v>1427</v>
      </c>
      <c r="T29" s="67">
        <v>1</v>
      </c>
    </row>
    <row r="30" spans="1:20" ht="15">
      <c r="A30" s="67" t="s">
        <v>1421</v>
      </c>
      <c r="B30" s="67">
        <v>8</v>
      </c>
      <c r="C30" s="67" t="s">
        <v>1420</v>
      </c>
      <c r="D30" s="67">
        <v>1</v>
      </c>
      <c r="E30" s="67" t="s">
        <v>1422</v>
      </c>
      <c r="F30" s="67">
        <v>6</v>
      </c>
      <c r="G30" s="67" t="s">
        <v>503</v>
      </c>
      <c r="H30" s="67">
        <v>4</v>
      </c>
      <c r="I30" s="67"/>
      <c r="J30" s="67"/>
      <c r="K30" s="67" t="s">
        <v>1441</v>
      </c>
      <c r="L30" s="67">
        <v>1</v>
      </c>
      <c r="M30" s="67"/>
      <c r="N30" s="67"/>
      <c r="O30" s="67" t="s">
        <v>1444</v>
      </c>
      <c r="P30" s="67">
        <v>1</v>
      </c>
      <c r="Q30" s="67" t="s">
        <v>1448</v>
      </c>
      <c r="R30" s="67">
        <v>1</v>
      </c>
      <c r="S30" s="67" t="s">
        <v>1450</v>
      </c>
      <c r="T30" s="67">
        <v>1</v>
      </c>
    </row>
    <row r="31" spans="1:20" ht="15">
      <c r="A31" s="67" t="s">
        <v>503</v>
      </c>
      <c r="B31" s="67">
        <v>7</v>
      </c>
      <c r="C31" s="67" t="s">
        <v>1430</v>
      </c>
      <c r="D31" s="67">
        <v>1</v>
      </c>
      <c r="E31" s="67" t="s">
        <v>1424</v>
      </c>
      <c r="F31" s="67">
        <v>4</v>
      </c>
      <c r="G31" s="67" t="s">
        <v>1421</v>
      </c>
      <c r="H31" s="67">
        <v>4</v>
      </c>
      <c r="I31" s="67"/>
      <c r="J31" s="67"/>
      <c r="K31" s="67"/>
      <c r="L31" s="67"/>
      <c r="M31" s="67"/>
      <c r="N31" s="67"/>
      <c r="O31" s="67" t="s">
        <v>1445</v>
      </c>
      <c r="P31" s="67">
        <v>1</v>
      </c>
      <c r="Q31" s="67"/>
      <c r="R31" s="67"/>
      <c r="S31" s="67" t="s">
        <v>1451</v>
      </c>
      <c r="T31" s="67">
        <v>1</v>
      </c>
    </row>
    <row r="32" spans="1:20" ht="15">
      <c r="A32" s="67" t="s">
        <v>1422</v>
      </c>
      <c r="B32" s="67">
        <v>6</v>
      </c>
      <c r="C32" s="67"/>
      <c r="D32" s="67"/>
      <c r="E32" s="67" t="s">
        <v>1425</v>
      </c>
      <c r="F32" s="67">
        <v>4</v>
      </c>
      <c r="G32" s="67" t="s">
        <v>1423</v>
      </c>
      <c r="H32" s="67">
        <v>3</v>
      </c>
      <c r="I32" s="67"/>
      <c r="J32" s="67"/>
      <c r="K32" s="67"/>
      <c r="L32" s="67"/>
      <c r="M32" s="67"/>
      <c r="N32" s="67"/>
      <c r="O32" s="67"/>
      <c r="P32" s="67"/>
      <c r="Q32" s="67"/>
      <c r="R32" s="67"/>
      <c r="S32" s="67"/>
      <c r="T32" s="67"/>
    </row>
    <row r="33" spans="1:20" ht="15">
      <c r="A33" s="67" t="s">
        <v>1423</v>
      </c>
      <c r="B33" s="67">
        <v>5</v>
      </c>
      <c r="C33" s="67"/>
      <c r="D33" s="67"/>
      <c r="E33" s="67" t="s">
        <v>1426</v>
      </c>
      <c r="F33" s="67">
        <v>4</v>
      </c>
      <c r="G33" s="67" t="s">
        <v>1427</v>
      </c>
      <c r="H33" s="67">
        <v>2</v>
      </c>
      <c r="I33" s="67"/>
      <c r="J33" s="67"/>
      <c r="K33" s="67"/>
      <c r="L33" s="67"/>
      <c r="M33" s="67"/>
      <c r="N33" s="67"/>
      <c r="O33" s="67"/>
      <c r="P33" s="67"/>
      <c r="Q33" s="67"/>
      <c r="R33" s="67"/>
      <c r="S33" s="67"/>
      <c r="T33" s="67"/>
    </row>
    <row r="34" spans="1:20" ht="15">
      <c r="A34" s="67" t="s">
        <v>1424</v>
      </c>
      <c r="B34" s="67">
        <v>4</v>
      </c>
      <c r="C34" s="67"/>
      <c r="D34" s="67"/>
      <c r="E34" s="67" t="s">
        <v>1421</v>
      </c>
      <c r="F34" s="67">
        <v>4</v>
      </c>
      <c r="G34" s="67" t="s">
        <v>1433</v>
      </c>
      <c r="H34" s="67">
        <v>1</v>
      </c>
      <c r="I34" s="67"/>
      <c r="J34" s="67"/>
      <c r="K34" s="67"/>
      <c r="L34" s="67"/>
      <c r="M34" s="67"/>
      <c r="N34" s="67"/>
      <c r="O34" s="67"/>
      <c r="P34" s="67"/>
      <c r="Q34" s="67"/>
      <c r="R34" s="67"/>
      <c r="S34" s="67"/>
      <c r="T34" s="67"/>
    </row>
    <row r="35" spans="1:20" ht="15">
      <c r="A35" s="67" t="s">
        <v>1425</v>
      </c>
      <c r="B35" s="67">
        <v>4</v>
      </c>
      <c r="C35" s="67"/>
      <c r="D35" s="67"/>
      <c r="E35" s="67" t="s">
        <v>359</v>
      </c>
      <c r="F35" s="67">
        <v>2</v>
      </c>
      <c r="G35" s="67" t="s">
        <v>1434</v>
      </c>
      <c r="H35" s="67">
        <v>1</v>
      </c>
      <c r="I35" s="67"/>
      <c r="J35" s="67"/>
      <c r="K35" s="67"/>
      <c r="L35" s="67"/>
      <c r="M35" s="67"/>
      <c r="N35" s="67"/>
      <c r="O35" s="67"/>
      <c r="P35" s="67"/>
      <c r="Q35" s="67"/>
      <c r="R35" s="67"/>
      <c r="S35" s="67"/>
      <c r="T35" s="67"/>
    </row>
    <row r="36" spans="1:20" ht="15">
      <c r="A36" s="67" t="s">
        <v>1426</v>
      </c>
      <c r="B36" s="67">
        <v>4</v>
      </c>
      <c r="C36" s="67"/>
      <c r="D36" s="67"/>
      <c r="E36" s="67" t="s">
        <v>1423</v>
      </c>
      <c r="F36" s="67">
        <v>2</v>
      </c>
      <c r="G36" s="67" t="s">
        <v>1435</v>
      </c>
      <c r="H36" s="67">
        <v>1</v>
      </c>
      <c r="I36" s="67"/>
      <c r="J36" s="67"/>
      <c r="K36" s="67"/>
      <c r="L36" s="67"/>
      <c r="M36" s="67"/>
      <c r="N36" s="67"/>
      <c r="O36" s="67"/>
      <c r="P36" s="67"/>
      <c r="Q36" s="67"/>
      <c r="R36" s="67"/>
      <c r="S36" s="67"/>
      <c r="T36" s="67"/>
    </row>
    <row r="37" spans="1:20" ht="15">
      <c r="A37" s="67" t="s">
        <v>1427</v>
      </c>
      <c r="B37" s="67">
        <v>4</v>
      </c>
      <c r="C37" s="67"/>
      <c r="D37" s="67"/>
      <c r="E37" s="67" t="s">
        <v>503</v>
      </c>
      <c r="F37" s="67">
        <v>2</v>
      </c>
      <c r="G37" s="67" t="s">
        <v>1436</v>
      </c>
      <c r="H37" s="67">
        <v>1</v>
      </c>
      <c r="I37" s="67"/>
      <c r="J37" s="67"/>
      <c r="K37" s="67"/>
      <c r="L37" s="67"/>
      <c r="M37" s="67"/>
      <c r="N37" s="67"/>
      <c r="O37" s="67"/>
      <c r="P37" s="67"/>
      <c r="Q37" s="67"/>
      <c r="R37" s="67"/>
      <c r="S37" s="67"/>
      <c r="T37" s="67"/>
    </row>
    <row r="40" spans="1:20" ht="15" customHeight="1">
      <c r="A40" s="13" t="s">
        <v>219</v>
      </c>
      <c r="B40" s="13" t="s">
        <v>213</v>
      </c>
      <c r="C40" s="13" t="s">
        <v>1458</v>
      </c>
      <c r="D40" s="13" t="s">
        <v>1391</v>
      </c>
      <c r="E40" s="13" t="s">
        <v>1461</v>
      </c>
      <c r="F40" s="13" t="s">
        <v>1393</v>
      </c>
      <c r="G40" s="13" t="s">
        <v>1469</v>
      </c>
      <c r="H40" s="13" t="s">
        <v>1395</v>
      </c>
      <c r="I40" s="13" t="s">
        <v>1476</v>
      </c>
      <c r="J40" s="13" t="s">
        <v>1397</v>
      </c>
      <c r="K40" s="13" t="s">
        <v>1485</v>
      </c>
      <c r="L40" s="13" t="s">
        <v>1399</v>
      </c>
      <c r="M40" s="67" t="s">
        <v>1487</v>
      </c>
      <c r="N40" s="67" t="s">
        <v>1401</v>
      </c>
      <c r="O40" s="13" t="s">
        <v>1488</v>
      </c>
      <c r="P40" s="13" t="s">
        <v>1403</v>
      </c>
      <c r="Q40" s="13" t="s">
        <v>1490</v>
      </c>
      <c r="R40" s="13" t="s">
        <v>1405</v>
      </c>
      <c r="S40" s="13" t="s">
        <v>1498</v>
      </c>
      <c r="T40" s="13" t="s">
        <v>1406</v>
      </c>
    </row>
    <row r="41" spans="1:20" ht="15">
      <c r="A41" s="70" t="s">
        <v>220</v>
      </c>
      <c r="B41" s="70">
        <v>59</v>
      </c>
      <c r="C41" s="70" t="s">
        <v>337</v>
      </c>
      <c r="D41" s="70">
        <v>10</v>
      </c>
      <c r="E41" s="70" t="s">
        <v>1455</v>
      </c>
      <c r="F41" s="70">
        <v>20</v>
      </c>
      <c r="G41" s="70" t="s">
        <v>1455</v>
      </c>
      <c r="H41" s="70">
        <v>20</v>
      </c>
      <c r="I41" s="70" t="s">
        <v>1477</v>
      </c>
      <c r="J41" s="70">
        <v>10</v>
      </c>
      <c r="K41" s="70" t="s">
        <v>1455</v>
      </c>
      <c r="L41" s="70">
        <v>2</v>
      </c>
      <c r="M41" s="70"/>
      <c r="N41" s="70"/>
      <c r="O41" s="70" t="s">
        <v>1489</v>
      </c>
      <c r="P41" s="70">
        <v>2</v>
      </c>
      <c r="Q41" s="70" t="s">
        <v>1457</v>
      </c>
      <c r="R41" s="70">
        <v>4</v>
      </c>
      <c r="S41" s="70" t="s">
        <v>1499</v>
      </c>
      <c r="T41" s="70">
        <v>2</v>
      </c>
    </row>
    <row r="42" spans="1:20" ht="15">
      <c r="A42" s="70" t="s">
        <v>221</v>
      </c>
      <c r="B42" s="70">
        <v>12</v>
      </c>
      <c r="C42" s="70" t="s">
        <v>1459</v>
      </c>
      <c r="D42" s="70">
        <v>10</v>
      </c>
      <c r="E42" s="70" t="s">
        <v>1456</v>
      </c>
      <c r="F42" s="70">
        <v>16</v>
      </c>
      <c r="G42" s="70" t="s">
        <v>1444</v>
      </c>
      <c r="H42" s="70">
        <v>9</v>
      </c>
      <c r="I42" s="70" t="s">
        <v>1478</v>
      </c>
      <c r="J42" s="70">
        <v>10</v>
      </c>
      <c r="K42" s="70" t="s">
        <v>1486</v>
      </c>
      <c r="L42" s="70">
        <v>2</v>
      </c>
      <c r="M42" s="70"/>
      <c r="N42" s="70"/>
      <c r="O42" s="70"/>
      <c r="P42" s="70"/>
      <c r="Q42" s="70" t="s">
        <v>1491</v>
      </c>
      <c r="R42" s="70">
        <v>2</v>
      </c>
      <c r="S42" s="70" t="s">
        <v>1500</v>
      </c>
      <c r="T42" s="70">
        <v>2</v>
      </c>
    </row>
    <row r="43" spans="1:20" ht="15">
      <c r="A43" s="70" t="s">
        <v>222</v>
      </c>
      <c r="B43" s="70">
        <v>0</v>
      </c>
      <c r="C43" s="70" t="s">
        <v>1460</v>
      </c>
      <c r="D43" s="70">
        <v>10</v>
      </c>
      <c r="E43" s="70" t="s">
        <v>380</v>
      </c>
      <c r="F43" s="70">
        <v>15</v>
      </c>
      <c r="G43" s="70" t="s">
        <v>1457</v>
      </c>
      <c r="H43" s="70">
        <v>8</v>
      </c>
      <c r="I43" s="70" t="s">
        <v>1479</v>
      </c>
      <c r="J43" s="70">
        <v>5</v>
      </c>
      <c r="K43" s="70"/>
      <c r="L43" s="70"/>
      <c r="M43" s="70"/>
      <c r="N43" s="70"/>
      <c r="O43" s="70"/>
      <c r="P43" s="70"/>
      <c r="Q43" s="70" t="s">
        <v>1482</v>
      </c>
      <c r="R43" s="70">
        <v>2</v>
      </c>
      <c r="S43" s="70" t="s">
        <v>1501</v>
      </c>
      <c r="T43" s="70">
        <v>2</v>
      </c>
    </row>
    <row r="44" spans="1:20" ht="15">
      <c r="A44" s="70" t="s">
        <v>223</v>
      </c>
      <c r="B44" s="70">
        <v>1615</v>
      </c>
      <c r="C44" s="70" t="s">
        <v>1455</v>
      </c>
      <c r="D44" s="70">
        <v>6</v>
      </c>
      <c r="E44" s="70" t="s">
        <v>1462</v>
      </c>
      <c r="F44" s="70">
        <v>10</v>
      </c>
      <c r="G44" s="70" t="s">
        <v>1456</v>
      </c>
      <c r="H44" s="70">
        <v>6</v>
      </c>
      <c r="I44" s="70" t="s">
        <v>1480</v>
      </c>
      <c r="J44" s="70">
        <v>5</v>
      </c>
      <c r="K44" s="70"/>
      <c r="L44" s="70"/>
      <c r="M44" s="70"/>
      <c r="N44" s="70"/>
      <c r="O44" s="70"/>
      <c r="P44" s="70"/>
      <c r="Q44" s="70" t="s">
        <v>1492</v>
      </c>
      <c r="R44" s="70">
        <v>2</v>
      </c>
      <c r="S44" s="70" t="s">
        <v>1502</v>
      </c>
      <c r="T44" s="70">
        <v>2</v>
      </c>
    </row>
    <row r="45" spans="1:20" ht="15">
      <c r="A45" s="70" t="s">
        <v>224</v>
      </c>
      <c r="B45" s="70">
        <v>1686</v>
      </c>
      <c r="C45" s="70" t="s">
        <v>404</v>
      </c>
      <c r="D45" s="70">
        <v>5</v>
      </c>
      <c r="E45" s="70" t="s">
        <v>1463</v>
      </c>
      <c r="F45" s="70">
        <v>7</v>
      </c>
      <c r="G45" s="70" t="s">
        <v>1470</v>
      </c>
      <c r="H45" s="70">
        <v>5</v>
      </c>
      <c r="I45" s="70" t="s">
        <v>1481</v>
      </c>
      <c r="J45" s="70">
        <v>5</v>
      </c>
      <c r="K45" s="70"/>
      <c r="L45" s="70"/>
      <c r="M45" s="70"/>
      <c r="N45" s="70"/>
      <c r="O45" s="70"/>
      <c r="P45" s="70"/>
      <c r="Q45" s="70" t="s">
        <v>1493</v>
      </c>
      <c r="R45" s="70">
        <v>2</v>
      </c>
      <c r="S45" s="70" t="s">
        <v>1503</v>
      </c>
      <c r="T45" s="70">
        <v>2</v>
      </c>
    </row>
    <row r="46" spans="1:20" ht="15">
      <c r="A46" s="70" t="s">
        <v>1455</v>
      </c>
      <c r="B46" s="70">
        <v>59</v>
      </c>
      <c r="C46" s="70" t="s">
        <v>403</v>
      </c>
      <c r="D46" s="70">
        <v>5</v>
      </c>
      <c r="E46" s="70" t="s">
        <v>1464</v>
      </c>
      <c r="F46" s="70">
        <v>7</v>
      </c>
      <c r="G46" s="70" t="s">
        <v>1471</v>
      </c>
      <c r="H46" s="70">
        <v>5</v>
      </c>
      <c r="I46" s="70" t="s">
        <v>1482</v>
      </c>
      <c r="J46" s="70">
        <v>5</v>
      </c>
      <c r="K46" s="70"/>
      <c r="L46" s="70"/>
      <c r="M46" s="70"/>
      <c r="N46" s="70"/>
      <c r="O46" s="70"/>
      <c r="P46" s="70"/>
      <c r="Q46" s="70" t="s">
        <v>1494</v>
      </c>
      <c r="R46" s="70">
        <v>2</v>
      </c>
      <c r="S46" s="70" t="s">
        <v>1504</v>
      </c>
      <c r="T46" s="70">
        <v>2</v>
      </c>
    </row>
    <row r="47" spans="1:20" ht="15">
      <c r="A47" s="70" t="s">
        <v>1456</v>
      </c>
      <c r="B47" s="70">
        <v>23</v>
      </c>
      <c r="C47" s="70" t="s">
        <v>402</v>
      </c>
      <c r="D47" s="70">
        <v>5</v>
      </c>
      <c r="E47" s="70" t="s">
        <v>1465</v>
      </c>
      <c r="F47" s="70">
        <v>7</v>
      </c>
      <c r="G47" s="70" t="s">
        <v>1472</v>
      </c>
      <c r="H47" s="70">
        <v>4</v>
      </c>
      <c r="I47" s="70" t="s">
        <v>1424</v>
      </c>
      <c r="J47" s="70">
        <v>5</v>
      </c>
      <c r="K47" s="70"/>
      <c r="L47" s="70"/>
      <c r="M47" s="70"/>
      <c r="N47" s="70"/>
      <c r="O47" s="70"/>
      <c r="P47" s="70"/>
      <c r="Q47" s="70" t="s">
        <v>1495</v>
      </c>
      <c r="R47" s="70">
        <v>2</v>
      </c>
      <c r="S47" s="70" t="s">
        <v>1427</v>
      </c>
      <c r="T47" s="70">
        <v>2</v>
      </c>
    </row>
    <row r="48" spans="1:20" ht="15">
      <c r="A48" s="70" t="s">
        <v>1444</v>
      </c>
      <c r="B48" s="70">
        <v>22</v>
      </c>
      <c r="C48" s="70" t="s">
        <v>401</v>
      </c>
      <c r="D48" s="70">
        <v>5</v>
      </c>
      <c r="E48" s="70" t="s">
        <v>1466</v>
      </c>
      <c r="F48" s="70">
        <v>6</v>
      </c>
      <c r="G48" s="70" t="s">
        <v>1473</v>
      </c>
      <c r="H48" s="70">
        <v>4</v>
      </c>
      <c r="I48" s="70" t="s">
        <v>1483</v>
      </c>
      <c r="J48" s="70">
        <v>5</v>
      </c>
      <c r="K48" s="70"/>
      <c r="L48" s="70"/>
      <c r="M48" s="70"/>
      <c r="N48" s="70"/>
      <c r="O48" s="70"/>
      <c r="P48" s="70"/>
      <c r="Q48" s="70" t="s">
        <v>1496</v>
      </c>
      <c r="R48" s="70">
        <v>2</v>
      </c>
      <c r="S48" s="70" t="s">
        <v>1505</v>
      </c>
      <c r="T48" s="70">
        <v>2</v>
      </c>
    </row>
    <row r="49" spans="1:20" ht="15">
      <c r="A49" s="70" t="s">
        <v>1457</v>
      </c>
      <c r="B49" s="70">
        <v>17</v>
      </c>
      <c r="C49" s="70" t="s">
        <v>400</v>
      </c>
      <c r="D49" s="70">
        <v>5</v>
      </c>
      <c r="E49" s="70" t="s">
        <v>1467</v>
      </c>
      <c r="F49" s="70">
        <v>6</v>
      </c>
      <c r="G49" s="70" t="s">
        <v>1474</v>
      </c>
      <c r="H49" s="70">
        <v>4</v>
      </c>
      <c r="I49" s="70" t="s">
        <v>406</v>
      </c>
      <c r="J49" s="70">
        <v>5</v>
      </c>
      <c r="K49" s="70"/>
      <c r="L49" s="70"/>
      <c r="M49" s="70"/>
      <c r="N49" s="70"/>
      <c r="O49" s="70"/>
      <c r="P49" s="70"/>
      <c r="Q49" s="70" t="s">
        <v>1455</v>
      </c>
      <c r="R49" s="70">
        <v>2</v>
      </c>
      <c r="S49" s="70" t="s">
        <v>1506</v>
      </c>
      <c r="T49" s="70">
        <v>2</v>
      </c>
    </row>
    <row r="50" spans="1:20" ht="15">
      <c r="A50" s="70" t="s">
        <v>380</v>
      </c>
      <c r="B50" s="70">
        <v>16</v>
      </c>
      <c r="C50" s="70" t="s">
        <v>399</v>
      </c>
      <c r="D50" s="70">
        <v>5</v>
      </c>
      <c r="E50" s="70" t="s">
        <v>1468</v>
      </c>
      <c r="F50" s="70">
        <v>6</v>
      </c>
      <c r="G50" s="70" t="s">
        <v>1475</v>
      </c>
      <c r="H50" s="70">
        <v>4</v>
      </c>
      <c r="I50" s="70" t="s">
        <v>1484</v>
      </c>
      <c r="J50" s="70">
        <v>5</v>
      </c>
      <c r="K50" s="70"/>
      <c r="L50" s="70"/>
      <c r="M50" s="70"/>
      <c r="N50" s="70"/>
      <c r="O50" s="70"/>
      <c r="P50" s="70"/>
      <c r="Q50" s="70" t="s">
        <v>1497</v>
      </c>
      <c r="R50" s="70">
        <v>2</v>
      </c>
      <c r="S50" s="70" t="s">
        <v>1444</v>
      </c>
      <c r="T50" s="70">
        <v>2</v>
      </c>
    </row>
    <row r="53" spans="1:20" ht="15" customHeight="1">
      <c r="A53" s="13" t="s">
        <v>226</v>
      </c>
      <c r="B53" s="13" t="s">
        <v>213</v>
      </c>
      <c r="C53" s="13" t="s">
        <v>1524</v>
      </c>
      <c r="D53" s="13" t="s">
        <v>1391</v>
      </c>
      <c r="E53" s="13" t="s">
        <v>1534</v>
      </c>
      <c r="F53" s="13" t="s">
        <v>1393</v>
      </c>
      <c r="G53" s="13" t="s">
        <v>1540</v>
      </c>
      <c r="H53" s="13" t="s">
        <v>1395</v>
      </c>
      <c r="I53" s="13" t="s">
        <v>1551</v>
      </c>
      <c r="J53" s="13" t="s">
        <v>1397</v>
      </c>
      <c r="K53" s="67" t="s">
        <v>1560</v>
      </c>
      <c r="L53" s="67" t="s">
        <v>1399</v>
      </c>
      <c r="M53" s="67" t="s">
        <v>1561</v>
      </c>
      <c r="N53" s="67" t="s">
        <v>1401</v>
      </c>
      <c r="O53" s="67" t="s">
        <v>1562</v>
      </c>
      <c r="P53" s="67" t="s">
        <v>1403</v>
      </c>
      <c r="Q53" s="13" t="s">
        <v>1563</v>
      </c>
      <c r="R53" s="13" t="s">
        <v>1405</v>
      </c>
      <c r="S53" s="13" t="s">
        <v>1574</v>
      </c>
      <c r="T53" s="13" t="s">
        <v>1406</v>
      </c>
    </row>
    <row r="54" spans="1:20" ht="15">
      <c r="A54" s="70" t="s">
        <v>1514</v>
      </c>
      <c r="B54" s="70">
        <v>10</v>
      </c>
      <c r="C54" s="70" t="s">
        <v>1515</v>
      </c>
      <c r="D54" s="70">
        <v>10</v>
      </c>
      <c r="E54" s="70" t="s">
        <v>1517</v>
      </c>
      <c r="F54" s="70">
        <v>7</v>
      </c>
      <c r="G54" s="70" t="s">
        <v>1541</v>
      </c>
      <c r="H54" s="70">
        <v>2</v>
      </c>
      <c r="I54" s="70" t="s">
        <v>1514</v>
      </c>
      <c r="J54" s="70">
        <v>10</v>
      </c>
      <c r="K54" s="70"/>
      <c r="L54" s="70"/>
      <c r="M54" s="70"/>
      <c r="N54" s="70"/>
      <c r="O54" s="70"/>
      <c r="P54" s="70"/>
      <c r="Q54" s="70" t="s">
        <v>1564</v>
      </c>
      <c r="R54" s="70">
        <v>2</v>
      </c>
      <c r="S54" s="70" t="s">
        <v>1575</v>
      </c>
      <c r="T54" s="70">
        <v>2</v>
      </c>
    </row>
    <row r="55" spans="1:20" ht="15">
      <c r="A55" s="70" t="s">
        <v>1515</v>
      </c>
      <c r="B55" s="70">
        <v>10</v>
      </c>
      <c r="C55" s="70" t="s">
        <v>1525</v>
      </c>
      <c r="D55" s="70">
        <v>5</v>
      </c>
      <c r="E55" s="70" t="s">
        <v>1519</v>
      </c>
      <c r="F55" s="70">
        <v>7</v>
      </c>
      <c r="G55" s="70" t="s">
        <v>1542</v>
      </c>
      <c r="H55" s="70">
        <v>2</v>
      </c>
      <c r="I55" s="70" t="s">
        <v>1552</v>
      </c>
      <c r="J55" s="70">
        <v>5</v>
      </c>
      <c r="K55" s="70"/>
      <c r="L55" s="70"/>
      <c r="M55" s="70"/>
      <c r="N55" s="70"/>
      <c r="O55" s="70"/>
      <c r="P55" s="70"/>
      <c r="Q55" s="70" t="s">
        <v>1565</v>
      </c>
      <c r="R55" s="70">
        <v>2</v>
      </c>
      <c r="S55" s="70" t="s">
        <v>1576</v>
      </c>
      <c r="T55" s="70">
        <v>2</v>
      </c>
    </row>
    <row r="56" spans="1:20" ht="15">
      <c r="A56" s="70" t="s">
        <v>1516</v>
      </c>
      <c r="B56" s="70">
        <v>8</v>
      </c>
      <c r="C56" s="70" t="s">
        <v>1526</v>
      </c>
      <c r="D56" s="70">
        <v>5</v>
      </c>
      <c r="E56" s="70" t="s">
        <v>1521</v>
      </c>
      <c r="F56" s="70">
        <v>6</v>
      </c>
      <c r="G56" s="70" t="s">
        <v>1543</v>
      </c>
      <c r="H56" s="70">
        <v>2</v>
      </c>
      <c r="I56" s="70" t="s">
        <v>1553</v>
      </c>
      <c r="J56" s="70">
        <v>5</v>
      </c>
      <c r="K56" s="70"/>
      <c r="L56" s="70"/>
      <c r="M56" s="70"/>
      <c r="N56" s="70"/>
      <c r="O56" s="70"/>
      <c r="P56" s="70"/>
      <c r="Q56" s="70" t="s">
        <v>1566</v>
      </c>
      <c r="R56" s="70">
        <v>2</v>
      </c>
      <c r="S56" s="70" t="s">
        <v>1577</v>
      </c>
      <c r="T56" s="70">
        <v>2</v>
      </c>
    </row>
    <row r="57" spans="1:20" ht="15">
      <c r="A57" s="70" t="s">
        <v>1517</v>
      </c>
      <c r="B57" s="70">
        <v>7</v>
      </c>
      <c r="C57" s="70" t="s">
        <v>1527</v>
      </c>
      <c r="D57" s="70">
        <v>5</v>
      </c>
      <c r="E57" s="70" t="s">
        <v>1522</v>
      </c>
      <c r="F57" s="70">
        <v>6</v>
      </c>
      <c r="G57" s="70" t="s">
        <v>1544</v>
      </c>
      <c r="H57" s="70">
        <v>2</v>
      </c>
      <c r="I57" s="70" t="s">
        <v>1554</v>
      </c>
      <c r="J57" s="70">
        <v>5</v>
      </c>
      <c r="K57" s="70"/>
      <c r="L57" s="70"/>
      <c r="M57" s="70"/>
      <c r="N57" s="70"/>
      <c r="O57" s="70"/>
      <c r="P57" s="70"/>
      <c r="Q57" s="70" t="s">
        <v>1567</v>
      </c>
      <c r="R57" s="70">
        <v>2</v>
      </c>
      <c r="S57" s="70" t="s">
        <v>1578</v>
      </c>
      <c r="T57" s="70">
        <v>2</v>
      </c>
    </row>
    <row r="58" spans="1:20" ht="15">
      <c r="A58" s="70" t="s">
        <v>1518</v>
      </c>
      <c r="B58" s="70">
        <v>7</v>
      </c>
      <c r="C58" s="70" t="s">
        <v>1528</v>
      </c>
      <c r="D58" s="70">
        <v>5</v>
      </c>
      <c r="E58" s="70" t="s">
        <v>1523</v>
      </c>
      <c r="F58" s="70">
        <v>6</v>
      </c>
      <c r="G58" s="70" t="s">
        <v>1545</v>
      </c>
      <c r="H58" s="70">
        <v>2</v>
      </c>
      <c r="I58" s="70" t="s">
        <v>1555</v>
      </c>
      <c r="J58" s="70">
        <v>5</v>
      </c>
      <c r="K58" s="70"/>
      <c r="L58" s="70"/>
      <c r="M58" s="70"/>
      <c r="N58" s="70"/>
      <c r="O58" s="70"/>
      <c r="P58" s="70"/>
      <c r="Q58" s="70" t="s">
        <v>1568</v>
      </c>
      <c r="R58" s="70">
        <v>2</v>
      </c>
      <c r="S58" s="70" t="s">
        <v>1579</v>
      </c>
      <c r="T58" s="70">
        <v>2</v>
      </c>
    </row>
    <row r="59" spans="1:20" ht="15">
      <c r="A59" s="70" t="s">
        <v>1519</v>
      </c>
      <c r="B59" s="70">
        <v>7</v>
      </c>
      <c r="C59" s="70" t="s">
        <v>1529</v>
      </c>
      <c r="D59" s="70">
        <v>5</v>
      </c>
      <c r="E59" s="70" t="s">
        <v>1535</v>
      </c>
      <c r="F59" s="70">
        <v>6</v>
      </c>
      <c r="G59" s="70" t="s">
        <v>1546</v>
      </c>
      <c r="H59" s="70">
        <v>2</v>
      </c>
      <c r="I59" s="70" t="s">
        <v>1556</v>
      </c>
      <c r="J59" s="70">
        <v>5</v>
      </c>
      <c r="K59" s="70"/>
      <c r="L59" s="70"/>
      <c r="M59" s="70"/>
      <c r="N59" s="70"/>
      <c r="O59" s="70"/>
      <c r="P59" s="70"/>
      <c r="Q59" s="70" t="s">
        <v>1569</v>
      </c>
      <c r="R59" s="70">
        <v>2</v>
      </c>
      <c r="S59" s="70" t="s">
        <v>1580</v>
      </c>
      <c r="T59" s="70">
        <v>2</v>
      </c>
    </row>
    <row r="60" spans="1:20" ht="15">
      <c r="A60" s="70" t="s">
        <v>1520</v>
      </c>
      <c r="B60" s="70">
        <v>6</v>
      </c>
      <c r="C60" s="70" t="s">
        <v>1530</v>
      </c>
      <c r="D60" s="70">
        <v>5</v>
      </c>
      <c r="E60" s="70" t="s">
        <v>1536</v>
      </c>
      <c r="F60" s="70">
        <v>6</v>
      </c>
      <c r="G60" s="70" t="s">
        <v>1547</v>
      </c>
      <c r="H60" s="70">
        <v>2</v>
      </c>
      <c r="I60" s="70" t="s">
        <v>1516</v>
      </c>
      <c r="J60" s="70">
        <v>5</v>
      </c>
      <c r="K60" s="70"/>
      <c r="L60" s="70"/>
      <c r="M60" s="70"/>
      <c r="N60" s="70"/>
      <c r="O60" s="70"/>
      <c r="P60" s="70"/>
      <c r="Q60" s="70" t="s">
        <v>1570</v>
      </c>
      <c r="R60" s="70">
        <v>2</v>
      </c>
      <c r="S60" s="70" t="s">
        <v>1581</v>
      </c>
      <c r="T60" s="70">
        <v>2</v>
      </c>
    </row>
    <row r="61" spans="1:20" ht="15">
      <c r="A61" s="70" t="s">
        <v>1521</v>
      </c>
      <c r="B61" s="70">
        <v>6</v>
      </c>
      <c r="C61" s="70" t="s">
        <v>1531</v>
      </c>
      <c r="D61" s="70">
        <v>5</v>
      </c>
      <c r="E61" s="70" t="s">
        <v>1537</v>
      </c>
      <c r="F61" s="70">
        <v>6</v>
      </c>
      <c r="G61" s="70" t="s">
        <v>1548</v>
      </c>
      <c r="H61" s="70">
        <v>2</v>
      </c>
      <c r="I61" s="70" t="s">
        <v>1557</v>
      </c>
      <c r="J61" s="70">
        <v>5</v>
      </c>
      <c r="K61" s="70"/>
      <c r="L61" s="70"/>
      <c r="M61" s="70"/>
      <c r="N61" s="70"/>
      <c r="O61" s="70"/>
      <c r="P61" s="70"/>
      <c r="Q61" s="70" t="s">
        <v>1571</v>
      </c>
      <c r="R61" s="70">
        <v>2</v>
      </c>
      <c r="S61" s="70" t="s">
        <v>1582</v>
      </c>
      <c r="T61" s="70">
        <v>2</v>
      </c>
    </row>
    <row r="62" spans="1:20" ht="15">
      <c r="A62" s="70" t="s">
        <v>1522</v>
      </c>
      <c r="B62" s="70">
        <v>6</v>
      </c>
      <c r="C62" s="70" t="s">
        <v>1532</v>
      </c>
      <c r="D62" s="70">
        <v>5</v>
      </c>
      <c r="E62" s="70" t="s">
        <v>1538</v>
      </c>
      <c r="F62" s="70">
        <v>6</v>
      </c>
      <c r="G62" s="70" t="s">
        <v>1549</v>
      </c>
      <c r="H62" s="70">
        <v>2</v>
      </c>
      <c r="I62" s="70" t="s">
        <v>1558</v>
      </c>
      <c r="J62" s="70">
        <v>5</v>
      </c>
      <c r="K62" s="70"/>
      <c r="L62" s="70"/>
      <c r="M62" s="70"/>
      <c r="N62" s="70"/>
      <c r="O62" s="70"/>
      <c r="P62" s="70"/>
      <c r="Q62" s="70" t="s">
        <v>1572</v>
      </c>
      <c r="R62" s="70">
        <v>2</v>
      </c>
      <c r="S62" s="70" t="s">
        <v>1583</v>
      </c>
      <c r="T62" s="70">
        <v>2</v>
      </c>
    </row>
    <row r="63" spans="1:20" ht="15">
      <c r="A63" s="70" t="s">
        <v>1523</v>
      </c>
      <c r="B63" s="70">
        <v>6</v>
      </c>
      <c r="C63" s="70" t="s">
        <v>1533</v>
      </c>
      <c r="D63" s="70">
        <v>5</v>
      </c>
      <c r="E63" s="70" t="s">
        <v>1539</v>
      </c>
      <c r="F63" s="70">
        <v>6</v>
      </c>
      <c r="G63" s="70" t="s">
        <v>1550</v>
      </c>
      <c r="H63" s="70">
        <v>2</v>
      </c>
      <c r="I63" s="70" t="s">
        <v>1559</v>
      </c>
      <c r="J63" s="70">
        <v>5</v>
      </c>
      <c r="K63" s="70"/>
      <c r="L63" s="70"/>
      <c r="M63" s="70"/>
      <c r="N63" s="70"/>
      <c r="O63" s="70"/>
      <c r="P63" s="70"/>
      <c r="Q63" s="70" t="s">
        <v>1573</v>
      </c>
      <c r="R63" s="70">
        <v>2</v>
      </c>
      <c r="S63" s="70" t="s">
        <v>1584</v>
      </c>
      <c r="T63" s="70">
        <v>2</v>
      </c>
    </row>
    <row r="66" spans="1:20" ht="15" customHeight="1">
      <c r="A66" s="13" t="s">
        <v>228</v>
      </c>
      <c r="B66" s="13" t="s">
        <v>213</v>
      </c>
      <c r="C66" s="13" t="s">
        <v>1591</v>
      </c>
      <c r="D66" s="13" t="s">
        <v>1391</v>
      </c>
      <c r="E66" s="13" t="s">
        <v>1592</v>
      </c>
      <c r="F66" s="13" t="s">
        <v>1393</v>
      </c>
      <c r="G66" s="67" t="s">
        <v>1595</v>
      </c>
      <c r="H66" s="67" t="s">
        <v>1395</v>
      </c>
      <c r="I66" s="67" t="s">
        <v>1597</v>
      </c>
      <c r="J66" s="67" t="s">
        <v>1397</v>
      </c>
      <c r="K66" s="13" t="s">
        <v>1599</v>
      </c>
      <c r="L66" s="13" t="s">
        <v>1399</v>
      </c>
      <c r="M66" s="13" t="s">
        <v>1601</v>
      </c>
      <c r="N66" s="13" t="s">
        <v>1401</v>
      </c>
      <c r="O66" s="67" t="s">
        <v>1603</v>
      </c>
      <c r="P66" s="67" t="s">
        <v>1403</v>
      </c>
      <c r="Q66" s="67" t="s">
        <v>1605</v>
      </c>
      <c r="R66" s="67" t="s">
        <v>1405</v>
      </c>
      <c r="S66" s="67" t="s">
        <v>1607</v>
      </c>
      <c r="T66" s="67" t="s">
        <v>1406</v>
      </c>
    </row>
    <row r="67" spans="1:20" ht="15">
      <c r="A67" s="67" t="s">
        <v>337</v>
      </c>
      <c r="B67" s="67">
        <v>5</v>
      </c>
      <c r="C67" s="67" t="s">
        <v>337</v>
      </c>
      <c r="D67" s="67">
        <v>5</v>
      </c>
      <c r="E67" s="67" t="s">
        <v>365</v>
      </c>
      <c r="F67" s="67">
        <v>1</v>
      </c>
      <c r="G67" s="67"/>
      <c r="H67" s="67"/>
      <c r="I67" s="67"/>
      <c r="J67" s="67"/>
      <c r="K67" s="67" t="s">
        <v>414</v>
      </c>
      <c r="L67" s="67">
        <v>1</v>
      </c>
      <c r="M67" s="67" t="s">
        <v>407</v>
      </c>
      <c r="N67" s="67">
        <v>1</v>
      </c>
      <c r="O67" s="67"/>
      <c r="P67" s="67"/>
      <c r="Q67" s="67"/>
      <c r="R67" s="67"/>
      <c r="S67" s="67"/>
      <c r="T67" s="67"/>
    </row>
    <row r="68" spans="1:20" ht="15">
      <c r="A68" s="67" t="s">
        <v>414</v>
      </c>
      <c r="B68" s="67">
        <v>1</v>
      </c>
      <c r="C68" s="67" t="s">
        <v>382</v>
      </c>
      <c r="D68" s="67">
        <v>1</v>
      </c>
      <c r="E68" s="67"/>
      <c r="F68" s="67"/>
      <c r="G68" s="67"/>
      <c r="H68" s="67"/>
      <c r="I68" s="67"/>
      <c r="J68" s="67"/>
      <c r="K68" s="67"/>
      <c r="L68" s="67"/>
      <c r="M68" s="67"/>
      <c r="N68" s="67"/>
      <c r="O68" s="67"/>
      <c r="P68" s="67"/>
      <c r="Q68" s="67"/>
      <c r="R68" s="67"/>
      <c r="S68" s="67"/>
      <c r="T68" s="67"/>
    </row>
    <row r="69" spans="1:20" ht="15">
      <c r="A69" s="67" t="s">
        <v>365</v>
      </c>
      <c r="B69" s="67">
        <v>1</v>
      </c>
      <c r="C69" s="67"/>
      <c r="D69" s="67"/>
      <c r="E69" s="67"/>
      <c r="F69" s="67"/>
      <c r="G69" s="67"/>
      <c r="H69" s="67"/>
      <c r="I69" s="67"/>
      <c r="J69" s="67"/>
      <c r="K69" s="67"/>
      <c r="L69" s="67"/>
      <c r="M69" s="67"/>
      <c r="N69" s="67"/>
      <c r="O69" s="67"/>
      <c r="P69" s="67"/>
      <c r="Q69" s="67"/>
      <c r="R69" s="67"/>
      <c r="S69" s="67"/>
      <c r="T69" s="67"/>
    </row>
    <row r="70" spans="1:20" ht="15">
      <c r="A70" s="67" t="s">
        <v>407</v>
      </c>
      <c r="B70" s="67">
        <v>1</v>
      </c>
      <c r="C70" s="67"/>
      <c r="D70" s="67"/>
      <c r="E70" s="67"/>
      <c r="F70" s="67"/>
      <c r="G70" s="67"/>
      <c r="H70" s="67"/>
      <c r="I70" s="67"/>
      <c r="J70" s="67"/>
      <c r="K70" s="67"/>
      <c r="L70" s="67"/>
      <c r="M70" s="67"/>
      <c r="N70" s="67"/>
      <c r="O70" s="67"/>
      <c r="P70" s="67"/>
      <c r="Q70" s="67"/>
      <c r="R70" s="67"/>
      <c r="S70" s="67"/>
      <c r="T70" s="67"/>
    </row>
    <row r="71" spans="1:20" ht="15">
      <c r="A71" s="67" t="s">
        <v>382</v>
      </c>
      <c r="B71" s="67">
        <v>1</v>
      </c>
      <c r="C71" s="67"/>
      <c r="D71" s="67"/>
      <c r="E71" s="67"/>
      <c r="F71" s="67"/>
      <c r="G71" s="67"/>
      <c r="H71" s="67"/>
      <c r="I71" s="67"/>
      <c r="J71" s="67"/>
      <c r="K71" s="67"/>
      <c r="L71" s="67"/>
      <c r="M71" s="67"/>
      <c r="N71" s="67"/>
      <c r="O71" s="67"/>
      <c r="P71" s="67"/>
      <c r="Q71" s="67"/>
      <c r="R71" s="67"/>
      <c r="S71" s="67"/>
      <c r="T71" s="67"/>
    </row>
    <row r="74" spans="1:20" ht="15" customHeight="1">
      <c r="A74" s="13" t="s">
        <v>229</v>
      </c>
      <c r="B74" s="13" t="s">
        <v>213</v>
      </c>
      <c r="C74" s="13" t="s">
        <v>1593</v>
      </c>
      <c r="D74" s="13" t="s">
        <v>1391</v>
      </c>
      <c r="E74" s="13" t="s">
        <v>1594</v>
      </c>
      <c r="F74" s="13" t="s">
        <v>1393</v>
      </c>
      <c r="G74" s="67" t="s">
        <v>1596</v>
      </c>
      <c r="H74" s="67" t="s">
        <v>1395</v>
      </c>
      <c r="I74" s="13" t="s">
        <v>1598</v>
      </c>
      <c r="J74" s="13" t="s">
        <v>1397</v>
      </c>
      <c r="K74" s="13" t="s">
        <v>1600</v>
      </c>
      <c r="L74" s="13" t="s">
        <v>1399</v>
      </c>
      <c r="M74" s="67" t="s">
        <v>1602</v>
      </c>
      <c r="N74" s="67" t="s">
        <v>1401</v>
      </c>
      <c r="O74" s="13" t="s">
        <v>1604</v>
      </c>
      <c r="P74" s="13" t="s">
        <v>1403</v>
      </c>
      <c r="Q74" s="67" t="s">
        <v>1606</v>
      </c>
      <c r="R74" s="67" t="s">
        <v>1405</v>
      </c>
      <c r="S74" s="67" t="s">
        <v>1608</v>
      </c>
      <c r="T74" s="67" t="s">
        <v>1406</v>
      </c>
    </row>
    <row r="75" spans="1:20" ht="15">
      <c r="A75" s="67" t="s">
        <v>380</v>
      </c>
      <c r="B75" s="67">
        <v>15</v>
      </c>
      <c r="C75" s="67" t="s">
        <v>404</v>
      </c>
      <c r="D75" s="67">
        <v>5</v>
      </c>
      <c r="E75" s="67" t="s">
        <v>380</v>
      </c>
      <c r="F75" s="67">
        <v>15</v>
      </c>
      <c r="G75" s="67"/>
      <c r="H75" s="67"/>
      <c r="I75" s="67" t="s">
        <v>406</v>
      </c>
      <c r="J75" s="67">
        <v>5</v>
      </c>
      <c r="K75" s="67" t="s">
        <v>415</v>
      </c>
      <c r="L75" s="67">
        <v>1</v>
      </c>
      <c r="M75" s="67"/>
      <c r="N75" s="67"/>
      <c r="O75" s="67" t="s">
        <v>405</v>
      </c>
      <c r="P75" s="67">
        <v>1</v>
      </c>
      <c r="Q75" s="67"/>
      <c r="R75" s="67"/>
      <c r="S75" s="67"/>
      <c r="T75" s="67"/>
    </row>
    <row r="76" spans="1:20" ht="15">
      <c r="A76" s="67" t="s">
        <v>411</v>
      </c>
      <c r="B76" s="67">
        <v>6</v>
      </c>
      <c r="C76" s="67" t="s">
        <v>403</v>
      </c>
      <c r="D76" s="67">
        <v>5</v>
      </c>
      <c r="E76" s="67" t="s">
        <v>411</v>
      </c>
      <c r="F76" s="67">
        <v>6</v>
      </c>
      <c r="G76" s="67"/>
      <c r="H76" s="67"/>
      <c r="I76" s="67"/>
      <c r="J76" s="67"/>
      <c r="K76" s="67" t="s">
        <v>413</v>
      </c>
      <c r="L76" s="67">
        <v>1</v>
      </c>
      <c r="M76" s="67"/>
      <c r="N76" s="67"/>
      <c r="O76" s="67"/>
      <c r="P76" s="67"/>
      <c r="Q76" s="67"/>
      <c r="R76" s="67"/>
      <c r="S76" s="67"/>
      <c r="T76" s="67"/>
    </row>
    <row r="77" spans="1:20" ht="15">
      <c r="A77" s="67" t="s">
        <v>410</v>
      </c>
      <c r="B77" s="67">
        <v>6</v>
      </c>
      <c r="C77" s="67" t="s">
        <v>402</v>
      </c>
      <c r="D77" s="67">
        <v>5</v>
      </c>
      <c r="E77" s="67" t="s">
        <v>410</v>
      </c>
      <c r="F77" s="67">
        <v>6</v>
      </c>
      <c r="G77" s="67"/>
      <c r="H77" s="67"/>
      <c r="I77" s="67"/>
      <c r="J77" s="67"/>
      <c r="K77" s="67" t="s">
        <v>412</v>
      </c>
      <c r="L77" s="67">
        <v>1</v>
      </c>
      <c r="M77" s="67"/>
      <c r="N77" s="67"/>
      <c r="O77" s="67"/>
      <c r="P77" s="67"/>
      <c r="Q77" s="67"/>
      <c r="R77" s="67"/>
      <c r="S77" s="67"/>
      <c r="T77" s="67"/>
    </row>
    <row r="78" spans="1:20" ht="15">
      <c r="A78" s="67" t="s">
        <v>409</v>
      </c>
      <c r="B78" s="67">
        <v>6</v>
      </c>
      <c r="C78" s="67" t="s">
        <v>401</v>
      </c>
      <c r="D78" s="67">
        <v>5</v>
      </c>
      <c r="E78" s="67" t="s">
        <v>409</v>
      </c>
      <c r="F78" s="67">
        <v>6</v>
      </c>
      <c r="G78" s="67"/>
      <c r="H78" s="67"/>
      <c r="I78" s="67"/>
      <c r="J78" s="67"/>
      <c r="K78" s="67"/>
      <c r="L78" s="67"/>
      <c r="M78" s="67"/>
      <c r="N78" s="67"/>
      <c r="O78" s="67"/>
      <c r="P78" s="67"/>
      <c r="Q78" s="67"/>
      <c r="R78" s="67"/>
      <c r="S78" s="67"/>
      <c r="T78" s="67"/>
    </row>
    <row r="79" spans="1:20" ht="15">
      <c r="A79" s="67" t="s">
        <v>408</v>
      </c>
      <c r="B79" s="67">
        <v>6</v>
      </c>
      <c r="C79" s="67" t="s">
        <v>400</v>
      </c>
      <c r="D79" s="67">
        <v>5</v>
      </c>
      <c r="E79" s="67" t="s">
        <v>408</v>
      </c>
      <c r="F79" s="67">
        <v>6</v>
      </c>
      <c r="G79" s="67"/>
      <c r="H79" s="67"/>
      <c r="I79" s="67"/>
      <c r="J79" s="67"/>
      <c r="K79" s="67"/>
      <c r="L79" s="67"/>
      <c r="M79" s="67"/>
      <c r="N79" s="67"/>
      <c r="O79" s="67"/>
      <c r="P79" s="67"/>
      <c r="Q79" s="67"/>
      <c r="R79" s="67"/>
      <c r="S79" s="67"/>
      <c r="T79" s="67"/>
    </row>
    <row r="80" spans="1:20" ht="15">
      <c r="A80" s="67" t="s">
        <v>406</v>
      </c>
      <c r="B80" s="67">
        <v>5</v>
      </c>
      <c r="C80" s="67" t="s">
        <v>399</v>
      </c>
      <c r="D80" s="67">
        <v>5</v>
      </c>
      <c r="E80" s="67" t="s">
        <v>377</v>
      </c>
      <c r="F80" s="67">
        <v>3</v>
      </c>
      <c r="G80" s="67"/>
      <c r="H80" s="67"/>
      <c r="I80" s="67"/>
      <c r="J80" s="67"/>
      <c r="K80" s="67"/>
      <c r="L80" s="67"/>
      <c r="M80" s="67"/>
      <c r="N80" s="67"/>
      <c r="O80" s="67"/>
      <c r="P80" s="67"/>
      <c r="Q80" s="67"/>
      <c r="R80" s="67"/>
      <c r="S80" s="67"/>
      <c r="T80" s="67"/>
    </row>
    <row r="81" spans="1:20" ht="15">
      <c r="A81" s="67" t="s">
        <v>404</v>
      </c>
      <c r="B81" s="67">
        <v>5</v>
      </c>
      <c r="C81" s="67" t="s">
        <v>398</v>
      </c>
      <c r="D81" s="67">
        <v>5</v>
      </c>
      <c r="E81" s="67" t="s">
        <v>330</v>
      </c>
      <c r="F81" s="67">
        <v>1</v>
      </c>
      <c r="G81" s="67"/>
      <c r="H81" s="67"/>
      <c r="I81" s="67"/>
      <c r="J81" s="67"/>
      <c r="K81" s="67"/>
      <c r="L81" s="67"/>
      <c r="M81" s="67"/>
      <c r="N81" s="67"/>
      <c r="O81" s="67"/>
      <c r="P81" s="67"/>
      <c r="Q81" s="67"/>
      <c r="R81" s="67"/>
      <c r="S81" s="67"/>
      <c r="T81" s="67"/>
    </row>
    <row r="82" spans="1:20" ht="15">
      <c r="A82" s="67" t="s">
        <v>403</v>
      </c>
      <c r="B82" s="67">
        <v>5</v>
      </c>
      <c r="C82" s="67" t="s">
        <v>338</v>
      </c>
      <c r="D82" s="67">
        <v>5</v>
      </c>
      <c r="E82" s="67"/>
      <c r="F82" s="67"/>
      <c r="G82" s="67"/>
      <c r="H82" s="67"/>
      <c r="I82" s="67"/>
      <c r="J82" s="67"/>
      <c r="K82" s="67"/>
      <c r="L82" s="67"/>
      <c r="M82" s="67"/>
      <c r="N82" s="67"/>
      <c r="O82" s="67"/>
      <c r="P82" s="67"/>
      <c r="Q82" s="67"/>
      <c r="R82" s="67"/>
      <c r="S82" s="67"/>
      <c r="T82" s="67"/>
    </row>
    <row r="83" spans="1:20" ht="15">
      <c r="A83" s="67" t="s">
        <v>402</v>
      </c>
      <c r="B83" s="67">
        <v>5</v>
      </c>
      <c r="C83" s="67" t="s">
        <v>397</v>
      </c>
      <c r="D83" s="67">
        <v>5</v>
      </c>
      <c r="E83" s="67"/>
      <c r="F83" s="67"/>
      <c r="G83" s="67"/>
      <c r="H83" s="67"/>
      <c r="I83" s="67"/>
      <c r="J83" s="67"/>
      <c r="K83" s="67"/>
      <c r="L83" s="67"/>
      <c r="M83" s="67"/>
      <c r="N83" s="67"/>
      <c r="O83" s="67"/>
      <c r="P83" s="67"/>
      <c r="Q83" s="67"/>
      <c r="R83" s="67"/>
      <c r="S83" s="67"/>
      <c r="T83" s="67"/>
    </row>
    <row r="84" spans="1:20" ht="15">
      <c r="A84" s="67" t="s">
        <v>401</v>
      </c>
      <c r="B84" s="67">
        <v>5</v>
      </c>
      <c r="C84" s="67" t="s">
        <v>396</v>
      </c>
      <c r="D84" s="67">
        <v>5</v>
      </c>
      <c r="E84" s="67"/>
      <c r="F84" s="67"/>
      <c r="G84" s="67"/>
      <c r="H84" s="67"/>
      <c r="I84" s="67"/>
      <c r="J84" s="67"/>
      <c r="K84" s="67"/>
      <c r="L84" s="67"/>
      <c r="M84" s="67"/>
      <c r="N84" s="67"/>
      <c r="O84" s="67"/>
      <c r="P84" s="67"/>
      <c r="Q84" s="67"/>
      <c r="R84" s="67"/>
      <c r="S84" s="67"/>
      <c r="T84" s="67"/>
    </row>
    <row r="87" spans="1:20" ht="15" customHeight="1">
      <c r="A87" s="13" t="s">
        <v>232</v>
      </c>
      <c r="B87" s="13" t="s">
        <v>213</v>
      </c>
      <c r="C87" s="13" t="s">
        <v>1613</v>
      </c>
      <c r="D87" s="13" t="s">
        <v>1391</v>
      </c>
      <c r="E87" s="13" t="s">
        <v>1614</v>
      </c>
      <c r="F87" s="13" t="s">
        <v>1393</v>
      </c>
      <c r="G87" s="13" t="s">
        <v>1615</v>
      </c>
      <c r="H87" s="13" t="s">
        <v>1395</v>
      </c>
      <c r="I87" s="13" t="s">
        <v>1616</v>
      </c>
      <c r="J87" s="13" t="s">
        <v>1397</v>
      </c>
      <c r="K87" s="13" t="s">
        <v>1617</v>
      </c>
      <c r="L87" s="13" t="s">
        <v>1399</v>
      </c>
      <c r="M87" s="13" t="s">
        <v>1618</v>
      </c>
      <c r="N87" s="13" t="s">
        <v>1401</v>
      </c>
      <c r="O87" s="13" t="s">
        <v>1619</v>
      </c>
      <c r="P87" s="13" t="s">
        <v>1403</v>
      </c>
      <c r="Q87" s="13" t="s">
        <v>1620</v>
      </c>
      <c r="R87" s="13" t="s">
        <v>1405</v>
      </c>
      <c r="S87" s="13" t="s">
        <v>1621</v>
      </c>
      <c r="T87" s="13" t="s">
        <v>1406</v>
      </c>
    </row>
    <row r="88" spans="1:20" ht="15">
      <c r="A88" s="65" t="s">
        <v>360</v>
      </c>
      <c r="B88" s="67">
        <v>52989</v>
      </c>
      <c r="C88" s="65" t="s">
        <v>396</v>
      </c>
      <c r="D88" s="67">
        <v>35526</v>
      </c>
      <c r="E88" s="65" t="s">
        <v>377</v>
      </c>
      <c r="F88" s="67">
        <v>41458</v>
      </c>
      <c r="G88" s="65" t="s">
        <v>360</v>
      </c>
      <c r="H88" s="67">
        <v>52989</v>
      </c>
      <c r="I88" s="65" t="s">
        <v>406</v>
      </c>
      <c r="J88" s="67">
        <v>29590</v>
      </c>
      <c r="K88" s="65" t="s">
        <v>414</v>
      </c>
      <c r="L88" s="67">
        <v>2394</v>
      </c>
      <c r="M88" s="65" t="s">
        <v>361</v>
      </c>
      <c r="N88" s="67">
        <v>3222</v>
      </c>
      <c r="O88" s="65" t="s">
        <v>405</v>
      </c>
      <c r="P88" s="67">
        <v>9055</v>
      </c>
      <c r="Q88" s="65" t="s">
        <v>344</v>
      </c>
      <c r="R88" s="67">
        <v>5</v>
      </c>
      <c r="S88" s="65" t="s">
        <v>332</v>
      </c>
      <c r="T88" s="67">
        <v>455</v>
      </c>
    </row>
    <row r="89" spans="1:20" ht="15">
      <c r="A89" s="65" t="s">
        <v>377</v>
      </c>
      <c r="B89" s="67">
        <v>41458</v>
      </c>
      <c r="C89" s="65" t="s">
        <v>399</v>
      </c>
      <c r="D89" s="67">
        <v>12639</v>
      </c>
      <c r="E89" s="65" t="s">
        <v>376</v>
      </c>
      <c r="F89" s="67">
        <v>33342</v>
      </c>
      <c r="G89" s="65" t="s">
        <v>352</v>
      </c>
      <c r="H89" s="67">
        <v>12429</v>
      </c>
      <c r="I89" s="65" t="s">
        <v>367</v>
      </c>
      <c r="J89" s="67">
        <v>24066</v>
      </c>
      <c r="K89" s="65" t="s">
        <v>412</v>
      </c>
      <c r="L89" s="67">
        <v>1619</v>
      </c>
      <c r="M89" s="65" t="s">
        <v>407</v>
      </c>
      <c r="N89" s="67">
        <v>1411</v>
      </c>
      <c r="O89" s="65" t="s">
        <v>347</v>
      </c>
      <c r="P89" s="67">
        <v>2966</v>
      </c>
      <c r="Q89" s="65" t="s">
        <v>345</v>
      </c>
      <c r="R89" s="67">
        <v>5</v>
      </c>
      <c r="S89" s="65" t="s">
        <v>331</v>
      </c>
      <c r="T89" s="67">
        <v>313</v>
      </c>
    </row>
    <row r="90" spans="1:20" ht="15">
      <c r="A90" s="65" t="s">
        <v>396</v>
      </c>
      <c r="B90" s="67">
        <v>35526</v>
      </c>
      <c r="C90" s="65" t="s">
        <v>400</v>
      </c>
      <c r="D90" s="67">
        <v>7679</v>
      </c>
      <c r="E90" s="65" t="s">
        <v>369</v>
      </c>
      <c r="F90" s="67">
        <v>28442</v>
      </c>
      <c r="G90" s="65" t="s">
        <v>362</v>
      </c>
      <c r="H90" s="67">
        <v>4518</v>
      </c>
      <c r="I90" s="65" t="s">
        <v>354</v>
      </c>
      <c r="J90" s="67">
        <v>4203</v>
      </c>
      <c r="K90" s="65" t="s">
        <v>373</v>
      </c>
      <c r="L90" s="67">
        <v>937</v>
      </c>
      <c r="M90" s="65"/>
      <c r="N90" s="67"/>
      <c r="O90" s="65"/>
      <c r="P90" s="67"/>
      <c r="Q90" s="65"/>
      <c r="R90" s="67"/>
      <c r="S90" s="65"/>
      <c r="T90" s="67"/>
    </row>
    <row r="91" spans="1:20" ht="15">
      <c r="A91" s="65" t="s">
        <v>376</v>
      </c>
      <c r="B91" s="67">
        <v>33342</v>
      </c>
      <c r="C91" s="65" t="s">
        <v>402</v>
      </c>
      <c r="D91" s="67">
        <v>3408</v>
      </c>
      <c r="E91" s="65" t="s">
        <v>371</v>
      </c>
      <c r="F91" s="67">
        <v>17444</v>
      </c>
      <c r="G91" s="65" t="s">
        <v>342</v>
      </c>
      <c r="H91" s="67">
        <v>4081</v>
      </c>
      <c r="I91" s="65" t="s">
        <v>375</v>
      </c>
      <c r="J91" s="67">
        <v>2443</v>
      </c>
      <c r="K91" s="65" t="s">
        <v>413</v>
      </c>
      <c r="L91" s="67">
        <v>333</v>
      </c>
      <c r="M91" s="65"/>
      <c r="N91" s="67"/>
      <c r="O91" s="65"/>
      <c r="P91" s="67"/>
      <c r="Q91" s="65"/>
      <c r="R91" s="67"/>
      <c r="S91" s="65"/>
      <c r="T91" s="67"/>
    </row>
    <row r="92" spans="1:20" ht="15">
      <c r="A92" s="65" t="s">
        <v>406</v>
      </c>
      <c r="B92" s="67">
        <v>29590</v>
      </c>
      <c r="C92" s="65" t="s">
        <v>337</v>
      </c>
      <c r="D92" s="67">
        <v>2739</v>
      </c>
      <c r="E92" s="65" t="s">
        <v>365</v>
      </c>
      <c r="F92" s="67">
        <v>9968</v>
      </c>
      <c r="G92" s="65" t="s">
        <v>379</v>
      </c>
      <c r="H92" s="67">
        <v>2262</v>
      </c>
      <c r="I92" s="65" t="s">
        <v>355</v>
      </c>
      <c r="J92" s="67">
        <v>1522</v>
      </c>
      <c r="K92" s="65" t="s">
        <v>415</v>
      </c>
      <c r="L92" s="67">
        <v>36</v>
      </c>
      <c r="M92" s="65"/>
      <c r="N92" s="67"/>
      <c r="O92" s="65"/>
      <c r="P92" s="67"/>
      <c r="Q92" s="65"/>
      <c r="R92" s="67"/>
      <c r="S92" s="65"/>
      <c r="T92" s="67"/>
    </row>
    <row r="93" spans="1:20" ht="15">
      <c r="A93" s="65" t="s">
        <v>369</v>
      </c>
      <c r="B93" s="67">
        <v>28442</v>
      </c>
      <c r="C93" s="65" t="s">
        <v>338</v>
      </c>
      <c r="D93" s="67">
        <v>2257</v>
      </c>
      <c r="E93" s="65" t="s">
        <v>357</v>
      </c>
      <c r="F93" s="67">
        <v>8750</v>
      </c>
      <c r="G93" s="65" t="s">
        <v>348</v>
      </c>
      <c r="H93" s="67">
        <v>2198</v>
      </c>
      <c r="I93" s="65" t="s">
        <v>374</v>
      </c>
      <c r="J93" s="67">
        <v>27</v>
      </c>
      <c r="K93" s="65"/>
      <c r="L93" s="67"/>
      <c r="M93" s="65"/>
      <c r="N93" s="67"/>
      <c r="O93" s="65"/>
      <c r="P93" s="67"/>
      <c r="Q93" s="65"/>
      <c r="R93" s="67"/>
      <c r="S93" s="65"/>
      <c r="T93" s="67"/>
    </row>
    <row r="94" spans="1:20" ht="15">
      <c r="A94" s="65" t="s">
        <v>367</v>
      </c>
      <c r="B94" s="67">
        <v>24066</v>
      </c>
      <c r="C94" s="65" t="s">
        <v>387</v>
      </c>
      <c r="D94" s="67">
        <v>2187</v>
      </c>
      <c r="E94" s="65" t="s">
        <v>343</v>
      </c>
      <c r="F94" s="67">
        <v>8261</v>
      </c>
      <c r="G94" s="65" t="s">
        <v>334</v>
      </c>
      <c r="H94" s="67">
        <v>1318</v>
      </c>
      <c r="I94" s="65"/>
      <c r="J94" s="67"/>
      <c r="K94" s="65"/>
      <c r="L94" s="67"/>
      <c r="M94" s="65"/>
      <c r="N94" s="67"/>
      <c r="O94" s="65"/>
      <c r="P94" s="67"/>
      <c r="Q94" s="65"/>
      <c r="R94" s="67"/>
      <c r="S94" s="65"/>
      <c r="T94" s="67"/>
    </row>
    <row r="95" spans="1:20" ht="15">
      <c r="A95" s="65" t="s">
        <v>371</v>
      </c>
      <c r="B95" s="67">
        <v>17444</v>
      </c>
      <c r="C95" s="65" t="s">
        <v>384</v>
      </c>
      <c r="D95" s="67">
        <v>1769</v>
      </c>
      <c r="E95" s="65" t="s">
        <v>368</v>
      </c>
      <c r="F95" s="67">
        <v>7517</v>
      </c>
      <c r="G95" s="65" t="s">
        <v>353</v>
      </c>
      <c r="H95" s="67">
        <v>800</v>
      </c>
      <c r="I95" s="65"/>
      <c r="J95" s="67"/>
      <c r="K95" s="65"/>
      <c r="L95" s="67"/>
      <c r="M95" s="65"/>
      <c r="N95" s="67"/>
      <c r="O95" s="65"/>
      <c r="P95" s="67"/>
      <c r="Q95" s="65"/>
      <c r="R95" s="67"/>
      <c r="S95" s="65"/>
      <c r="T95" s="67"/>
    </row>
    <row r="96" spans="1:20" ht="15">
      <c r="A96" s="65" t="s">
        <v>399</v>
      </c>
      <c r="B96" s="67">
        <v>12639</v>
      </c>
      <c r="C96" s="65" t="s">
        <v>336</v>
      </c>
      <c r="D96" s="67">
        <v>1763</v>
      </c>
      <c r="E96" s="65" t="s">
        <v>380</v>
      </c>
      <c r="F96" s="67">
        <v>6688</v>
      </c>
      <c r="G96" s="65" t="s">
        <v>333</v>
      </c>
      <c r="H96" s="67">
        <v>451</v>
      </c>
      <c r="I96" s="65"/>
      <c r="J96" s="67"/>
      <c r="K96" s="65"/>
      <c r="L96" s="67"/>
      <c r="M96" s="65"/>
      <c r="N96" s="67"/>
      <c r="O96" s="65"/>
      <c r="P96" s="67"/>
      <c r="Q96" s="65"/>
      <c r="R96" s="67"/>
      <c r="S96" s="65"/>
      <c r="T96" s="67"/>
    </row>
    <row r="97" spans="1:20" ht="15">
      <c r="A97" s="65" t="s">
        <v>352</v>
      </c>
      <c r="B97" s="67">
        <v>12429</v>
      </c>
      <c r="C97" s="65" t="s">
        <v>404</v>
      </c>
      <c r="D97" s="67">
        <v>1542</v>
      </c>
      <c r="E97" s="65" t="s">
        <v>366</v>
      </c>
      <c r="F97" s="67">
        <v>1397</v>
      </c>
      <c r="G97" s="65" t="s">
        <v>358</v>
      </c>
      <c r="H97" s="67">
        <v>296</v>
      </c>
      <c r="I97" s="65"/>
      <c r="J97" s="67"/>
      <c r="K97" s="65"/>
      <c r="L97" s="67"/>
      <c r="M97" s="65"/>
      <c r="N97" s="67"/>
      <c r="O97" s="65"/>
      <c r="P97" s="67"/>
      <c r="Q97" s="65"/>
      <c r="R97" s="67"/>
      <c r="S97" s="65"/>
      <c r="T97" s="67"/>
    </row>
  </sheetData>
  <hyperlinks>
    <hyperlink ref="A2" r:id="rId1" display="https://consultqd.clevelandclinic.org/catch-these-cleveland-clinic-cancer-center-presentations-at-astro-2019/"/>
    <hyperlink ref="A3" r:id="rId2" display="https://www.accuboost.com/astro-2019-in-chicago/"/>
    <hyperlink ref="A4" r:id="rId3" display="https://twitter.com/sushilberiwal/status/1172179740691705856"/>
    <hyperlink ref="A5" r:id="rId4" display="http://ptwlandingpage.kinsta.cloud/"/>
    <hyperlink ref="A6" r:id="rId5" display="https://twitter.com/ASTRO_org/status/1170071750845112323"/>
    <hyperlink ref="A7" r:id="rId6" display="https://www.astro.org/News-and-Publications/ASTROnews/2019/2019-Annual-Meeting-Guide/2019-Annual-Meeting"/>
    <hyperlink ref="A8" r:id="rId7" display="https://www.toptamilnews.com/today-astrology-tamil-58"/>
    <hyperlink ref="A9" r:id="rId8" display="https://www.linkedin.com/slink?code=e4mGx8f"/>
    <hyperlink ref="A10" r:id="rId9" display="https://www.astro.org/Meetings-and-Education/Live-Meetings/2019/2019-ASTRO-Annual-Meeting?utm_campaign=ASTRO&amp;utm_medium=social&amp;utm_source=Twitter&amp;utm_content=post5"/>
    <hyperlink ref="A11" r:id="rId10" display="https://varian.com/adapt"/>
    <hyperlink ref="C2" r:id="rId11" display="http://www.onlinejacc.org/content/73/23/2976"/>
    <hyperlink ref="E2" r:id="rId12" display="https://www.accuboost.com/astro-2019-in-chicago/"/>
    <hyperlink ref="E3" r:id="rId13" display="https://www.astro.org/News-and-Publications/ASTROnews/2019/2019-Annual-Meeting-Guide/2019-Annual-Meeting"/>
    <hyperlink ref="E4" r:id="rId14" display="https://twitter.com/ASTRO_org/status/1170071750845112323"/>
    <hyperlink ref="E5" r:id="rId15" display="https://www.sitcancer.org/events/event-description?CalendarEventKey=dd657a9b-4fa0-41b0-8456-0e5b067bf312&amp;Home=%2fevents%2fcalendar"/>
    <hyperlink ref="E6" r:id="rId16" display="https://rt-safe.com/news/article/53/rtsafe-exhibit-astro-2019-chicago/"/>
    <hyperlink ref="G2" r:id="rId17" display="http://www.adaptiiv.com/astro-2019/"/>
    <hyperlink ref="G3" r:id="rId18" display="https://twitter.com/viewray/status/1169250064985968641"/>
    <hyperlink ref="G4" r:id="rId19" display="https://www.varian.com/oncology/products/adaptive-intelligence"/>
    <hyperlink ref="G5" r:id="rId20" display="https://varian.com/adapt"/>
    <hyperlink ref="G6" r:id="rId21" display="https://www.astro.org/Meetings-and-Education/Live-Meetings/2019/2019-ASTRO-Annual-Meeting?utm_campaign=ASTRO&amp;utm_medium=social&amp;utm_source=Twitter&amp;utm_content=post5"/>
    <hyperlink ref="G7" r:id="rId22" display="https://www.linkedin.com/slink?code=e4mGx8f"/>
    <hyperlink ref="G8" r:id="rId23" display="https://www.toptamilnews.com/today-astrology-tamil-58"/>
    <hyperlink ref="G9" r:id="rId24" display="http://ptwlandingpage.kinsta.cloud/"/>
    <hyperlink ref="G10" r:id="rId25" display="https://twitter.com/sushilberiwal/status/1172179740691705856"/>
    <hyperlink ref="I2" r:id="rId26" display="https://consultqd.clevelandclinic.org/catch-these-cleveland-clinic-cancer-center-presentations-at-astro-2019/"/>
  </hyperlinks>
  <printOptions/>
  <pageMargins left="0.7" right="0.7" top="0.75" bottom="0.75" header="0.3" footer="0.3"/>
  <pageSetup orientation="portrait" paperSize="9"/>
  <tableParts>
    <tablePart r:id="rId31"/>
    <tablePart r:id="rId28"/>
    <tablePart r:id="rId33"/>
    <tablePart r:id="rId30"/>
    <tablePart r:id="rId32"/>
    <tablePart r:id="rId29"/>
    <tablePart r:id="rId27"/>
    <tablePart r:id="rId3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244</v>
      </c>
      <c r="B1" s="13" t="s">
        <v>245</v>
      </c>
      <c r="C1" s="13" t="s">
        <v>246</v>
      </c>
      <c r="D1" s="13" t="s">
        <v>144</v>
      </c>
      <c r="E1" s="13" t="s">
        <v>248</v>
      </c>
      <c r="F1" s="13" t="s">
        <v>249</v>
      </c>
      <c r="G1" s="13" t="s">
        <v>250</v>
      </c>
    </row>
    <row r="2" spans="1:7" ht="15">
      <c r="A2" s="67" t="s">
        <v>220</v>
      </c>
      <c r="B2" s="67">
        <v>59</v>
      </c>
      <c r="C2" s="73">
        <v>0.03499406880189798</v>
      </c>
      <c r="D2" s="67" t="s">
        <v>247</v>
      </c>
      <c r="E2" s="67"/>
      <c r="F2" s="67"/>
      <c r="G2" s="67"/>
    </row>
    <row r="3" spans="1:7" ht="15">
      <c r="A3" s="67" t="s">
        <v>221</v>
      </c>
      <c r="B3" s="67">
        <v>12</v>
      </c>
      <c r="C3" s="73">
        <v>0.007117437722419929</v>
      </c>
      <c r="D3" s="67" t="s">
        <v>247</v>
      </c>
      <c r="E3" s="67"/>
      <c r="F3" s="67"/>
      <c r="G3" s="67"/>
    </row>
    <row r="4" spans="1:7" ht="15">
      <c r="A4" s="67" t="s">
        <v>222</v>
      </c>
      <c r="B4" s="67">
        <v>0</v>
      </c>
      <c r="C4" s="73">
        <v>0</v>
      </c>
      <c r="D4" s="67" t="s">
        <v>247</v>
      </c>
      <c r="E4" s="67"/>
      <c r="F4" s="67"/>
      <c r="G4" s="67"/>
    </row>
    <row r="5" spans="1:7" ht="15">
      <c r="A5" s="67" t="s">
        <v>223</v>
      </c>
      <c r="B5" s="67">
        <v>1615</v>
      </c>
      <c r="C5" s="73">
        <v>0.9578884934756821</v>
      </c>
      <c r="D5" s="67" t="s">
        <v>247</v>
      </c>
      <c r="E5" s="67"/>
      <c r="F5" s="67"/>
      <c r="G5" s="67"/>
    </row>
    <row r="6" spans="1:7" ht="15">
      <c r="A6" s="67" t="s">
        <v>224</v>
      </c>
      <c r="B6" s="67">
        <v>1686</v>
      </c>
      <c r="C6" s="73">
        <v>1</v>
      </c>
      <c r="D6" s="67" t="s">
        <v>247</v>
      </c>
      <c r="E6" s="67"/>
      <c r="F6" s="67"/>
      <c r="G6" s="67"/>
    </row>
    <row r="7" spans="1:7" ht="15">
      <c r="A7" s="70" t="s">
        <v>1455</v>
      </c>
      <c r="B7" s="70">
        <v>59</v>
      </c>
      <c r="C7" s="129">
        <v>0</v>
      </c>
      <c r="D7" s="70" t="s">
        <v>247</v>
      </c>
      <c r="E7" s="70" t="b">
        <v>0</v>
      </c>
      <c r="F7" s="70" t="b">
        <v>0</v>
      </c>
      <c r="G7" s="70" t="b">
        <v>0</v>
      </c>
    </row>
    <row r="8" spans="1:7" ht="15">
      <c r="A8" s="70" t="s">
        <v>1456</v>
      </c>
      <c r="B8" s="70">
        <v>23</v>
      </c>
      <c r="C8" s="129">
        <v>0.007907442049886285</v>
      </c>
      <c r="D8" s="70" t="s">
        <v>247</v>
      </c>
      <c r="E8" s="70" t="b">
        <v>0</v>
      </c>
      <c r="F8" s="70" t="b">
        <v>0</v>
      </c>
      <c r="G8" s="70" t="b">
        <v>0</v>
      </c>
    </row>
    <row r="9" spans="1:7" ht="15">
      <c r="A9" s="70" t="s">
        <v>1444</v>
      </c>
      <c r="B9" s="70">
        <v>22</v>
      </c>
      <c r="C9" s="129">
        <v>0.007920542250452635</v>
      </c>
      <c r="D9" s="70" t="s">
        <v>247</v>
      </c>
      <c r="E9" s="70" t="b">
        <v>0</v>
      </c>
      <c r="F9" s="70" t="b">
        <v>0</v>
      </c>
      <c r="G9" s="70" t="b">
        <v>0</v>
      </c>
    </row>
    <row r="10" spans="1:7" ht="15">
      <c r="A10" s="70" t="s">
        <v>1457</v>
      </c>
      <c r="B10" s="70">
        <v>17</v>
      </c>
      <c r="C10" s="129">
        <v>0.008496582179806613</v>
      </c>
      <c r="D10" s="70" t="s">
        <v>247</v>
      </c>
      <c r="E10" s="70" t="b">
        <v>0</v>
      </c>
      <c r="F10" s="70" t="b">
        <v>0</v>
      </c>
      <c r="G10" s="70" t="b">
        <v>0</v>
      </c>
    </row>
    <row r="11" spans="1:7" ht="15">
      <c r="A11" s="70" t="s">
        <v>380</v>
      </c>
      <c r="B11" s="70">
        <v>16</v>
      </c>
      <c r="C11" s="129">
        <v>0.00761992644015085</v>
      </c>
      <c r="D11" s="70" t="s">
        <v>247</v>
      </c>
      <c r="E11" s="70" t="b">
        <v>0</v>
      </c>
      <c r="F11" s="70" t="b">
        <v>0</v>
      </c>
      <c r="G11" s="70" t="b">
        <v>0</v>
      </c>
    </row>
    <row r="12" spans="1:7" ht="15">
      <c r="A12" s="70" t="s">
        <v>1708</v>
      </c>
      <c r="B12" s="70">
        <v>13</v>
      </c>
      <c r="C12" s="129">
        <v>0.007176313085175626</v>
      </c>
      <c r="D12" s="70" t="s">
        <v>247</v>
      </c>
      <c r="E12" s="70" t="b">
        <v>0</v>
      </c>
      <c r="F12" s="70" t="b">
        <v>0</v>
      </c>
      <c r="G12" s="70" t="b">
        <v>0</v>
      </c>
    </row>
    <row r="13" spans="1:7" ht="15">
      <c r="A13" s="70" t="s">
        <v>1478</v>
      </c>
      <c r="B13" s="70">
        <v>11</v>
      </c>
      <c r="C13" s="129">
        <v>0.009176225524238241</v>
      </c>
      <c r="D13" s="70" t="s">
        <v>247</v>
      </c>
      <c r="E13" s="70" t="b">
        <v>0</v>
      </c>
      <c r="F13" s="70" t="b">
        <v>0</v>
      </c>
      <c r="G13" s="70" t="b">
        <v>0</v>
      </c>
    </row>
    <row r="14" spans="1:7" ht="15">
      <c r="A14" s="70" t="s">
        <v>1462</v>
      </c>
      <c r="B14" s="70">
        <v>11</v>
      </c>
      <c r="C14" s="129">
        <v>0.006742901337246311</v>
      </c>
      <c r="D14" s="70" t="s">
        <v>247</v>
      </c>
      <c r="E14" s="70" t="b">
        <v>0</v>
      </c>
      <c r="F14" s="70" t="b">
        <v>0</v>
      </c>
      <c r="G14" s="70" t="b">
        <v>0</v>
      </c>
    </row>
    <row r="15" spans="1:7" ht="15">
      <c r="A15" s="70" t="s">
        <v>1459</v>
      </c>
      <c r="B15" s="70">
        <v>11</v>
      </c>
      <c r="C15" s="129">
        <v>0.009176225524238241</v>
      </c>
      <c r="D15" s="70" t="s">
        <v>247</v>
      </c>
      <c r="E15" s="70" t="b">
        <v>0</v>
      </c>
      <c r="F15" s="70" t="b">
        <v>0</v>
      </c>
      <c r="G15" s="70" t="b">
        <v>0</v>
      </c>
    </row>
    <row r="16" spans="1:7" ht="15">
      <c r="A16" s="70" t="s">
        <v>1477</v>
      </c>
      <c r="B16" s="70">
        <v>10</v>
      </c>
      <c r="C16" s="129">
        <v>0.009007411826101895</v>
      </c>
      <c r="D16" s="70" t="s">
        <v>247</v>
      </c>
      <c r="E16" s="70" t="b">
        <v>0</v>
      </c>
      <c r="F16" s="70" t="b">
        <v>0</v>
      </c>
      <c r="G16" s="70" t="b">
        <v>0</v>
      </c>
    </row>
    <row r="17" spans="1:7" ht="15">
      <c r="A17" s="70" t="s">
        <v>1483</v>
      </c>
      <c r="B17" s="70">
        <v>10</v>
      </c>
      <c r="C17" s="129">
        <v>0.006862264724393439</v>
      </c>
      <c r="D17" s="70" t="s">
        <v>247</v>
      </c>
      <c r="E17" s="70" t="b">
        <v>0</v>
      </c>
      <c r="F17" s="70" t="b">
        <v>0</v>
      </c>
      <c r="G17" s="70" t="b">
        <v>0</v>
      </c>
    </row>
    <row r="18" spans="1:7" ht="15">
      <c r="A18" s="70" t="s">
        <v>337</v>
      </c>
      <c r="B18" s="70">
        <v>10</v>
      </c>
      <c r="C18" s="129">
        <v>0.009007411826101895</v>
      </c>
      <c r="D18" s="70" t="s">
        <v>247</v>
      </c>
      <c r="E18" s="70" t="b">
        <v>0</v>
      </c>
      <c r="F18" s="70" t="b">
        <v>0</v>
      </c>
      <c r="G18" s="70" t="b">
        <v>0</v>
      </c>
    </row>
    <row r="19" spans="1:7" ht="15">
      <c r="A19" s="70" t="s">
        <v>1460</v>
      </c>
      <c r="B19" s="70">
        <v>10</v>
      </c>
      <c r="C19" s="129">
        <v>0.009007411826101895</v>
      </c>
      <c r="D19" s="70" t="s">
        <v>247</v>
      </c>
      <c r="E19" s="70" t="b">
        <v>0</v>
      </c>
      <c r="F19" s="70" t="b">
        <v>0</v>
      </c>
      <c r="G19" s="70" t="b">
        <v>0</v>
      </c>
    </row>
    <row r="20" spans="1:7" ht="15">
      <c r="A20" s="70" t="s">
        <v>1709</v>
      </c>
      <c r="B20" s="70">
        <v>9</v>
      </c>
      <c r="C20" s="129">
        <v>0.006176038251954095</v>
      </c>
      <c r="D20" s="70" t="s">
        <v>247</v>
      </c>
      <c r="E20" s="70" t="b">
        <v>0</v>
      </c>
      <c r="F20" s="70" t="b">
        <v>0</v>
      </c>
      <c r="G20" s="70" t="b">
        <v>0</v>
      </c>
    </row>
    <row r="21" spans="1:7" ht="15">
      <c r="A21" s="70" t="s">
        <v>1424</v>
      </c>
      <c r="B21" s="70">
        <v>9</v>
      </c>
      <c r="C21" s="129">
        <v>0.006176038251954095</v>
      </c>
      <c r="D21" s="70" t="s">
        <v>247</v>
      </c>
      <c r="E21" s="70" t="b">
        <v>0</v>
      </c>
      <c r="F21" s="70" t="b">
        <v>0</v>
      </c>
      <c r="G21" s="70" t="b">
        <v>0</v>
      </c>
    </row>
    <row r="22" spans="1:7" ht="15">
      <c r="A22" s="70" t="s">
        <v>1491</v>
      </c>
      <c r="B22" s="70">
        <v>9</v>
      </c>
      <c r="C22" s="129">
        <v>0.006176038251954095</v>
      </c>
      <c r="D22" s="70" t="s">
        <v>247</v>
      </c>
      <c r="E22" s="70" t="b">
        <v>0</v>
      </c>
      <c r="F22" s="70" t="b">
        <v>0</v>
      </c>
      <c r="G22" s="70" t="b">
        <v>0</v>
      </c>
    </row>
    <row r="23" spans="1:7" ht="15">
      <c r="A23" s="70" t="s">
        <v>1710</v>
      </c>
      <c r="B23" s="70">
        <v>9</v>
      </c>
      <c r="C23" s="129">
        <v>0.006176038251954095</v>
      </c>
      <c r="D23" s="70" t="s">
        <v>247</v>
      </c>
      <c r="E23" s="70" t="b">
        <v>0</v>
      </c>
      <c r="F23" s="70" t="b">
        <v>0</v>
      </c>
      <c r="G23" s="70" t="b">
        <v>0</v>
      </c>
    </row>
    <row r="24" spans="1:7" ht="15">
      <c r="A24" s="70" t="s">
        <v>1711</v>
      </c>
      <c r="B24" s="70">
        <v>9</v>
      </c>
      <c r="C24" s="129">
        <v>0.006176038251954095</v>
      </c>
      <c r="D24" s="70" t="s">
        <v>247</v>
      </c>
      <c r="E24" s="70" t="b">
        <v>0</v>
      </c>
      <c r="F24" s="70" t="b">
        <v>0</v>
      </c>
      <c r="G24" s="70" t="b">
        <v>0</v>
      </c>
    </row>
    <row r="25" spans="1:7" ht="15">
      <c r="A25" s="70" t="s">
        <v>1464</v>
      </c>
      <c r="B25" s="70">
        <v>8</v>
      </c>
      <c r="C25" s="129">
        <v>0.005833694283362693</v>
      </c>
      <c r="D25" s="70" t="s">
        <v>247</v>
      </c>
      <c r="E25" s="70" t="b">
        <v>0</v>
      </c>
      <c r="F25" s="70" t="b">
        <v>0</v>
      </c>
      <c r="G25" s="70" t="b">
        <v>0</v>
      </c>
    </row>
    <row r="26" spans="1:7" ht="15">
      <c r="A26" s="70" t="s">
        <v>1475</v>
      </c>
      <c r="B26" s="70">
        <v>8</v>
      </c>
      <c r="C26" s="129">
        <v>0.005833694283362693</v>
      </c>
      <c r="D26" s="70" t="s">
        <v>247</v>
      </c>
      <c r="E26" s="70" t="b">
        <v>0</v>
      </c>
      <c r="F26" s="70" t="b">
        <v>0</v>
      </c>
      <c r="G26" s="70" t="b">
        <v>0</v>
      </c>
    </row>
    <row r="27" spans="1:7" ht="15">
      <c r="A27" s="70" t="s">
        <v>1505</v>
      </c>
      <c r="B27" s="70">
        <v>8</v>
      </c>
      <c r="C27" s="129">
        <v>0.005833694283362693</v>
      </c>
      <c r="D27" s="70" t="s">
        <v>247</v>
      </c>
      <c r="E27" s="70" t="b">
        <v>0</v>
      </c>
      <c r="F27" s="70" t="b">
        <v>0</v>
      </c>
      <c r="G27" s="70" t="b">
        <v>0</v>
      </c>
    </row>
    <row r="28" spans="1:7" ht="15">
      <c r="A28" s="70" t="s">
        <v>1712</v>
      </c>
      <c r="B28" s="70">
        <v>7</v>
      </c>
      <c r="C28" s="129">
        <v>0.005839416242697062</v>
      </c>
      <c r="D28" s="70" t="s">
        <v>247</v>
      </c>
      <c r="E28" s="70" t="b">
        <v>0</v>
      </c>
      <c r="F28" s="70" t="b">
        <v>0</v>
      </c>
      <c r="G28" s="70" t="b">
        <v>0</v>
      </c>
    </row>
    <row r="29" spans="1:7" ht="15">
      <c r="A29" s="70" t="s">
        <v>1482</v>
      </c>
      <c r="B29" s="70">
        <v>7</v>
      </c>
      <c r="C29" s="129">
        <v>0.005445611597811102</v>
      </c>
      <c r="D29" s="70" t="s">
        <v>247</v>
      </c>
      <c r="E29" s="70" t="b">
        <v>0</v>
      </c>
      <c r="F29" s="70" t="b">
        <v>0</v>
      </c>
      <c r="G29" s="70" t="b">
        <v>0</v>
      </c>
    </row>
    <row r="30" spans="1:7" ht="15">
      <c r="A30" s="70" t="s">
        <v>1713</v>
      </c>
      <c r="B30" s="70">
        <v>7</v>
      </c>
      <c r="C30" s="129">
        <v>0.005445611597811102</v>
      </c>
      <c r="D30" s="70" t="s">
        <v>247</v>
      </c>
      <c r="E30" s="70" t="b">
        <v>1</v>
      </c>
      <c r="F30" s="70" t="b">
        <v>0</v>
      </c>
      <c r="G30" s="70" t="b">
        <v>0</v>
      </c>
    </row>
    <row r="31" spans="1:7" ht="15">
      <c r="A31" s="70" t="s">
        <v>1467</v>
      </c>
      <c r="B31" s="70">
        <v>7</v>
      </c>
      <c r="C31" s="129">
        <v>0.005445611597811102</v>
      </c>
      <c r="D31" s="70" t="s">
        <v>247</v>
      </c>
      <c r="E31" s="70" t="b">
        <v>1</v>
      </c>
      <c r="F31" s="70" t="b">
        <v>0</v>
      </c>
      <c r="G31" s="70" t="b">
        <v>0</v>
      </c>
    </row>
    <row r="32" spans="1:7" ht="15">
      <c r="A32" s="70" t="s">
        <v>1463</v>
      </c>
      <c r="B32" s="70">
        <v>7</v>
      </c>
      <c r="C32" s="129">
        <v>0.005445611597811102</v>
      </c>
      <c r="D32" s="70" t="s">
        <v>247</v>
      </c>
      <c r="E32" s="70" t="b">
        <v>0</v>
      </c>
      <c r="F32" s="70" t="b">
        <v>0</v>
      </c>
      <c r="G32" s="70" t="b">
        <v>0</v>
      </c>
    </row>
    <row r="33" spans="1:7" ht="15">
      <c r="A33" s="70" t="s">
        <v>1465</v>
      </c>
      <c r="B33" s="70">
        <v>7</v>
      </c>
      <c r="C33" s="129">
        <v>0.006875247178318716</v>
      </c>
      <c r="D33" s="70" t="s">
        <v>247</v>
      </c>
      <c r="E33" s="70" t="b">
        <v>0</v>
      </c>
      <c r="F33" s="70" t="b">
        <v>0</v>
      </c>
      <c r="G33" s="70" t="b">
        <v>0</v>
      </c>
    </row>
    <row r="34" spans="1:7" ht="15">
      <c r="A34" s="70" t="s">
        <v>1474</v>
      </c>
      <c r="B34" s="70">
        <v>7</v>
      </c>
      <c r="C34" s="129">
        <v>0.005445611597811102</v>
      </c>
      <c r="D34" s="70" t="s">
        <v>247</v>
      </c>
      <c r="E34" s="70" t="b">
        <v>0</v>
      </c>
      <c r="F34" s="70" t="b">
        <v>0</v>
      </c>
      <c r="G34" s="70" t="b">
        <v>0</v>
      </c>
    </row>
    <row r="35" spans="1:7" ht="15">
      <c r="A35" s="70" t="s">
        <v>1473</v>
      </c>
      <c r="B35" s="70">
        <v>6</v>
      </c>
      <c r="C35" s="129">
        <v>0.005005213922311768</v>
      </c>
      <c r="D35" s="70" t="s">
        <v>247</v>
      </c>
      <c r="E35" s="70" t="b">
        <v>0</v>
      </c>
      <c r="F35" s="70" t="b">
        <v>0</v>
      </c>
      <c r="G35" s="70" t="b">
        <v>0</v>
      </c>
    </row>
    <row r="36" spans="1:7" ht="15">
      <c r="A36" s="70" t="s">
        <v>1466</v>
      </c>
      <c r="B36" s="70">
        <v>6</v>
      </c>
      <c r="C36" s="129">
        <v>0.005005213922311768</v>
      </c>
      <c r="D36" s="70" t="s">
        <v>247</v>
      </c>
      <c r="E36" s="70" t="b">
        <v>0</v>
      </c>
      <c r="F36" s="70" t="b">
        <v>0</v>
      </c>
      <c r="G36" s="70" t="b">
        <v>0</v>
      </c>
    </row>
    <row r="37" spans="1:7" ht="15">
      <c r="A37" s="70" t="s">
        <v>1480</v>
      </c>
      <c r="B37" s="70">
        <v>6</v>
      </c>
      <c r="C37" s="129">
        <v>0.005005213922311768</v>
      </c>
      <c r="D37" s="70" t="s">
        <v>247</v>
      </c>
      <c r="E37" s="70" t="b">
        <v>0</v>
      </c>
      <c r="F37" s="70" t="b">
        <v>1</v>
      </c>
      <c r="G37" s="70" t="b">
        <v>0</v>
      </c>
    </row>
    <row r="38" spans="1:7" ht="15">
      <c r="A38" s="70" t="s">
        <v>1714</v>
      </c>
      <c r="B38" s="70">
        <v>6</v>
      </c>
      <c r="C38" s="129">
        <v>0.005005213922311768</v>
      </c>
      <c r="D38" s="70" t="s">
        <v>247</v>
      </c>
      <c r="E38" s="70" t="b">
        <v>0</v>
      </c>
      <c r="F38" s="70" t="b">
        <v>0</v>
      </c>
      <c r="G38" s="70" t="b">
        <v>0</v>
      </c>
    </row>
    <row r="39" spans="1:7" ht="15">
      <c r="A39" s="70" t="s">
        <v>1715</v>
      </c>
      <c r="B39" s="70">
        <v>6</v>
      </c>
      <c r="C39" s="129">
        <v>0.005005213922311768</v>
      </c>
      <c r="D39" s="70" t="s">
        <v>247</v>
      </c>
      <c r="E39" s="70" t="b">
        <v>0</v>
      </c>
      <c r="F39" s="70" t="b">
        <v>0</v>
      </c>
      <c r="G39" s="70" t="b">
        <v>0</v>
      </c>
    </row>
    <row r="40" spans="1:7" ht="15">
      <c r="A40" s="70" t="s">
        <v>1468</v>
      </c>
      <c r="B40" s="70">
        <v>6</v>
      </c>
      <c r="C40" s="129">
        <v>0.005005213922311768</v>
      </c>
      <c r="D40" s="70" t="s">
        <v>247</v>
      </c>
      <c r="E40" s="70" t="b">
        <v>0</v>
      </c>
      <c r="F40" s="70" t="b">
        <v>0</v>
      </c>
      <c r="G40" s="70" t="b">
        <v>0</v>
      </c>
    </row>
    <row r="41" spans="1:7" ht="15">
      <c r="A41" s="70" t="s">
        <v>1716</v>
      </c>
      <c r="B41" s="70">
        <v>6</v>
      </c>
      <c r="C41" s="129">
        <v>0.005005213922311768</v>
      </c>
      <c r="D41" s="70" t="s">
        <v>247</v>
      </c>
      <c r="E41" s="70" t="b">
        <v>0</v>
      </c>
      <c r="F41" s="70" t="b">
        <v>0</v>
      </c>
      <c r="G41" s="70" t="b">
        <v>0</v>
      </c>
    </row>
    <row r="42" spans="1:7" ht="15">
      <c r="A42" s="70" t="s">
        <v>1717</v>
      </c>
      <c r="B42" s="70">
        <v>6</v>
      </c>
      <c r="C42" s="129">
        <v>0.005005213922311768</v>
      </c>
      <c r="D42" s="70" t="s">
        <v>247</v>
      </c>
      <c r="E42" s="70" t="b">
        <v>0</v>
      </c>
      <c r="F42" s="70" t="b">
        <v>0</v>
      </c>
      <c r="G42" s="70" t="b">
        <v>0</v>
      </c>
    </row>
    <row r="43" spans="1:7" ht="15">
      <c r="A43" s="70" t="s">
        <v>1718</v>
      </c>
      <c r="B43" s="70">
        <v>6</v>
      </c>
      <c r="C43" s="129">
        <v>0.005005213922311768</v>
      </c>
      <c r="D43" s="70" t="s">
        <v>247</v>
      </c>
      <c r="E43" s="70" t="b">
        <v>0</v>
      </c>
      <c r="F43" s="70" t="b">
        <v>0</v>
      </c>
      <c r="G43" s="70" t="b">
        <v>0</v>
      </c>
    </row>
    <row r="44" spans="1:7" ht="15">
      <c r="A44" s="70" t="s">
        <v>1719</v>
      </c>
      <c r="B44" s="70">
        <v>6</v>
      </c>
      <c r="C44" s="129">
        <v>0.005005213922311768</v>
      </c>
      <c r="D44" s="70" t="s">
        <v>247</v>
      </c>
      <c r="E44" s="70" t="b">
        <v>0</v>
      </c>
      <c r="F44" s="70" t="b">
        <v>0</v>
      </c>
      <c r="G44" s="70" t="b">
        <v>0</v>
      </c>
    </row>
    <row r="45" spans="1:7" ht="15">
      <c r="A45" s="70" t="s">
        <v>1720</v>
      </c>
      <c r="B45" s="70">
        <v>6</v>
      </c>
      <c r="C45" s="129">
        <v>0.005005213922311768</v>
      </c>
      <c r="D45" s="70" t="s">
        <v>247</v>
      </c>
      <c r="E45" s="70" t="b">
        <v>0</v>
      </c>
      <c r="F45" s="70" t="b">
        <v>0</v>
      </c>
      <c r="G45" s="70" t="b">
        <v>0</v>
      </c>
    </row>
    <row r="46" spans="1:7" ht="15">
      <c r="A46" s="70" t="s">
        <v>1721</v>
      </c>
      <c r="B46" s="70">
        <v>6</v>
      </c>
      <c r="C46" s="129">
        <v>0.005005213922311768</v>
      </c>
      <c r="D46" s="70" t="s">
        <v>247</v>
      </c>
      <c r="E46" s="70" t="b">
        <v>0</v>
      </c>
      <c r="F46" s="70" t="b">
        <v>0</v>
      </c>
      <c r="G46" s="70" t="b">
        <v>0</v>
      </c>
    </row>
    <row r="47" spans="1:7" ht="15">
      <c r="A47" s="70" t="s">
        <v>1722</v>
      </c>
      <c r="B47" s="70">
        <v>6</v>
      </c>
      <c r="C47" s="129">
        <v>0.005005213922311768</v>
      </c>
      <c r="D47" s="70" t="s">
        <v>247</v>
      </c>
      <c r="E47" s="70" t="b">
        <v>0</v>
      </c>
      <c r="F47" s="70" t="b">
        <v>0</v>
      </c>
      <c r="G47" s="70" t="b">
        <v>0</v>
      </c>
    </row>
    <row r="48" spans="1:7" ht="15">
      <c r="A48" s="70" t="s">
        <v>1723</v>
      </c>
      <c r="B48" s="70">
        <v>6</v>
      </c>
      <c r="C48" s="129">
        <v>0.005005213922311768</v>
      </c>
      <c r="D48" s="70" t="s">
        <v>247</v>
      </c>
      <c r="E48" s="70" t="b">
        <v>0</v>
      </c>
      <c r="F48" s="70" t="b">
        <v>0</v>
      </c>
      <c r="G48" s="70" t="b">
        <v>0</v>
      </c>
    </row>
    <row r="49" spans="1:7" ht="15">
      <c r="A49" s="70" t="s">
        <v>411</v>
      </c>
      <c r="B49" s="70">
        <v>6</v>
      </c>
      <c r="C49" s="129">
        <v>0.005005213922311768</v>
      </c>
      <c r="D49" s="70" t="s">
        <v>247</v>
      </c>
      <c r="E49" s="70" t="b">
        <v>0</v>
      </c>
      <c r="F49" s="70" t="b">
        <v>0</v>
      </c>
      <c r="G49" s="70" t="b">
        <v>0</v>
      </c>
    </row>
    <row r="50" spans="1:7" ht="15">
      <c r="A50" s="70" t="s">
        <v>410</v>
      </c>
      <c r="B50" s="70">
        <v>6</v>
      </c>
      <c r="C50" s="129">
        <v>0.005005213922311768</v>
      </c>
      <c r="D50" s="70" t="s">
        <v>247</v>
      </c>
      <c r="E50" s="70" t="b">
        <v>0</v>
      </c>
      <c r="F50" s="70" t="b">
        <v>0</v>
      </c>
      <c r="G50" s="70" t="b">
        <v>0</v>
      </c>
    </row>
    <row r="51" spans="1:7" ht="15">
      <c r="A51" s="70" t="s">
        <v>409</v>
      </c>
      <c r="B51" s="70">
        <v>6</v>
      </c>
      <c r="C51" s="129">
        <v>0.005005213922311768</v>
      </c>
      <c r="D51" s="70" t="s">
        <v>247</v>
      </c>
      <c r="E51" s="70" t="b">
        <v>0</v>
      </c>
      <c r="F51" s="70" t="b">
        <v>0</v>
      </c>
      <c r="G51" s="70" t="b">
        <v>0</v>
      </c>
    </row>
    <row r="52" spans="1:7" ht="15">
      <c r="A52" s="70" t="s">
        <v>408</v>
      </c>
      <c r="B52" s="70">
        <v>6</v>
      </c>
      <c r="C52" s="129">
        <v>0.005005213922311768</v>
      </c>
      <c r="D52" s="70" t="s">
        <v>247</v>
      </c>
      <c r="E52" s="70" t="b">
        <v>0</v>
      </c>
      <c r="F52" s="70" t="b">
        <v>0</v>
      </c>
      <c r="G52" s="70" t="b">
        <v>0</v>
      </c>
    </row>
    <row r="53" spans="1:7" ht="15">
      <c r="A53" s="70" t="s">
        <v>1470</v>
      </c>
      <c r="B53" s="70">
        <v>6</v>
      </c>
      <c r="C53" s="129">
        <v>0.005005213922311768</v>
      </c>
      <c r="D53" s="70" t="s">
        <v>247</v>
      </c>
      <c r="E53" s="70" t="b">
        <v>0</v>
      </c>
      <c r="F53" s="70" t="b">
        <v>0</v>
      </c>
      <c r="G53" s="70" t="b">
        <v>0</v>
      </c>
    </row>
    <row r="54" spans="1:7" ht="15">
      <c r="A54" s="70" t="s">
        <v>1724</v>
      </c>
      <c r="B54" s="70">
        <v>6</v>
      </c>
      <c r="C54" s="129">
        <v>0.005005213922311768</v>
      </c>
      <c r="D54" s="70" t="s">
        <v>247</v>
      </c>
      <c r="E54" s="70" t="b">
        <v>0</v>
      </c>
      <c r="F54" s="70" t="b">
        <v>0</v>
      </c>
      <c r="G54" s="70" t="b">
        <v>0</v>
      </c>
    </row>
    <row r="55" spans="1:7" ht="15">
      <c r="A55" s="70" t="s">
        <v>1725</v>
      </c>
      <c r="B55" s="70">
        <v>6</v>
      </c>
      <c r="C55" s="129">
        <v>0.005005213922311768</v>
      </c>
      <c r="D55" s="70" t="s">
        <v>247</v>
      </c>
      <c r="E55" s="70" t="b">
        <v>1</v>
      </c>
      <c r="F55" s="70" t="b">
        <v>0</v>
      </c>
      <c r="G55" s="70" t="b">
        <v>0</v>
      </c>
    </row>
    <row r="56" spans="1:7" ht="15">
      <c r="A56" s="70" t="s">
        <v>1726</v>
      </c>
      <c r="B56" s="70">
        <v>6</v>
      </c>
      <c r="C56" s="129">
        <v>0.005005213922311768</v>
      </c>
      <c r="D56" s="70" t="s">
        <v>247</v>
      </c>
      <c r="E56" s="70" t="b">
        <v>0</v>
      </c>
      <c r="F56" s="70" t="b">
        <v>0</v>
      </c>
      <c r="G56" s="70" t="b">
        <v>0</v>
      </c>
    </row>
    <row r="57" spans="1:7" ht="15">
      <c r="A57" s="70" t="s">
        <v>1727</v>
      </c>
      <c r="B57" s="70">
        <v>5</v>
      </c>
      <c r="C57" s="129">
        <v>0.0045037059130509476</v>
      </c>
      <c r="D57" s="70" t="s">
        <v>247</v>
      </c>
      <c r="E57" s="70" t="b">
        <v>0</v>
      </c>
      <c r="F57" s="70" t="b">
        <v>0</v>
      </c>
      <c r="G57" s="70" t="b">
        <v>0</v>
      </c>
    </row>
    <row r="58" spans="1:7" ht="15">
      <c r="A58" s="70" t="s">
        <v>1479</v>
      </c>
      <c r="B58" s="70">
        <v>5</v>
      </c>
      <c r="C58" s="129">
        <v>0.0045037059130509476</v>
      </c>
      <c r="D58" s="70" t="s">
        <v>247</v>
      </c>
      <c r="E58" s="70" t="b">
        <v>0</v>
      </c>
      <c r="F58" s="70" t="b">
        <v>0</v>
      </c>
      <c r="G58" s="70" t="b">
        <v>0</v>
      </c>
    </row>
    <row r="59" spans="1:7" ht="15">
      <c r="A59" s="70" t="s">
        <v>1481</v>
      </c>
      <c r="B59" s="70">
        <v>5</v>
      </c>
      <c r="C59" s="129">
        <v>0.0045037059130509476</v>
      </c>
      <c r="D59" s="70" t="s">
        <v>247</v>
      </c>
      <c r="E59" s="70" t="b">
        <v>0</v>
      </c>
      <c r="F59" s="70" t="b">
        <v>0</v>
      </c>
      <c r="G59" s="70" t="b">
        <v>0</v>
      </c>
    </row>
    <row r="60" spans="1:7" ht="15">
      <c r="A60" s="70" t="s">
        <v>406</v>
      </c>
      <c r="B60" s="70">
        <v>5</v>
      </c>
      <c r="C60" s="129">
        <v>0.0045037059130509476</v>
      </c>
      <c r="D60" s="70" t="s">
        <v>247</v>
      </c>
      <c r="E60" s="70" t="b">
        <v>0</v>
      </c>
      <c r="F60" s="70" t="b">
        <v>0</v>
      </c>
      <c r="G60" s="70" t="b">
        <v>0</v>
      </c>
    </row>
    <row r="61" spans="1:7" ht="15">
      <c r="A61" s="70" t="s">
        <v>1484</v>
      </c>
      <c r="B61" s="70">
        <v>5</v>
      </c>
      <c r="C61" s="129">
        <v>0.0045037059130509476</v>
      </c>
      <c r="D61" s="70" t="s">
        <v>247</v>
      </c>
      <c r="E61" s="70" t="b">
        <v>0</v>
      </c>
      <c r="F61" s="70" t="b">
        <v>0</v>
      </c>
      <c r="G61" s="70" t="b">
        <v>0</v>
      </c>
    </row>
    <row r="62" spans="1:7" ht="15">
      <c r="A62" s="70" t="s">
        <v>1728</v>
      </c>
      <c r="B62" s="70">
        <v>5</v>
      </c>
      <c r="C62" s="129">
        <v>0.0045037059130509476</v>
      </c>
      <c r="D62" s="70" t="s">
        <v>247</v>
      </c>
      <c r="E62" s="70" t="b">
        <v>0</v>
      </c>
      <c r="F62" s="70" t="b">
        <v>0</v>
      </c>
      <c r="G62" s="70" t="b">
        <v>0</v>
      </c>
    </row>
    <row r="63" spans="1:7" ht="15">
      <c r="A63" s="70" t="s">
        <v>1729</v>
      </c>
      <c r="B63" s="70">
        <v>5</v>
      </c>
      <c r="C63" s="129">
        <v>0.0045037059130509476</v>
      </c>
      <c r="D63" s="70" t="s">
        <v>247</v>
      </c>
      <c r="E63" s="70" t="b">
        <v>0</v>
      </c>
      <c r="F63" s="70" t="b">
        <v>0</v>
      </c>
      <c r="G63" s="70" t="b">
        <v>0</v>
      </c>
    </row>
    <row r="64" spans="1:7" ht="15">
      <c r="A64" s="70" t="s">
        <v>1730</v>
      </c>
      <c r="B64" s="70">
        <v>5</v>
      </c>
      <c r="C64" s="129">
        <v>0.0045037059130509476</v>
      </c>
      <c r="D64" s="70" t="s">
        <v>247</v>
      </c>
      <c r="E64" s="70" t="b">
        <v>0</v>
      </c>
      <c r="F64" s="70" t="b">
        <v>0</v>
      </c>
      <c r="G64" s="70" t="b">
        <v>0</v>
      </c>
    </row>
    <row r="65" spans="1:7" ht="15">
      <c r="A65" s="70" t="s">
        <v>1471</v>
      </c>
      <c r="B65" s="70">
        <v>5</v>
      </c>
      <c r="C65" s="129">
        <v>0.0045037059130509476</v>
      </c>
      <c r="D65" s="70" t="s">
        <v>247</v>
      </c>
      <c r="E65" s="70" t="b">
        <v>0</v>
      </c>
      <c r="F65" s="70" t="b">
        <v>0</v>
      </c>
      <c r="G65" s="70" t="b">
        <v>0</v>
      </c>
    </row>
    <row r="66" spans="1:7" ht="15">
      <c r="A66" s="70" t="s">
        <v>1731</v>
      </c>
      <c r="B66" s="70">
        <v>5</v>
      </c>
      <c r="C66" s="129">
        <v>0.0045037059130509476</v>
      </c>
      <c r="D66" s="70" t="s">
        <v>247</v>
      </c>
      <c r="E66" s="70" t="b">
        <v>0</v>
      </c>
      <c r="F66" s="70" t="b">
        <v>0</v>
      </c>
      <c r="G66" s="70" t="b">
        <v>0</v>
      </c>
    </row>
    <row r="67" spans="1:7" ht="15">
      <c r="A67" s="70" t="s">
        <v>1493</v>
      </c>
      <c r="B67" s="70">
        <v>5</v>
      </c>
      <c r="C67" s="129">
        <v>0.004910890841656226</v>
      </c>
      <c r="D67" s="70" t="s">
        <v>247</v>
      </c>
      <c r="E67" s="70" t="b">
        <v>0</v>
      </c>
      <c r="F67" s="70" t="b">
        <v>0</v>
      </c>
      <c r="G67" s="70" t="b">
        <v>0</v>
      </c>
    </row>
    <row r="68" spans="1:7" ht="15">
      <c r="A68" s="70" t="s">
        <v>1732</v>
      </c>
      <c r="B68" s="70">
        <v>5</v>
      </c>
      <c r="C68" s="129">
        <v>0.0045037059130509476</v>
      </c>
      <c r="D68" s="70" t="s">
        <v>247</v>
      </c>
      <c r="E68" s="70" t="b">
        <v>0</v>
      </c>
      <c r="F68" s="70" t="b">
        <v>0</v>
      </c>
      <c r="G68" s="70" t="b">
        <v>0</v>
      </c>
    </row>
    <row r="69" spans="1:7" ht="15">
      <c r="A69" s="70" t="s">
        <v>1733</v>
      </c>
      <c r="B69" s="70">
        <v>5</v>
      </c>
      <c r="C69" s="129">
        <v>0.0045037059130509476</v>
      </c>
      <c r="D69" s="70" t="s">
        <v>247</v>
      </c>
      <c r="E69" s="70" t="b">
        <v>0</v>
      </c>
      <c r="F69" s="70" t="b">
        <v>0</v>
      </c>
      <c r="G69" s="70" t="b">
        <v>0</v>
      </c>
    </row>
    <row r="70" spans="1:7" ht="15">
      <c r="A70" s="70" t="s">
        <v>404</v>
      </c>
      <c r="B70" s="70">
        <v>5</v>
      </c>
      <c r="C70" s="129">
        <v>0.0045037059130509476</v>
      </c>
      <c r="D70" s="70" t="s">
        <v>247</v>
      </c>
      <c r="E70" s="70" t="b">
        <v>0</v>
      </c>
      <c r="F70" s="70" t="b">
        <v>0</v>
      </c>
      <c r="G70" s="70" t="b">
        <v>0</v>
      </c>
    </row>
    <row r="71" spans="1:7" ht="15">
      <c r="A71" s="70" t="s">
        <v>403</v>
      </c>
      <c r="B71" s="70">
        <v>5</v>
      </c>
      <c r="C71" s="129">
        <v>0.0045037059130509476</v>
      </c>
      <c r="D71" s="70" t="s">
        <v>247</v>
      </c>
      <c r="E71" s="70" t="b">
        <v>0</v>
      </c>
      <c r="F71" s="70" t="b">
        <v>0</v>
      </c>
      <c r="G71" s="70" t="b">
        <v>0</v>
      </c>
    </row>
    <row r="72" spans="1:7" ht="15">
      <c r="A72" s="70" t="s">
        <v>402</v>
      </c>
      <c r="B72" s="70">
        <v>5</v>
      </c>
      <c r="C72" s="129">
        <v>0.0045037059130509476</v>
      </c>
      <c r="D72" s="70" t="s">
        <v>247</v>
      </c>
      <c r="E72" s="70" t="b">
        <v>0</v>
      </c>
      <c r="F72" s="70" t="b">
        <v>0</v>
      </c>
      <c r="G72" s="70" t="b">
        <v>0</v>
      </c>
    </row>
    <row r="73" spans="1:7" ht="15">
      <c r="A73" s="70" t="s">
        <v>401</v>
      </c>
      <c r="B73" s="70">
        <v>5</v>
      </c>
      <c r="C73" s="129">
        <v>0.0045037059130509476</v>
      </c>
      <c r="D73" s="70" t="s">
        <v>247</v>
      </c>
      <c r="E73" s="70" t="b">
        <v>0</v>
      </c>
      <c r="F73" s="70" t="b">
        <v>0</v>
      </c>
      <c r="G73" s="70" t="b">
        <v>0</v>
      </c>
    </row>
    <row r="74" spans="1:7" ht="15">
      <c r="A74" s="70" t="s">
        <v>400</v>
      </c>
      <c r="B74" s="70">
        <v>5</v>
      </c>
      <c r="C74" s="129">
        <v>0.0045037059130509476</v>
      </c>
      <c r="D74" s="70" t="s">
        <v>247</v>
      </c>
      <c r="E74" s="70" t="b">
        <v>0</v>
      </c>
      <c r="F74" s="70" t="b">
        <v>0</v>
      </c>
      <c r="G74" s="70" t="b">
        <v>0</v>
      </c>
    </row>
    <row r="75" spans="1:7" ht="15">
      <c r="A75" s="70" t="s">
        <v>399</v>
      </c>
      <c r="B75" s="70">
        <v>5</v>
      </c>
      <c r="C75" s="129">
        <v>0.0045037059130509476</v>
      </c>
      <c r="D75" s="70" t="s">
        <v>247</v>
      </c>
      <c r="E75" s="70" t="b">
        <v>0</v>
      </c>
      <c r="F75" s="70" t="b">
        <v>0</v>
      </c>
      <c r="G75" s="70" t="b">
        <v>0</v>
      </c>
    </row>
    <row r="76" spans="1:7" ht="15">
      <c r="A76" s="70" t="s">
        <v>398</v>
      </c>
      <c r="B76" s="70">
        <v>5</v>
      </c>
      <c r="C76" s="129">
        <v>0.0045037059130509476</v>
      </c>
      <c r="D76" s="70" t="s">
        <v>247</v>
      </c>
      <c r="E76" s="70" t="b">
        <v>0</v>
      </c>
      <c r="F76" s="70" t="b">
        <v>0</v>
      </c>
      <c r="G76" s="70" t="b">
        <v>0</v>
      </c>
    </row>
    <row r="77" spans="1:7" ht="15">
      <c r="A77" s="70" t="s">
        <v>338</v>
      </c>
      <c r="B77" s="70">
        <v>5</v>
      </c>
      <c r="C77" s="129">
        <v>0.0045037059130509476</v>
      </c>
      <c r="D77" s="70" t="s">
        <v>247</v>
      </c>
      <c r="E77" s="70" t="b">
        <v>0</v>
      </c>
      <c r="F77" s="70" t="b">
        <v>0</v>
      </c>
      <c r="G77" s="70" t="b">
        <v>0</v>
      </c>
    </row>
    <row r="78" spans="1:7" ht="15">
      <c r="A78" s="70" t="s">
        <v>397</v>
      </c>
      <c r="B78" s="70">
        <v>5</v>
      </c>
      <c r="C78" s="129">
        <v>0.0045037059130509476</v>
      </c>
      <c r="D78" s="70" t="s">
        <v>247</v>
      </c>
      <c r="E78" s="70" t="b">
        <v>0</v>
      </c>
      <c r="F78" s="70" t="b">
        <v>0</v>
      </c>
      <c r="G78" s="70" t="b">
        <v>0</v>
      </c>
    </row>
    <row r="79" spans="1:7" ht="15">
      <c r="A79" s="70" t="s">
        <v>396</v>
      </c>
      <c r="B79" s="70">
        <v>5</v>
      </c>
      <c r="C79" s="129">
        <v>0.0045037059130509476</v>
      </c>
      <c r="D79" s="70" t="s">
        <v>247</v>
      </c>
      <c r="E79" s="70" t="b">
        <v>0</v>
      </c>
      <c r="F79" s="70" t="b">
        <v>0</v>
      </c>
      <c r="G79" s="70" t="b">
        <v>0</v>
      </c>
    </row>
    <row r="80" spans="1:7" ht="15">
      <c r="A80" s="70" t="s">
        <v>395</v>
      </c>
      <c r="B80" s="70">
        <v>5</v>
      </c>
      <c r="C80" s="129">
        <v>0.0045037059130509476</v>
      </c>
      <c r="D80" s="70" t="s">
        <v>247</v>
      </c>
      <c r="E80" s="70" t="b">
        <v>0</v>
      </c>
      <c r="F80" s="70" t="b">
        <v>0</v>
      </c>
      <c r="G80" s="70" t="b">
        <v>0</v>
      </c>
    </row>
    <row r="81" spans="1:7" ht="15">
      <c r="A81" s="70" t="s">
        <v>394</v>
      </c>
      <c r="B81" s="70">
        <v>5</v>
      </c>
      <c r="C81" s="129">
        <v>0.0045037059130509476</v>
      </c>
      <c r="D81" s="70" t="s">
        <v>247</v>
      </c>
      <c r="E81" s="70" t="b">
        <v>0</v>
      </c>
      <c r="F81" s="70" t="b">
        <v>0</v>
      </c>
      <c r="G81" s="70" t="b">
        <v>0</v>
      </c>
    </row>
    <row r="82" spans="1:7" ht="15">
      <c r="A82" s="70" t="s">
        <v>393</v>
      </c>
      <c r="B82" s="70">
        <v>5</v>
      </c>
      <c r="C82" s="129">
        <v>0.0045037059130509476</v>
      </c>
      <c r="D82" s="70" t="s">
        <v>247</v>
      </c>
      <c r="E82" s="70" t="b">
        <v>0</v>
      </c>
      <c r="F82" s="70" t="b">
        <v>0</v>
      </c>
      <c r="G82" s="70" t="b">
        <v>0</v>
      </c>
    </row>
    <row r="83" spans="1:7" ht="15">
      <c r="A83" s="70" t="s">
        <v>392</v>
      </c>
      <c r="B83" s="70">
        <v>5</v>
      </c>
      <c r="C83" s="129">
        <v>0.0045037059130509476</v>
      </c>
      <c r="D83" s="70" t="s">
        <v>247</v>
      </c>
      <c r="E83" s="70" t="b">
        <v>0</v>
      </c>
      <c r="F83" s="70" t="b">
        <v>0</v>
      </c>
      <c r="G83" s="70" t="b">
        <v>0</v>
      </c>
    </row>
    <row r="84" spans="1:7" ht="15">
      <c r="A84" s="70" t="s">
        <v>391</v>
      </c>
      <c r="B84" s="70">
        <v>5</v>
      </c>
      <c r="C84" s="129">
        <v>0.0045037059130509476</v>
      </c>
      <c r="D84" s="70" t="s">
        <v>247</v>
      </c>
      <c r="E84" s="70" t="b">
        <v>0</v>
      </c>
      <c r="F84" s="70" t="b">
        <v>0</v>
      </c>
      <c r="G84" s="70" t="b">
        <v>0</v>
      </c>
    </row>
    <row r="85" spans="1:7" ht="15">
      <c r="A85" s="70" t="s">
        <v>390</v>
      </c>
      <c r="B85" s="70">
        <v>5</v>
      </c>
      <c r="C85" s="129">
        <v>0.0045037059130509476</v>
      </c>
      <c r="D85" s="70" t="s">
        <v>247</v>
      </c>
      <c r="E85" s="70" t="b">
        <v>0</v>
      </c>
      <c r="F85" s="70" t="b">
        <v>0</v>
      </c>
      <c r="G85" s="70" t="b">
        <v>0</v>
      </c>
    </row>
    <row r="86" spans="1:7" ht="15">
      <c r="A86" s="70" t="s">
        <v>389</v>
      </c>
      <c r="B86" s="70">
        <v>5</v>
      </c>
      <c r="C86" s="129">
        <v>0.0045037059130509476</v>
      </c>
      <c r="D86" s="70" t="s">
        <v>247</v>
      </c>
      <c r="E86" s="70" t="b">
        <v>0</v>
      </c>
      <c r="F86" s="70" t="b">
        <v>0</v>
      </c>
      <c r="G86" s="70" t="b">
        <v>0</v>
      </c>
    </row>
    <row r="87" spans="1:7" ht="15">
      <c r="A87" s="70" t="s">
        <v>388</v>
      </c>
      <c r="B87" s="70">
        <v>5</v>
      </c>
      <c r="C87" s="129">
        <v>0.0045037059130509476</v>
      </c>
      <c r="D87" s="70" t="s">
        <v>247</v>
      </c>
      <c r="E87" s="70" t="b">
        <v>0</v>
      </c>
      <c r="F87" s="70" t="b">
        <v>0</v>
      </c>
      <c r="G87" s="70" t="b">
        <v>0</v>
      </c>
    </row>
    <row r="88" spans="1:7" ht="15">
      <c r="A88" s="70" t="s">
        <v>336</v>
      </c>
      <c r="B88" s="70">
        <v>5</v>
      </c>
      <c r="C88" s="129">
        <v>0.0045037059130509476</v>
      </c>
      <c r="D88" s="70" t="s">
        <v>247</v>
      </c>
      <c r="E88" s="70" t="b">
        <v>0</v>
      </c>
      <c r="F88" s="70" t="b">
        <v>0</v>
      </c>
      <c r="G88" s="70" t="b">
        <v>0</v>
      </c>
    </row>
    <row r="89" spans="1:7" ht="15">
      <c r="A89" s="70" t="s">
        <v>387</v>
      </c>
      <c r="B89" s="70">
        <v>5</v>
      </c>
      <c r="C89" s="129">
        <v>0.0045037059130509476</v>
      </c>
      <c r="D89" s="70" t="s">
        <v>247</v>
      </c>
      <c r="E89" s="70" t="b">
        <v>0</v>
      </c>
      <c r="F89" s="70" t="b">
        <v>0</v>
      </c>
      <c r="G89" s="70" t="b">
        <v>0</v>
      </c>
    </row>
    <row r="90" spans="1:7" ht="15">
      <c r="A90" s="70" t="s">
        <v>386</v>
      </c>
      <c r="B90" s="70">
        <v>5</v>
      </c>
      <c r="C90" s="129">
        <v>0.0045037059130509476</v>
      </c>
      <c r="D90" s="70" t="s">
        <v>247</v>
      </c>
      <c r="E90" s="70" t="b">
        <v>0</v>
      </c>
      <c r="F90" s="70" t="b">
        <v>0</v>
      </c>
      <c r="G90" s="70" t="b">
        <v>0</v>
      </c>
    </row>
    <row r="91" spans="1:7" ht="15">
      <c r="A91" s="70" t="s">
        <v>385</v>
      </c>
      <c r="B91" s="70">
        <v>5</v>
      </c>
      <c r="C91" s="129">
        <v>0.0045037059130509476</v>
      </c>
      <c r="D91" s="70" t="s">
        <v>247</v>
      </c>
      <c r="E91" s="70" t="b">
        <v>0</v>
      </c>
      <c r="F91" s="70" t="b">
        <v>0</v>
      </c>
      <c r="G91" s="70" t="b">
        <v>0</v>
      </c>
    </row>
    <row r="92" spans="1:7" ht="15">
      <c r="A92" s="70" t="s">
        <v>384</v>
      </c>
      <c r="B92" s="70">
        <v>5</v>
      </c>
      <c r="C92" s="129">
        <v>0.0045037059130509476</v>
      </c>
      <c r="D92" s="70" t="s">
        <v>247</v>
      </c>
      <c r="E92" s="70" t="b">
        <v>0</v>
      </c>
      <c r="F92" s="70" t="b">
        <v>0</v>
      </c>
      <c r="G92" s="70" t="b">
        <v>0</v>
      </c>
    </row>
    <row r="93" spans="1:7" ht="15">
      <c r="A93" s="70" t="s">
        <v>1734</v>
      </c>
      <c r="B93" s="70">
        <v>5</v>
      </c>
      <c r="C93" s="129">
        <v>0.0045037059130509476</v>
      </c>
      <c r="D93" s="70" t="s">
        <v>247</v>
      </c>
      <c r="E93" s="70" t="b">
        <v>0</v>
      </c>
      <c r="F93" s="70" t="b">
        <v>0</v>
      </c>
      <c r="G93" s="70" t="b">
        <v>0</v>
      </c>
    </row>
    <row r="94" spans="1:7" ht="15">
      <c r="A94" s="70" t="s">
        <v>1735</v>
      </c>
      <c r="B94" s="70">
        <v>5</v>
      </c>
      <c r="C94" s="129">
        <v>0.0045037059130509476</v>
      </c>
      <c r="D94" s="70" t="s">
        <v>247</v>
      </c>
      <c r="E94" s="70" t="b">
        <v>0</v>
      </c>
      <c r="F94" s="70" t="b">
        <v>0</v>
      </c>
      <c r="G94" s="70" t="b">
        <v>0</v>
      </c>
    </row>
    <row r="95" spans="1:7" ht="15">
      <c r="A95" s="70" t="s">
        <v>1736</v>
      </c>
      <c r="B95" s="70">
        <v>5</v>
      </c>
      <c r="C95" s="129">
        <v>0.0045037059130509476</v>
      </c>
      <c r="D95" s="70" t="s">
        <v>247</v>
      </c>
      <c r="E95" s="70" t="b">
        <v>0</v>
      </c>
      <c r="F95" s="70" t="b">
        <v>0</v>
      </c>
      <c r="G95" s="70" t="b">
        <v>0</v>
      </c>
    </row>
    <row r="96" spans="1:7" ht="15">
      <c r="A96" s="70" t="s">
        <v>1737</v>
      </c>
      <c r="B96" s="70">
        <v>5</v>
      </c>
      <c r="C96" s="129">
        <v>0.0045037059130509476</v>
      </c>
      <c r="D96" s="70" t="s">
        <v>247</v>
      </c>
      <c r="E96" s="70" t="b">
        <v>0</v>
      </c>
      <c r="F96" s="70" t="b">
        <v>0</v>
      </c>
      <c r="G96" s="70" t="b">
        <v>0</v>
      </c>
    </row>
    <row r="97" spans="1:7" ht="15">
      <c r="A97" s="70" t="s">
        <v>1738</v>
      </c>
      <c r="B97" s="70">
        <v>5</v>
      </c>
      <c r="C97" s="129">
        <v>0.0045037059130509476</v>
      </c>
      <c r="D97" s="70" t="s">
        <v>247</v>
      </c>
      <c r="E97" s="70" t="b">
        <v>0</v>
      </c>
      <c r="F97" s="70" t="b">
        <v>0</v>
      </c>
      <c r="G97" s="70" t="b">
        <v>0</v>
      </c>
    </row>
    <row r="98" spans="1:7" ht="15">
      <c r="A98" s="70" t="s">
        <v>1739</v>
      </c>
      <c r="B98" s="70">
        <v>5</v>
      </c>
      <c r="C98" s="129">
        <v>0.0045037059130509476</v>
      </c>
      <c r="D98" s="70" t="s">
        <v>247</v>
      </c>
      <c r="E98" s="70" t="b">
        <v>0</v>
      </c>
      <c r="F98" s="70" t="b">
        <v>0</v>
      </c>
      <c r="G98" s="70" t="b">
        <v>0</v>
      </c>
    </row>
    <row r="99" spans="1:7" ht="15">
      <c r="A99" s="70" t="s">
        <v>1740</v>
      </c>
      <c r="B99" s="70">
        <v>5</v>
      </c>
      <c r="C99" s="129">
        <v>0.0045037059130509476</v>
      </c>
      <c r="D99" s="70" t="s">
        <v>247</v>
      </c>
      <c r="E99" s="70" t="b">
        <v>0</v>
      </c>
      <c r="F99" s="70" t="b">
        <v>0</v>
      </c>
      <c r="G99" s="70" t="b">
        <v>0</v>
      </c>
    </row>
    <row r="100" spans="1:7" ht="15">
      <c r="A100" s="70" t="s">
        <v>1741</v>
      </c>
      <c r="B100" s="70">
        <v>5</v>
      </c>
      <c r="C100" s="129">
        <v>0.0045037059130509476</v>
      </c>
      <c r="D100" s="70" t="s">
        <v>247</v>
      </c>
      <c r="E100" s="70" t="b">
        <v>0</v>
      </c>
      <c r="F100" s="70" t="b">
        <v>0</v>
      </c>
      <c r="G100" s="70" t="b">
        <v>0</v>
      </c>
    </row>
    <row r="101" spans="1:7" ht="15">
      <c r="A101" s="70" t="s">
        <v>1742</v>
      </c>
      <c r="B101" s="70">
        <v>5</v>
      </c>
      <c r="C101" s="129">
        <v>0.0045037059130509476</v>
      </c>
      <c r="D101" s="70" t="s">
        <v>247</v>
      </c>
      <c r="E101" s="70" t="b">
        <v>0</v>
      </c>
      <c r="F101" s="70" t="b">
        <v>0</v>
      </c>
      <c r="G101" s="70" t="b">
        <v>0</v>
      </c>
    </row>
    <row r="102" spans="1:7" ht="15">
      <c r="A102" s="70" t="s">
        <v>1743</v>
      </c>
      <c r="B102" s="70">
        <v>5</v>
      </c>
      <c r="C102" s="129">
        <v>0.0045037059130509476</v>
      </c>
      <c r="D102" s="70" t="s">
        <v>247</v>
      </c>
      <c r="E102" s="70" t="b">
        <v>0</v>
      </c>
      <c r="F102" s="70" t="b">
        <v>0</v>
      </c>
      <c r="G102" s="70" t="b">
        <v>0</v>
      </c>
    </row>
    <row r="103" spans="1:7" ht="15">
      <c r="A103" s="70" t="s">
        <v>1744</v>
      </c>
      <c r="B103" s="70">
        <v>5</v>
      </c>
      <c r="C103" s="129">
        <v>0.0045037059130509476</v>
      </c>
      <c r="D103" s="70" t="s">
        <v>247</v>
      </c>
      <c r="E103" s="70" t="b">
        <v>0</v>
      </c>
      <c r="F103" s="70" t="b">
        <v>0</v>
      </c>
      <c r="G103" s="70" t="b">
        <v>0</v>
      </c>
    </row>
    <row r="104" spans="1:7" ht="15">
      <c r="A104" s="70" t="s">
        <v>1745</v>
      </c>
      <c r="B104" s="70">
        <v>5</v>
      </c>
      <c r="C104" s="129">
        <v>0.0045037059130509476</v>
      </c>
      <c r="D104" s="70" t="s">
        <v>247</v>
      </c>
      <c r="E104" s="70" t="b">
        <v>0</v>
      </c>
      <c r="F104" s="70" t="b">
        <v>0</v>
      </c>
      <c r="G104" s="70" t="b">
        <v>0</v>
      </c>
    </row>
    <row r="105" spans="1:7" ht="15">
      <c r="A105" s="70" t="s">
        <v>1746</v>
      </c>
      <c r="B105" s="70">
        <v>5</v>
      </c>
      <c r="C105" s="129">
        <v>0.0045037059130509476</v>
      </c>
      <c r="D105" s="70" t="s">
        <v>247</v>
      </c>
      <c r="E105" s="70" t="b">
        <v>1</v>
      </c>
      <c r="F105" s="70" t="b">
        <v>0</v>
      </c>
      <c r="G105" s="70" t="b">
        <v>0</v>
      </c>
    </row>
    <row r="106" spans="1:7" ht="15">
      <c r="A106" s="70" t="s">
        <v>1747</v>
      </c>
      <c r="B106" s="70">
        <v>5</v>
      </c>
      <c r="C106" s="129">
        <v>0.0045037059130509476</v>
      </c>
      <c r="D106" s="70" t="s">
        <v>247</v>
      </c>
      <c r="E106" s="70" t="b">
        <v>0</v>
      </c>
      <c r="F106" s="70" t="b">
        <v>0</v>
      </c>
      <c r="G106" s="70" t="b">
        <v>0</v>
      </c>
    </row>
    <row r="107" spans="1:7" ht="15">
      <c r="A107" s="70" t="s">
        <v>1748</v>
      </c>
      <c r="B107" s="70">
        <v>5</v>
      </c>
      <c r="C107" s="129">
        <v>0.0045037059130509476</v>
      </c>
      <c r="D107" s="70" t="s">
        <v>247</v>
      </c>
      <c r="E107" s="70" t="b">
        <v>0</v>
      </c>
      <c r="F107" s="70" t="b">
        <v>0</v>
      </c>
      <c r="G107" s="70" t="b">
        <v>0</v>
      </c>
    </row>
    <row r="108" spans="1:7" ht="15">
      <c r="A108" s="70" t="s">
        <v>1749</v>
      </c>
      <c r="B108" s="70">
        <v>5</v>
      </c>
      <c r="C108" s="129">
        <v>0.0045037059130509476</v>
      </c>
      <c r="D108" s="70" t="s">
        <v>247</v>
      </c>
      <c r="E108" s="70" t="b">
        <v>0</v>
      </c>
      <c r="F108" s="70" t="b">
        <v>0</v>
      </c>
      <c r="G108" s="70" t="b">
        <v>0</v>
      </c>
    </row>
    <row r="109" spans="1:7" ht="15">
      <c r="A109" s="70" t="s">
        <v>383</v>
      </c>
      <c r="B109" s="70">
        <v>5</v>
      </c>
      <c r="C109" s="129">
        <v>0.0045037059130509476</v>
      </c>
      <c r="D109" s="70" t="s">
        <v>247</v>
      </c>
      <c r="E109" s="70" t="b">
        <v>0</v>
      </c>
      <c r="F109" s="70" t="b">
        <v>0</v>
      </c>
      <c r="G109" s="70" t="b">
        <v>0</v>
      </c>
    </row>
    <row r="110" spans="1:7" ht="15">
      <c r="A110" s="70" t="s">
        <v>1472</v>
      </c>
      <c r="B110" s="70">
        <v>4</v>
      </c>
      <c r="C110" s="129">
        <v>0.003928712673324981</v>
      </c>
      <c r="D110" s="70" t="s">
        <v>247</v>
      </c>
      <c r="E110" s="70" t="b">
        <v>0</v>
      </c>
      <c r="F110" s="70" t="b">
        <v>0</v>
      </c>
      <c r="G110" s="70" t="b">
        <v>0</v>
      </c>
    </row>
    <row r="111" spans="1:7" ht="15">
      <c r="A111" s="70" t="s">
        <v>1750</v>
      </c>
      <c r="B111" s="70">
        <v>4</v>
      </c>
      <c r="C111" s="129">
        <v>0.003928712673324981</v>
      </c>
      <c r="D111" s="70" t="s">
        <v>247</v>
      </c>
      <c r="E111" s="70" t="b">
        <v>0</v>
      </c>
      <c r="F111" s="70" t="b">
        <v>0</v>
      </c>
      <c r="G111" s="70" t="b">
        <v>0</v>
      </c>
    </row>
    <row r="112" spans="1:7" ht="15">
      <c r="A112" s="70" t="s">
        <v>1500</v>
      </c>
      <c r="B112" s="70">
        <v>4</v>
      </c>
      <c r="C112" s="129">
        <v>0.003928712673324981</v>
      </c>
      <c r="D112" s="70" t="s">
        <v>247</v>
      </c>
      <c r="E112" s="70" t="b">
        <v>0</v>
      </c>
      <c r="F112" s="70" t="b">
        <v>0</v>
      </c>
      <c r="G112" s="70" t="b">
        <v>0</v>
      </c>
    </row>
    <row r="113" spans="1:7" ht="15">
      <c r="A113" s="70" t="s">
        <v>1751</v>
      </c>
      <c r="B113" s="70">
        <v>4</v>
      </c>
      <c r="C113" s="129">
        <v>0.003928712673324981</v>
      </c>
      <c r="D113" s="70" t="s">
        <v>247</v>
      </c>
      <c r="E113" s="70" t="b">
        <v>0</v>
      </c>
      <c r="F113" s="70" t="b">
        <v>0</v>
      </c>
      <c r="G113" s="70" t="b">
        <v>0</v>
      </c>
    </row>
    <row r="114" spans="1:7" ht="15">
      <c r="A114" s="70" t="s">
        <v>1752</v>
      </c>
      <c r="B114" s="70">
        <v>4</v>
      </c>
      <c r="C114" s="129">
        <v>0.003928712673324981</v>
      </c>
      <c r="D114" s="70" t="s">
        <v>247</v>
      </c>
      <c r="E114" s="70" t="b">
        <v>0</v>
      </c>
      <c r="F114" s="70" t="b">
        <v>0</v>
      </c>
      <c r="G114" s="70" t="b">
        <v>0</v>
      </c>
    </row>
    <row r="115" spans="1:7" ht="15">
      <c r="A115" s="70" t="s">
        <v>1753</v>
      </c>
      <c r="B115" s="70">
        <v>4</v>
      </c>
      <c r="C115" s="129">
        <v>0.0059524437366122495</v>
      </c>
      <c r="D115" s="70" t="s">
        <v>247</v>
      </c>
      <c r="E115" s="70" t="b">
        <v>0</v>
      </c>
      <c r="F115" s="70" t="b">
        <v>0</v>
      </c>
      <c r="G115" s="70" t="b">
        <v>0</v>
      </c>
    </row>
    <row r="116" spans="1:7" ht="15">
      <c r="A116" s="70" t="s">
        <v>1754</v>
      </c>
      <c r="B116" s="70">
        <v>4</v>
      </c>
      <c r="C116" s="129">
        <v>0.003928712673324981</v>
      </c>
      <c r="D116" s="70" t="s">
        <v>247</v>
      </c>
      <c r="E116" s="70" t="b">
        <v>0</v>
      </c>
      <c r="F116" s="70" t="b">
        <v>0</v>
      </c>
      <c r="G116" s="70" t="b">
        <v>0</v>
      </c>
    </row>
    <row r="117" spans="1:7" ht="15">
      <c r="A117" s="70" t="s">
        <v>1755</v>
      </c>
      <c r="B117" s="70">
        <v>4</v>
      </c>
      <c r="C117" s="129">
        <v>0.003928712673324981</v>
      </c>
      <c r="D117" s="70" t="s">
        <v>247</v>
      </c>
      <c r="E117" s="70" t="b">
        <v>0</v>
      </c>
      <c r="F117" s="70" t="b">
        <v>0</v>
      </c>
      <c r="G117" s="70" t="b">
        <v>0</v>
      </c>
    </row>
    <row r="118" spans="1:7" ht="15">
      <c r="A118" s="70" t="s">
        <v>1756</v>
      </c>
      <c r="B118" s="70">
        <v>4</v>
      </c>
      <c r="C118" s="129">
        <v>0.003928712673324981</v>
      </c>
      <c r="D118" s="70" t="s">
        <v>247</v>
      </c>
      <c r="E118" s="70" t="b">
        <v>0</v>
      </c>
      <c r="F118" s="70" t="b">
        <v>0</v>
      </c>
      <c r="G118" s="70" t="b">
        <v>0</v>
      </c>
    </row>
    <row r="119" spans="1:7" ht="15">
      <c r="A119" s="70" t="s">
        <v>359</v>
      </c>
      <c r="B119" s="70">
        <v>4</v>
      </c>
      <c r="C119" s="129">
        <v>0.003928712673324981</v>
      </c>
      <c r="D119" s="70" t="s">
        <v>247</v>
      </c>
      <c r="E119" s="70" t="b">
        <v>0</v>
      </c>
      <c r="F119" s="70" t="b">
        <v>0</v>
      </c>
      <c r="G119" s="70" t="b">
        <v>0</v>
      </c>
    </row>
    <row r="120" spans="1:7" ht="15">
      <c r="A120" s="70" t="s">
        <v>1426</v>
      </c>
      <c r="B120" s="70">
        <v>4</v>
      </c>
      <c r="C120" s="129">
        <v>0.003928712673324981</v>
      </c>
      <c r="D120" s="70" t="s">
        <v>247</v>
      </c>
      <c r="E120" s="70" t="b">
        <v>0</v>
      </c>
      <c r="F120" s="70" t="b">
        <v>0</v>
      </c>
      <c r="G120" s="70" t="b">
        <v>0</v>
      </c>
    </row>
    <row r="121" spans="1:7" ht="15">
      <c r="A121" s="70" t="s">
        <v>1757</v>
      </c>
      <c r="B121" s="70">
        <v>4</v>
      </c>
      <c r="C121" s="129">
        <v>0.003928712673324981</v>
      </c>
      <c r="D121" s="70" t="s">
        <v>247</v>
      </c>
      <c r="E121" s="70" t="b">
        <v>0</v>
      </c>
      <c r="F121" s="70" t="b">
        <v>0</v>
      </c>
      <c r="G121" s="70" t="b">
        <v>0</v>
      </c>
    </row>
    <row r="122" spans="1:7" ht="15">
      <c r="A122" s="70" t="s">
        <v>1758</v>
      </c>
      <c r="B122" s="70">
        <v>4</v>
      </c>
      <c r="C122" s="129">
        <v>0.003928712673324981</v>
      </c>
      <c r="D122" s="70" t="s">
        <v>247</v>
      </c>
      <c r="E122" s="70" t="b">
        <v>0</v>
      </c>
      <c r="F122" s="70" t="b">
        <v>0</v>
      </c>
      <c r="G122" s="70" t="b">
        <v>0</v>
      </c>
    </row>
    <row r="123" spans="1:7" ht="15">
      <c r="A123" s="70" t="s">
        <v>1759</v>
      </c>
      <c r="B123" s="70">
        <v>4</v>
      </c>
      <c r="C123" s="129">
        <v>0.003928712673324981</v>
      </c>
      <c r="D123" s="70" t="s">
        <v>247</v>
      </c>
      <c r="E123" s="70" t="b">
        <v>0</v>
      </c>
      <c r="F123" s="70" t="b">
        <v>0</v>
      </c>
      <c r="G123" s="70" t="b">
        <v>0</v>
      </c>
    </row>
    <row r="124" spans="1:7" ht="15">
      <c r="A124" s="70" t="s">
        <v>1502</v>
      </c>
      <c r="B124" s="70">
        <v>3</v>
      </c>
      <c r="C124" s="129">
        <v>0.00326150610988861</v>
      </c>
      <c r="D124" s="70" t="s">
        <v>247</v>
      </c>
      <c r="E124" s="70" t="b">
        <v>1</v>
      </c>
      <c r="F124" s="70" t="b">
        <v>0</v>
      </c>
      <c r="G124" s="70" t="b">
        <v>0</v>
      </c>
    </row>
    <row r="125" spans="1:7" ht="15">
      <c r="A125" s="70" t="s">
        <v>1760</v>
      </c>
      <c r="B125" s="70">
        <v>3</v>
      </c>
      <c r="C125" s="129">
        <v>0.00326150610988861</v>
      </c>
      <c r="D125" s="70" t="s">
        <v>247</v>
      </c>
      <c r="E125" s="70" t="b">
        <v>0</v>
      </c>
      <c r="F125" s="70" t="b">
        <v>0</v>
      </c>
      <c r="G125" s="70" t="b">
        <v>0</v>
      </c>
    </row>
    <row r="126" spans="1:7" ht="15">
      <c r="A126" s="70" t="s">
        <v>377</v>
      </c>
      <c r="B126" s="70">
        <v>3</v>
      </c>
      <c r="C126" s="129">
        <v>0.00326150610988861</v>
      </c>
      <c r="D126" s="70" t="s">
        <v>247</v>
      </c>
      <c r="E126" s="70" t="b">
        <v>0</v>
      </c>
      <c r="F126" s="70" t="b">
        <v>0</v>
      </c>
      <c r="G126" s="70" t="b">
        <v>0</v>
      </c>
    </row>
    <row r="127" spans="1:7" ht="15">
      <c r="A127" s="70" t="s">
        <v>1486</v>
      </c>
      <c r="B127" s="70">
        <v>3</v>
      </c>
      <c r="C127" s="129">
        <v>0.0037054336537264616</v>
      </c>
      <c r="D127" s="70" t="s">
        <v>247</v>
      </c>
      <c r="E127" s="70" t="b">
        <v>0</v>
      </c>
      <c r="F127" s="70" t="b">
        <v>0</v>
      </c>
      <c r="G127" s="70" t="b">
        <v>0</v>
      </c>
    </row>
    <row r="128" spans="1:7" ht="15">
      <c r="A128" s="70" t="s">
        <v>1761</v>
      </c>
      <c r="B128" s="70">
        <v>3</v>
      </c>
      <c r="C128" s="129">
        <v>0.00326150610988861</v>
      </c>
      <c r="D128" s="70" t="s">
        <v>247</v>
      </c>
      <c r="E128" s="70" t="b">
        <v>0</v>
      </c>
      <c r="F128" s="70" t="b">
        <v>0</v>
      </c>
      <c r="G128" s="70" t="b">
        <v>0</v>
      </c>
    </row>
    <row r="129" spans="1:7" ht="15">
      <c r="A129" s="70" t="s">
        <v>1762</v>
      </c>
      <c r="B129" s="70">
        <v>3</v>
      </c>
      <c r="C129" s="129">
        <v>0.0037054336537264616</v>
      </c>
      <c r="D129" s="70" t="s">
        <v>247</v>
      </c>
      <c r="E129" s="70" t="b">
        <v>0</v>
      </c>
      <c r="F129" s="70" t="b">
        <v>0</v>
      </c>
      <c r="G129" s="70" t="b">
        <v>0</v>
      </c>
    </row>
    <row r="130" spans="1:7" ht="15">
      <c r="A130" s="70" t="s">
        <v>1763</v>
      </c>
      <c r="B130" s="70">
        <v>3</v>
      </c>
      <c r="C130" s="129">
        <v>0.00326150610988861</v>
      </c>
      <c r="D130" s="70" t="s">
        <v>247</v>
      </c>
      <c r="E130" s="70" t="b">
        <v>0</v>
      </c>
      <c r="F130" s="70" t="b">
        <v>0</v>
      </c>
      <c r="G130" s="70" t="b">
        <v>0</v>
      </c>
    </row>
    <row r="131" spans="1:7" ht="15">
      <c r="A131" s="70" t="s">
        <v>1764</v>
      </c>
      <c r="B131" s="70">
        <v>3</v>
      </c>
      <c r="C131" s="129">
        <v>0.00326150610988861</v>
      </c>
      <c r="D131" s="70" t="s">
        <v>247</v>
      </c>
      <c r="E131" s="70" t="b">
        <v>1</v>
      </c>
      <c r="F131" s="70" t="b">
        <v>0</v>
      </c>
      <c r="G131" s="70" t="b">
        <v>0</v>
      </c>
    </row>
    <row r="132" spans="1:7" ht="15">
      <c r="A132" s="70" t="s">
        <v>1765</v>
      </c>
      <c r="B132" s="70">
        <v>3</v>
      </c>
      <c r="C132" s="129">
        <v>0.00326150610988861</v>
      </c>
      <c r="D132" s="70" t="s">
        <v>247</v>
      </c>
      <c r="E132" s="70" t="b">
        <v>0</v>
      </c>
      <c r="F132" s="70" t="b">
        <v>0</v>
      </c>
      <c r="G132" s="70" t="b">
        <v>0</v>
      </c>
    </row>
    <row r="133" spans="1:7" ht="15">
      <c r="A133" s="70" t="s">
        <v>1766</v>
      </c>
      <c r="B133" s="70">
        <v>3</v>
      </c>
      <c r="C133" s="129">
        <v>0.00326150610988861</v>
      </c>
      <c r="D133" s="70" t="s">
        <v>247</v>
      </c>
      <c r="E133" s="70" t="b">
        <v>0</v>
      </c>
      <c r="F133" s="70" t="b">
        <v>0</v>
      </c>
      <c r="G133" s="70" t="b">
        <v>0</v>
      </c>
    </row>
    <row r="134" spans="1:7" ht="15">
      <c r="A134" s="70" t="s">
        <v>1767</v>
      </c>
      <c r="B134" s="70">
        <v>3</v>
      </c>
      <c r="C134" s="129">
        <v>0.00326150610988861</v>
      </c>
      <c r="D134" s="70" t="s">
        <v>247</v>
      </c>
      <c r="E134" s="70" t="b">
        <v>1</v>
      </c>
      <c r="F134" s="70" t="b">
        <v>0</v>
      </c>
      <c r="G134" s="70" t="b">
        <v>0</v>
      </c>
    </row>
    <row r="135" spans="1:7" ht="15">
      <c r="A135" s="70" t="s">
        <v>1768</v>
      </c>
      <c r="B135" s="70">
        <v>3</v>
      </c>
      <c r="C135" s="129">
        <v>0.00326150610988861</v>
      </c>
      <c r="D135" s="70" t="s">
        <v>247</v>
      </c>
      <c r="E135" s="70" t="b">
        <v>0</v>
      </c>
      <c r="F135" s="70" t="b">
        <v>0</v>
      </c>
      <c r="G135" s="70" t="b">
        <v>0</v>
      </c>
    </row>
    <row r="136" spans="1:7" ht="15">
      <c r="A136" s="70" t="s">
        <v>1769</v>
      </c>
      <c r="B136" s="70">
        <v>3</v>
      </c>
      <c r="C136" s="129">
        <v>0.00326150610988861</v>
      </c>
      <c r="D136" s="70" t="s">
        <v>247</v>
      </c>
      <c r="E136" s="70" t="b">
        <v>1</v>
      </c>
      <c r="F136" s="70" t="b">
        <v>0</v>
      </c>
      <c r="G136" s="70" t="b">
        <v>0</v>
      </c>
    </row>
    <row r="137" spans="1:7" ht="15">
      <c r="A137" s="70" t="s">
        <v>1770</v>
      </c>
      <c r="B137" s="70">
        <v>3</v>
      </c>
      <c r="C137" s="129">
        <v>0.00326150610988861</v>
      </c>
      <c r="D137" s="70" t="s">
        <v>247</v>
      </c>
      <c r="E137" s="70" t="b">
        <v>0</v>
      </c>
      <c r="F137" s="70" t="b">
        <v>0</v>
      </c>
      <c r="G137" s="70" t="b">
        <v>0</v>
      </c>
    </row>
    <row r="138" spans="1:7" ht="15">
      <c r="A138" s="70" t="s">
        <v>1771</v>
      </c>
      <c r="B138" s="70">
        <v>3</v>
      </c>
      <c r="C138" s="129">
        <v>0.00326150610988861</v>
      </c>
      <c r="D138" s="70" t="s">
        <v>247</v>
      </c>
      <c r="E138" s="70" t="b">
        <v>0</v>
      </c>
      <c r="F138" s="70" t="b">
        <v>0</v>
      </c>
      <c r="G138" s="70" t="b">
        <v>0</v>
      </c>
    </row>
    <row r="139" spans="1:7" ht="15">
      <c r="A139" s="70" t="s">
        <v>1772</v>
      </c>
      <c r="B139" s="70">
        <v>3</v>
      </c>
      <c r="C139" s="129">
        <v>0.00326150610988861</v>
      </c>
      <c r="D139" s="70" t="s">
        <v>247</v>
      </c>
      <c r="E139" s="70" t="b">
        <v>0</v>
      </c>
      <c r="F139" s="70" t="b">
        <v>0</v>
      </c>
      <c r="G139" s="70" t="b">
        <v>0</v>
      </c>
    </row>
    <row r="140" spans="1:7" ht="15">
      <c r="A140" s="70" t="s">
        <v>1773</v>
      </c>
      <c r="B140" s="70">
        <v>3</v>
      </c>
      <c r="C140" s="129">
        <v>0.00326150610988861</v>
      </c>
      <c r="D140" s="70" t="s">
        <v>247</v>
      </c>
      <c r="E140" s="70" t="b">
        <v>0</v>
      </c>
      <c r="F140" s="70" t="b">
        <v>0</v>
      </c>
      <c r="G140" s="70" t="b">
        <v>0</v>
      </c>
    </row>
    <row r="141" spans="1:7" ht="15">
      <c r="A141" s="70" t="s">
        <v>1774</v>
      </c>
      <c r="B141" s="70">
        <v>3</v>
      </c>
      <c r="C141" s="129">
        <v>0.00326150610988861</v>
      </c>
      <c r="D141" s="70" t="s">
        <v>247</v>
      </c>
      <c r="E141" s="70" t="b">
        <v>0</v>
      </c>
      <c r="F141" s="70" t="b">
        <v>0</v>
      </c>
      <c r="G141" s="70" t="b">
        <v>0</v>
      </c>
    </row>
    <row r="142" spans="1:7" ht="15">
      <c r="A142" s="70" t="s">
        <v>1494</v>
      </c>
      <c r="B142" s="70">
        <v>3</v>
      </c>
      <c r="C142" s="129">
        <v>0.00326150610988861</v>
      </c>
      <c r="D142" s="70" t="s">
        <v>247</v>
      </c>
      <c r="E142" s="70" t="b">
        <v>0</v>
      </c>
      <c r="F142" s="70" t="b">
        <v>0</v>
      </c>
      <c r="G142" s="70" t="b">
        <v>0</v>
      </c>
    </row>
    <row r="143" spans="1:7" ht="15">
      <c r="A143" s="70" t="s">
        <v>1775</v>
      </c>
      <c r="B143" s="70">
        <v>2</v>
      </c>
      <c r="C143" s="129">
        <v>0.0024702891024843076</v>
      </c>
      <c r="D143" s="70" t="s">
        <v>247</v>
      </c>
      <c r="E143" s="70" t="b">
        <v>1</v>
      </c>
      <c r="F143" s="70" t="b">
        <v>0</v>
      </c>
      <c r="G143" s="70" t="b">
        <v>0</v>
      </c>
    </row>
    <row r="144" spans="1:7" ht="15">
      <c r="A144" s="70" t="s">
        <v>1776</v>
      </c>
      <c r="B144" s="70">
        <v>2</v>
      </c>
      <c r="C144" s="129">
        <v>0.0024702891024843076</v>
      </c>
      <c r="D144" s="70" t="s">
        <v>247</v>
      </c>
      <c r="E144" s="70" t="b">
        <v>0</v>
      </c>
      <c r="F144" s="70" t="b">
        <v>0</v>
      </c>
      <c r="G144" s="70" t="b">
        <v>0</v>
      </c>
    </row>
    <row r="145" spans="1:7" ht="15">
      <c r="A145" s="70" t="s">
        <v>1777</v>
      </c>
      <c r="B145" s="70">
        <v>2</v>
      </c>
      <c r="C145" s="129">
        <v>0.0024702891024843076</v>
      </c>
      <c r="D145" s="70" t="s">
        <v>247</v>
      </c>
      <c r="E145" s="70" t="b">
        <v>0</v>
      </c>
      <c r="F145" s="70" t="b">
        <v>0</v>
      </c>
      <c r="G145" s="70" t="b">
        <v>0</v>
      </c>
    </row>
    <row r="146" spans="1:7" ht="15">
      <c r="A146" s="70" t="s">
        <v>1778</v>
      </c>
      <c r="B146" s="70">
        <v>2</v>
      </c>
      <c r="C146" s="129">
        <v>0.0024702891024843076</v>
      </c>
      <c r="D146" s="70" t="s">
        <v>247</v>
      </c>
      <c r="E146" s="70" t="b">
        <v>0</v>
      </c>
      <c r="F146" s="70" t="b">
        <v>0</v>
      </c>
      <c r="G146" s="70" t="b">
        <v>0</v>
      </c>
    </row>
    <row r="147" spans="1:7" ht="15">
      <c r="A147" s="70" t="s">
        <v>1779</v>
      </c>
      <c r="B147" s="70">
        <v>2</v>
      </c>
      <c r="C147" s="129">
        <v>0.0024702891024843076</v>
      </c>
      <c r="D147" s="70" t="s">
        <v>247</v>
      </c>
      <c r="E147" s="70" t="b">
        <v>0</v>
      </c>
      <c r="F147" s="70" t="b">
        <v>0</v>
      </c>
      <c r="G147" s="70" t="b">
        <v>0</v>
      </c>
    </row>
    <row r="148" spans="1:7" ht="15">
      <c r="A148" s="70" t="s">
        <v>1780</v>
      </c>
      <c r="B148" s="70">
        <v>2</v>
      </c>
      <c r="C148" s="129">
        <v>0.0029762218683061247</v>
      </c>
      <c r="D148" s="70" t="s">
        <v>247</v>
      </c>
      <c r="E148" s="70" t="b">
        <v>0</v>
      </c>
      <c r="F148" s="70" t="b">
        <v>0</v>
      </c>
      <c r="G148" s="70" t="b">
        <v>0</v>
      </c>
    </row>
    <row r="149" spans="1:7" ht="15">
      <c r="A149" s="70" t="s">
        <v>1781</v>
      </c>
      <c r="B149" s="70">
        <v>2</v>
      </c>
      <c r="C149" s="129">
        <v>0.0029762218683061247</v>
      </c>
      <c r="D149" s="70" t="s">
        <v>247</v>
      </c>
      <c r="E149" s="70" t="b">
        <v>0</v>
      </c>
      <c r="F149" s="70" t="b">
        <v>0</v>
      </c>
      <c r="G149" s="70" t="b">
        <v>0</v>
      </c>
    </row>
    <row r="150" spans="1:7" ht="15">
      <c r="A150" s="70" t="s">
        <v>1782</v>
      </c>
      <c r="B150" s="70">
        <v>2</v>
      </c>
      <c r="C150" s="129">
        <v>0.0024702891024843076</v>
      </c>
      <c r="D150" s="70" t="s">
        <v>247</v>
      </c>
      <c r="E150" s="70" t="b">
        <v>0</v>
      </c>
      <c r="F150" s="70" t="b">
        <v>0</v>
      </c>
      <c r="G150" s="70" t="b">
        <v>0</v>
      </c>
    </row>
    <row r="151" spans="1:7" ht="15">
      <c r="A151" s="70" t="s">
        <v>1783</v>
      </c>
      <c r="B151" s="70">
        <v>2</v>
      </c>
      <c r="C151" s="129">
        <v>0.0024702891024843076</v>
      </c>
      <c r="D151" s="70" t="s">
        <v>247</v>
      </c>
      <c r="E151" s="70" t="b">
        <v>1</v>
      </c>
      <c r="F151" s="70" t="b">
        <v>0</v>
      </c>
      <c r="G151" s="70" t="b">
        <v>0</v>
      </c>
    </row>
    <row r="152" spans="1:7" ht="15">
      <c r="A152" s="70" t="s">
        <v>1784</v>
      </c>
      <c r="B152" s="70">
        <v>2</v>
      </c>
      <c r="C152" s="129">
        <v>0.0024702891024843076</v>
      </c>
      <c r="D152" s="70" t="s">
        <v>247</v>
      </c>
      <c r="E152" s="70" t="b">
        <v>1</v>
      </c>
      <c r="F152" s="70" t="b">
        <v>0</v>
      </c>
      <c r="G152" s="70" t="b">
        <v>0</v>
      </c>
    </row>
    <row r="153" spans="1:7" ht="15">
      <c r="A153" s="70" t="s">
        <v>1785</v>
      </c>
      <c r="B153" s="70">
        <v>2</v>
      </c>
      <c r="C153" s="129">
        <v>0.0024702891024843076</v>
      </c>
      <c r="D153" s="70" t="s">
        <v>247</v>
      </c>
      <c r="E153" s="70" t="b">
        <v>0</v>
      </c>
      <c r="F153" s="70" t="b">
        <v>0</v>
      </c>
      <c r="G153" s="70" t="b">
        <v>0</v>
      </c>
    </row>
    <row r="154" spans="1:7" ht="15">
      <c r="A154" s="70" t="s">
        <v>1786</v>
      </c>
      <c r="B154" s="70">
        <v>2</v>
      </c>
      <c r="C154" s="129">
        <v>0.0024702891024843076</v>
      </c>
      <c r="D154" s="70" t="s">
        <v>247</v>
      </c>
      <c r="E154" s="70" t="b">
        <v>0</v>
      </c>
      <c r="F154" s="70" t="b">
        <v>0</v>
      </c>
      <c r="G154" s="70" t="b">
        <v>0</v>
      </c>
    </row>
    <row r="155" spans="1:7" ht="15">
      <c r="A155" s="70" t="s">
        <v>1787</v>
      </c>
      <c r="B155" s="70">
        <v>2</v>
      </c>
      <c r="C155" s="129">
        <v>0.0029762218683061247</v>
      </c>
      <c r="D155" s="70" t="s">
        <v>247</v>
      </c>
      <c r="E155" s="70" t="b">
        <v>0</v>
      </c>
      <c r="F155" s="70" t="b">
        <v>0</v>
      </c>
      <c r="G155" s="70" t="b">
        <v>0</v>
      </c>
    </row>
    <row r="156" spans="1:7" ht="15">
      <c r="A156" s="70" t="s">
        <v>1788</v>
      </c>
      <c r="B156" s="70">
        <v>2</v>
      </c>
      <c r="C156" s="129">
        <v>0.0029762218683061247</v>
      </c>
      <c r="D156" s="70" t="s">
        <v>247</v>
      </c>
      <c r="E156" s="70" t="b">
        <v>0</v>
      </c>
      <c r="F156" s="70" t="b">
        <v>0</v>
      </c>
      <c r="G156" s="70" t="b">
        <v>0</v>
      </c>
    </row>
    <row r="157" spans="1:7" ht="15">
      <c r="A157" s="70" t="s">
        <v>1789</v>
      </c>
      <c r="B157" s="70">
        <v>2</v>
      </c>
      <c r="C157" s="129">
        <v>0.0029762218683061247</v>
      </c>
      <c r="D157" s="70" t="s">
        <v>247</v>
      </c>
      <c r="E157" s="70" t="b">
        <v>0</v>
      </c>
      <c r="F157" s="70" t="b">
        <v>0</v>
      </c>
      <c r="G157" s="70" t="b">
        <v>0</v>
      </c>
    </row>
    <row r="158" spans="1:7" ht="15">
      <c r="A158" s="70" t="s">
        <v>1790</v>
      </c>
      <c r="B158" s="70">
        <v>2</v>
      </c>
      <c r="C158" s="129">
        <v>0.0024702891024843076</v>
      </c>
      <c r="D158" s="70" t="s">
        <v>247</v>
      </c>
      <c r="E158" s="70" t="b">
        <v>0</v>
      </c>
      <c r="F158" s="70" t="b">
        <v>0</v>
      </c>
      <c r="G158" s="70" t="b">
        <v>0</v>
      </c>
    </row>
    <row r="159" spans="1:7" ht="15">
      <c r="A159" s="70" t="s">
        <v>1791</v>
      </c>
      <c r="B159" s="70">
        <v>2</v>
      </c>
      <c r="C159" s="129">
        <v>0.0024702891024843076</v>
      </c>
      <c r="D159" s="70" t="s">
        <v>247</v>
      </c>
      <c r="E159" s="70" t="b">
        <v>0</v>
      </c>
      <c r="F159" s="70" t="b">
        <v>0</v>
      </c>
      <c r="G159" s="70" t="b">
        <v>0</v>
      </c>
    </row>
    <row r="160" spans="1:7" ht="15">
      <c r="A160" s="70" t="s">
        <v>1792</v>
      </c>
      <c r="B160" s="70">
        <v>2</v>
      </c>
      <c r="C160" s="129">
        <v>0.0024702891024843076</v>
      </c>
      <c r="D160" s="70" t="s">
        <v>247</v>
      </c>
      <c r="E160" s="70" t="b">
        <v>0</v>
      </c>
      <c r="F160" s="70" t="b">
        <v>0</v>
      </c>
      <c r="G160" s="70" t="b">
        <v>0</v>
      </c>
    </row>
    <row r="161" spans="1:7" ht="15">
      <c r="A161" s="70" t="s">
        <v>1793</v>
      </c>
      <c r="B161" s="70">
        <v>2</v>
      </c>
      <c r="C161" s="129">
        <v>0.0024702891024843076</v>
      </c>
      <c r="D161" s="70" t="s">
        <v>247</v>
      </c>
      <c r="E161" s="70" t="b">
        <v>0</v>
      </c>
      <c r="F161" s="70" t="b">
        <v>0</v>
      </c>
      <c r="G161" s="70" t="b">
        <v>0</v>
      </c>
    </row>
    <row r="162" spans="1:7" ht="15">
      <c r="A162" s="70" t="s">
        <v>1794</v>
      </c>
      <c r="B162" s="70">
        <v>2</v>
      </c>
      <c r="C162" s="129">
        <v>0.0029762218683061247</v>
      </c>
      <c r="D162" s="70" t="s">
        <v>247</v>
      </c>
      <c r="E162" s="70" t="b">
        <v>0</v>
      </c>
      <c r="F162" s="70" t="b">
        <v>0</v>
      </c>
      <c r="G162" s="70" t="b">
        <v>0</v>
      </c>
    </row>
    <row r="163" spans="1:7" ht="15">
      <c r="A163" s="70" t="s">
        <v>1795</v>
      </c>
      <c r="B163" s="70">
        <v>2</v>
      </c>
      <c r="C163" s="129">
        <v>0.0024702891024843076</v>
      </c>
      <c r="D163" s="70" t="s">
        <v>247</v>
      </c>
      <c r="E163" s="70" t="b">
        <v>0</v>
      </c>
      <c r="F163" s="70" t="b">
        <v>0</v>
      </c>
      <c r="G163" s="70" t="b">
        <v>0</v>
      </c>
    </row>
    <row r="164" spans="1:7" ht="15">
      <c r="A164" s="70" t="s">
        <v>1796</v>
      </c>
      <c r="B164" s="70">
        <v>2</v>
      </c>
      <c r="C164" s="129">
        <v>0.0024702891024843076</v>
      </c>
      <c r="D164" s="70" t="s">
        <v>247</v>
      </c>
      <c r="E164" s="70" t="b">
        <v>0</v>
      </c>
      <c r="F164" s="70" t="b">
        <v>0</v>
      </c>
      <c r="G164" s="70" t="b">
        <v>0</v>
      </c>
    </row>
    <row r="165" spans="1:7" ht="15">
      <c r="A165" s="70" t="s">
        <v>1797</v>
      </c>
      <c r="B165" s="70">
        <v>2</v>
      </c>
      <c r="C165" s="129">
        <v>0.0024702891024843076</v>
      </c>
      <c r="D165" s="70" t="s">
        <v>247</v>
      </c>
      <c r="E165" s="70" t="b">
        <v>0</v>
      </c>
      <c r="F165" s="70" t="b">
        <v>0</v>
      </c>
      <c r="G165" s="70" t="b">
        <v>0</v>
      </c>
    </row>
    <row r="166" spans="1:7" ht="15">
      <c r="A166" s="70" t="s">
        <v>1798</v>
      </c>
      <c r="B166" s="70">
        <v>2</v>
      </c>
      <c r="C166" s="129">
        <v>0.0024702891024843076</v>
      </c>
      <c r="D166" s="70" t="s">
        <v>247</v>
      </c>
      <c r="E166" s="70" t="b">
        <v>0</v>
      </c>
      <c r="F166" s="70" t="b">
        <v>0</v>
      </c>
      <c r="G166" s="70" t="b">
        <v>0</v>
      </c>
    </row>
    <row r="167" spans="1:7" ht="15">
      <c r="A167" s="70" t="s">
        <v>1799</v>
      </c>
      <c r="B167" s="70">
        <v>2</v>
      </c>
      <c r="C167" s="129">
        <v>0.0024702891024843076</v>
      </c>
      <c r="D167" s="70" t="s">
        <v>247</v>
      </c>
      <c r="E167" s="70" t="b">
        <v>0</v>
      </c>
      <c r="F167" s="70" t="b">
        <v>0</v>
      </c>
      <c r="G167" s="70" t="b">
        <v>0</v>
      </c>
    </row>
    <row r="168" spans="1:7" ht="15">
      <c r="A168" s="70" t="s">
        <v>1800</v>
      </c>
      <c r="B168" s="70">
        <v>2</v>
      </c>
      <c r="C168" s="129">
        <v>0.0024702891024843076</v>
      </c>
      <c r="D168" s="70" t="s">
        <v>247</v>
      </c>
      <c r="E168" s="70" t="b">
        <v>0</v>
      </c>
      <c r="F168" s="70" t="b">
        <v>0</v>
      </c>
      <c r="G168" s="70" t="b">
        <v>0</v>
      </c>
    </row>
    <row r="169" spans="1:7" ht="15">
      <c r="A169" s="70" t="s">
        <v>1801</v>
      </c>
      <c r="B169" s="70">
        <v>2</v>
      </c>
      <c r="C169" s="129">
        <v>0.0024702891024843076</v>
      </c>
      <c r="D169" s="70" t="s">
        <v>247</v>
      </c>
      <c r="E169" s="70" t="b">
        <v>0</v>
      </c>
      <c r="F169" s="70" t="b">
        <v>0</v>
      </c>
      <c r="G169" s="70" t="b">
        <v>0</v>
      </c>
    </row>
    <row r="170" spans="1:7" ht="15">
      <c r="A170" s="70" t="s">
        <v>1802</v>
      </c>
      <c r="B170" s="70">
        <v>2</v>
      </c>
      <c r="C170" s="129">
        <v>0.0024702891024843076</v>
      </c>
      <c r="D170" s="70" t="s">
        <v>247</v>
      </c>
      <c r="E170" s="70" t="b">
        <v>0</v>
      </c>
      <c r="F170" s="70" t="b">
        <v>0</v>
      </c>
      <c r="G170" s="70" t="b">
        <v>0</v>
      </c>
    </row>
    <row r="171" spans="1:7" ht="15">
      <c r="A171" s="70" t="s">
        <v>405</v>
      </c>
      <c r="B171" s="70">
        <v>2</v>
      </c>
      <c r="C171" s="129">
        <v>0.0024702891024843076</v>
      </c>
      <c r="D171" s="70" t="s">
        <v>247</v>
      </c>
      <c r="E171" s="70" t="b">
        <v>0</v>
      </c>
      <c r="F171" s="70" t="b">
        <v>0</v>
      </c>
      <c r="G171" s="70" t="b">
        <v>0</v>
      </c>
    </row>
    <row r="172" spans="1:7" ht="15">
      <c r="A172" s="70" t="s">
        <v>1803</v>
      </c>
      <c r="B172" s="70">
        <v>2</v>
      </c>
      <c r="C172" s="129">
        <v>0.0024702891024843076</v>
      </c>
      <c r="D172" s="70" t="s">
        <v>247</v>
      </c>
      <c r="E172" s="70" t="b">
        <v>0</v>
      </c>
      <c r="F172" s="70" t="b">
        <v>0</v>
      </c>
      <c r="G172" s="70" t="b">
        <v>0</v>
      </c>
    </row>
    <row r="173" spans="1:7" ht="15">
      <c r="A173" s="70" t="s">
        <v>1804</v>
      </c>
      <c r="B173" s="70">
        <v>2</v>
      </c>
      <c r="C173" s="129">
        <v>0.0024702891024843076</v>
      </c>
      <c r="D173" s="70" t="s">
        <v>247</v>
      </c>
      <c r="E173" s="70" t="b">
        <v>0</v>
      </c>
      <c r="F173" s="70" t="b">
        <v>0</v>
      </c>
      <c r="G173" s="70" t="b">
        <v>0</v>
      </c>
    </row>
    <row r="174" spans="1:7" ht="15">
      <c r="A174" s="70" t="s">
        <v>1805</v>
      </c>
      <c r="B174" s="70">
        <v>2</v>
      </c>
      <c r="C174" s="129">
        <v>0.0024702891024843076</v>
      </c>
      <c r="D174" s="70" t="s">
        <v>247</v>
      </c>
      <c r="E174" s="70" t="b">
        <v>0</v>
      </c>
      <c r="F174" s="70" t="b">
        <v>0</v>
      </c>
      <c r="G174" s="70" t="b">
        <v>0</v>
      </c>
    </row>
    <row r="175" spans="1:7" ht="15">
      <c r="A175" s="70" t="s">
        <v>1806</v>
      </c>
      <c r="B175" s="70">
        <v>2</v>
      </c>
      <c r="C175" s="129">
        <v>0.0024702891024843076</v>
      </c>
      <c r="D175" s="70" t="s">
        <v>247</v>
      </c>
      <c r="E175" s="70" t="b">
        <v>0</v>
      </c>
      <c r="F175" s="70" t="b">
        <v>0</v>
      </c>
      <c r="G175" s="70" t="b">
        <v>0</v>
      </c>
    </row>
    <row r="176" spans="1:7" ht="15">
      <c r="A176" s="70" t="s">
        <v>1489</v>
      </c>
      <c r="B176" s="70">
        <v>2</v>
      </c>
      <c r="C176" s="129">
        <v>0.0029762218683061247</v>
      </c>
      <c r="D176" s="70" t="s">
        <v>247</v>
      </c>
      <c r="E176" s="70" t="b">
        <v>0</v>
      </c>
      <c r="F176" s="70" t="b">
        <v>0</v>
      </c>
      <c r="G176" s="70" t="b">
        <v>0</v>
      </c>
    </row>
    <row r="177" spans="1:7" ht="15">
      <c r="A177" s="70" t="s">
        <v>1807</v>
      </c>
      <c r="B177" s="70">
        <v>2</v>
      </c>
      <c r="C177" s="129">
        <v>0.0024702891024843076</v>
      </c>
      <c r="D177" s="70" t="s">
        <v>247</v>
      </c>
      <c r="E177" s="70" t="b">
        <v>0</v>
      </c>
      <c r="F177" s="70" t="b">
        <v>0</v>
      </c>
      <c r="G177" s="70" t="b">
        <v>0</v>
      </c>
    </row>
    <row r="178" spans="1:7" ht="15">
      <c r="A178" s="70" t="s">
        <v>1492</v>
      </c>
      <c r="B178" s="70">
        <v>2</v>
      </c>
      <c r="C178" s="129">
        <v>0.0024702891024843076</v>
      </c>
      <c r="D178" s="70" t="s">
        <v>247</v>
      </c>
      <c r="E178" s="70" t="b">
        <v>0</v>
      </c>
      <c r="F178" s="70" t="b">
        <v>0</v>
      </c>
      <c r="G178" s="70" t="b">
        <v>0</v>
      </c>
    </row>
    <row r="179" spans="1:7" ht="15">
      <c r="A179" s="70" t="s">
        <v>1495</v>
      </c>
      <c r="B179" s="70">
        <v>2</v>
      </c>
      <c r="C179" s="129">
        <v>0.0024702891024843076</v>
      </c>
      <c r="D179" s="70" t="s">
        <v>247</v>
      </c>
      <c r="E179" s="70" t="b">
        <v>0</v>
      </c>
      <c r="F179" s="70" t="b">
        <v>0</v>
      </c>
      <c r="G179" s="70" t="b">
        <v>0</v>
      </c>
    </row>
    <row r="180" spans="1:7" ht="15">
      <c r="A180" s="70" t="s">
        <v>1496</v>
      </c>
      <c r="B180" s="70">
        <v>2</v>
      </c>
      <c r="C180" s="129">
        <v>0.0024702891024843076</v>
      </c>
      <c r="D180" s="70" t="s">
        <v>247</v>
      </c>
      <c r="E180" s="70" t="b">
        <v>0</v>
      </c>
      <c r="F180" s="70" t="b">
        <v>0</v>
      </c>
      <c r="G180" s="70" t="b">
        <v>0</v>
      </c>
    </row>
    <row r="181" spans="1:7" ht="15">
      <c r="A181" s="70" t="s">
        <v>1497</v>
      </c>
      <c r="B181" s="70">
        <v>2</v>
      </c>
      <c r="C181" s="129">
        <v>0.0024702891024843076</v>
      </c>
      <c r="D181" s="70" t="s">
        <v>247</v>
      </c>
      <c r="E181" s="70" t="b">
        <v>0</v>
      </c>
      <c r="F181" s="70" t="b">
        <v>0</v>
      </c>
      <c r="G181" s="70" t="b">
        <v>0</v>
      </c>
    </row>
    <row r="182" spans="1:7" ht="15">
      <c r="A182" s="70" t="s">
        <v>1808</v>
      </c>
      <c r="B182" s="70">
        <v>2</v>
      </c>
      <c r="C182" s="129">
        <v>0.0024702891024843076</v>
      </c>
      <c r="D182" s="70" t="s">
        <v>247</v>
      </c>
      <c r="E182" s="70" t="b">
        <v>0</v>
      </c>
      <c r="F182" s="70" t="b">
        <v>0</v>
      </c>
      <c r="G182" s="70" t="b">
        <v>0</v>
      </c>
    </row>
    <row r="183" spans="1:7" ht="15">
      <c r="A183" s="70" t="s">
        <v>1809</v>
      </c>
      <c r="B183" s="70">
        <v>2</v>
      </c>
      <c r="C183" s="129">
        <v>0.0029762218683061247</v>
      </c>
      <c r="D183" s="70" t="s">
        <v>247</v>
      </c>
      <c r="E183" s="70" t="b">
        <v>0</v>
      </c>
      <c r="F183" s="70" t="b">
        <v>0</v>
      </c>
      <c r="G183" s="70" t="b">
        <v>0</v>
      </c>
    </row>
    <row r="184" spans="1:7" ht="15">
      <c r="A184" s="70" t="s">
        <v>1810</v>
      </c>
      <c r="B184" s="70">
        <v>2</v>
      </c>
      <c r="C184" s="129">
        <v>0.0029762218683061247</v>
      </c>
      <c r="D184" s="70" t="s">
        <v>247</v>
      </c>
      <c r="E184" s="70" t="b">
        <v>0</v>
      </c>
      <c r="F184" s="70" t="b">
        <v>0</v>
      </c>
      <c r="G184" s="70" t="b">
        <v>0</v>
      </c>
    </row>
    <row r="185" spans="1:7" ht="15">
      <c r="A185" s="70" t="s">
        <v>1811</v>
      </c>
      <c r="B185" s="70">
        <v>2</v>
      </c>
      <c r="C185" s="129">
        <v>0.0024702891024843076</v>
      </c>
      <c r="D185" s="70" t="s">
        <v>247</v>
      </c>
      <c r="E185" s="70" t="b">
        <v>0</v>
      </c>
      <c r="F185" s="70" t="b">
        <v>0</v>
      </c>
      <c r="G185" s="70" t="b">
        <v>0</v>
      </c>
    </row>
    <row r="186" spans="1:7" ht="15">
      <c r="A186" s="70" t="s">
        <v>1812</v>
      </c>
      <c r="B186" s="70">
        <v>2</v>
      </c>
      <c r="C186" s="129">
        <v>0.0029762218683061247</v>
      </c>
      <c r="D186" s="70" t="s">
        <v>247</v>
      </c>
      <c r="E186" s="70" t="b">
        <v>0</v>
      </c>
      <c r="F186" s="70" t="b">
        <v>0</v>
      </c>
      <c r="G186" s="70" t="b">
        <v>0</v>
      </c>
    </row>
    <row r="187" spans="1:7" ht="15">
      <c r="A187" s="70" t="s">
        <v>1499</v>
      </c>
      <c r="B187" s="70">
        <v>2</v>
      </c>
      <c r="C187" s="129">
        <v>0.0024702891024843076</v>
      </c>
      <c r="D187" s="70" t="s">
        <v>247</v>
      </c>
      <c r="E187" s="70" t="b">
        <v>0</v>
      </c>
      <c r="F187" s="70" t="b">
        <v>0</v>
      </c>
      <c r="G187" s="70" t="b">
        <v>0</v>
      </c>
    </row>
    <row r="188" spans="1:7" ht="15">
      <c r="A188" s="70" t="s">
        <v>1501</v>
      </c>
      <c r="B188" s="70">
        <v>2</v>
      </c>
      <c r="C188" s="129">
        <v>0.0024702891024843076</v>
      </c>
      <c r="D188" s="70" t="s">
        <v>247</v>
      </c>
      <c r="E188" s="70" t="b">
        <v>0</v>
      </c>
      <c r="F188" s="70" t="b">
        <v>0</v>
      </c>
      <c r="G188" s="70" t="b">
        <v>0</v>
      </c>
    </row>
    <row r="189" spans="1:7" ht="15">
      <c r="A189" s="70" t="s">
        <v>1503</v>
      </c>
      <c r="B189" s="70">
        <v>2</v>
      </c>
      <c r="C189" s="129">
        <v>0.0024702891024843076</v>
      </c>
      <c r="D189" s="70" t="s">
        <v>247</v>
      </c>
      <c r="E189" s="70" t="b">
        <v>0</v>
      </c>
      <c r="F189" s="70" t="b">
        <v>0</v>
      </c>
      <c r="G189" s="70" t="b">
        <v>0</v>
      </c>
    </row>
    <row r="190" spans="1:7" ht="15">
      <c r="A190" s="70" t="s">
        <v>1504</v>
      </c>
      <c r="B190" s="70">
        <v>2</v>
      </c>
      <c r="C190" s="129">
        <v>0.0024702891024843076</v>
      </c>
      <c r="D190" s="70" t="s">
        <v>247</v>
      </c>
      <c r="E190" s="70" t="b">
        <v>0</v>
      </c>
      <c r="F190" s="70" t="b">
        <v>0</v>
      </c>
      <c r="G190" s="70" t="b">
        <v>0</v>
      </c>
    </row>
    <row r="191" spans="1:7" ht="15">
      <c r="A191" s="70" t="s">
        <v>1427</v>
      </c>
      <c r="B191" s="70">
        <v>2</v>
      </c>
      <c r="C191" s="129">
        <v>0.0024702891024843076</v>
      </c>
      <c r="D191" s="70" t="s">
        <v>247</v>
      </c>
      <c r="E191" s="70" t="b">
        <v>0</v>
      </c>
      <c r="F191" s="70" t="b">
        <v>0</v>
      </c>
      <c r="G191" s="70" t="b">
        <v>0</v>
      </c>
    </row>
    <row r="192" spans="1:7" ht="15">
      <c r="A192" s="70" t="s">
        <v>1506</v>
      </c>
      <c r="B192" s="70">
        <v>2</v>
      </c>
      <c r="C192" s="129">
        <v>0.0024702891024843076</v>
      </c>
      <c r="D192" s="70" t="s">
        <v>247</v>
      </c>
      <c r="E192" s="70" t="b">
        <v>0</v>
      </c>
      <c r="F192" s="70" t="b">
        <v>0</v>
      </c>
      <c r="G192" s="70" t="b">
        <v>0</v>
      </c>
    </row>
    <row r="193" spans="1:7" ht="15">
      <c r="A193" s="70" t="s">
        <v>1813</v>
      </c>
      <c r="B193" s="70">
        <v>2</v>
      </c>
      <c r="C193" s="129">
        <v>0.0024702891024843076</v>
      </c>
      <c r="D193" s="70" t="s">
        <v>247</v>
      </c>
      <c r="E193" s="70" t="b">
        <v>0</v>
      </c>
      <c r="F193" s="70" t="b">
        <v>0</v>
      </c>
      <c r="G193" s="70" t="b">
        <v>0</v>
      </c>
    </row>
    <row r="194" spans="1:7" ht="15">
      <c r="A194" s="70" t="s">
        <v>1814</v>
      </c>
      <c r="B194" s="70">
        <v>2</v>
      </c>
      <c r="C194" s="129">
        <v>0.0024702891024843076</v>
      </c>
      <c r="D194" s="70" t="s">
        <v>247</v>
      </c>
      <c r="E194" s="70" t="b">
        <v>0</v>
      </c>
      <c r="F194" s="70" t="b">
        <v>0</v>
      </c>
      <c r="G194" s="70" t="b">
        <v>0</v>
      </c>
    </row>
    <row r="195" spans="1:7" ht="15">
      <c r="A195" s="70" t="s">
        <v>337</v>
      </c>
      <c r="B195" s="70">
        <v>10</v>
      </c>
      <c r="C195" s="129">
        <v>0.0027685750366302385</v>
      </c>
      <c r="D195" s="70" t="s">
        <v>1371</v>
      </c>
      <c r="E195" s="70" t="b">
        <v>0</v>
      </c>
      <c r="F195" s="70" t="b">
        <v>0</v>
      </c>
      <c r="G195" s="70" t="b">
        <v>0</v>
      </c>
    </row>
    <row r="196" spans="1:7" ht="15">
      <c r="A196" s="70" t="s">
        <v>1459</v>
      </c>
      <c r="B196" s="70">
        <v>10</v>
      </c>
      <c r="C196" s="129">
        <v>0.0027685750366302385</v>
      </c>
      <c r="D196" s="70" t="s">
        <v>1371</v>
      </c>
      <c r="E196" s="70" t="b">
        <v>0</v>
      </c>
      <c r="F196" s="70" t="b">
        <v>0</v>
      </c>
      <c r="G196" s="70" t="b">
        <v>0</v>
      </c>
    </row>
    <row r="197" spans="1:7" ht="15">
      <c r="A197" s="70" t="s">
        <v>1460</v>
      </c>
      <c r="B197" s="70">
        <v>10</v>
      </c>
      <c r="C197" s="129">
        <v>0.0027685750366302385</v>
      </c>
      <c r="D197" s="70" t="s">
        <v>1371</v>
      </c>
      <c r="E197" s="70" t="b">
        <v>0</v>
      </c>
      <c r="F197" s="70" t="b">
        <v>0</v>
      </c>
      <c r="G197" s="70" t="b">
        <v>0</v>
      </c>
    </row>
    <row r="198" spans="1:7" ht="15">
      <c r="A198" s="70" t="s">
        <v>1455</v>
      </c>
      <c r="B198" s="70">
        <v>6</v>
      </c>
      <c r="C198" s="129">
        <v>0</v>
      </c>
      <c r="D198" s="70" t="s">
        <v>1371</v>
      </c>
      <c r="E198" s="70" t="b">
        <v>0</v>
      </c>
      <c r="F198" s="70" t="b">
        <v>0</v>
      </c>
      <c r="G198" s="70" t="b">
        <v>0</v>
      </c>
    </row>
    <row r="199" spans="1:7" ht="15">
      <c r="A199" s="70" t="s">
        <v>404</v>
      </c>
      <c r="B199" s="70">
        <v>5</v>
      </c>
      <c r="C199" s="129">
        <v>0.0013842875183151192</v>
      </c>
      <c r="D199" s="70" t="s">
        <v>1371</v>
      </c>
      <c r="E199" s="70" t="b">
        <v>0</v>
      </c>
      <c r="F199" s="70" t="b">
        <v>0</v>
      </c>
      <c r="G199" s="70" t="b">
        <v>0</v>
      </c>
    </row>
    <row r="200" spans="1:7" ht="15">
      <c r="A200" s="70" t="s">
        <v>403</v>
      </c>
      <c r="B200" s="70">
        <v>5</v>
      </c>
      <c r="C200" s="129">
        <v>0.0013842875183151192</v>
      </c>
      <c r="D200" s="70" t="s">
        <v>1371</v>
      </c>
      <c r="E200" s="70" t="b">
        <v>0</v>
      </c>
      <c r="F200" s="70" t="b">
        <v>0</v>
      </c>
      <c r="G200" s="70" t="b">
        <v>0</v>
      </c>
    </row>
    <row r="201" spans="1:7" ht="15">
      <c r="A201" s="70" t="s">
        <v>402</v>
      </c>
      <c r="B201" s="70">
        <v>5</v>
      </c>
      <c r="C201" s="129">
        <v>0.0013842875183151192</v>
      </c>
      <c r="D201" s="70" t="s">
        <v>1371</v>
      </c>
      <c r="E201" s="70" t="b">
        <v>0</v>
      </c>
      <c r="F201" s="70" t="b">
        <v>0</v>
      </c>
      <c r="G201" s="70" t="b">
        <v>0</v>
      </c>
    </row>
    <row r="202" spans="1:7" ht="15">
      <c r="A202" s="70" t="s">
        <v>401</v>
      </c>
      <c r="B202" s="70">
        <v>5</v>
      </c>
      <c r="C202" s="129">
        <v>0.0013842875183151192</v>
      </c>
      <c r="D202" s="70" t="s">
        <v>1371</v>
      </c>
      <c r="E202" s="70" t="b">
        <v>0</v>
      </c>
      <c r="F202" s="70" t="b">
        <v>0</v>
      </c>
      <c r="G202" s="70" t="b">
        <v>0</v>
      </c>
    </row>
    <row r="203" spans="1:7" ht="15">
      <c r="A203" s="70" t="s">
        <v>400</v>
      </c>
      <c r="B203" s="70">
        <v>5</v>
      </c>
      <c r="C203" s="129">
        <v>0.0013842875183151192</v>
      </c>
      <c r="D203" s="70" t="s">
        <v>1371</v>
      </c>
      <c r="E203" s="70" t="b">
        <v>0</v>
      </c>
      <c r="F203" s="70" t="b">
        <v>0</v>
      </c>
      <c r="G203" s="70" t="b">
        <v>0</v>
      </c>
    </row>
    <row r="204" spans="1:7" ht="15">
      <c r="A204" s="70" t="s">
        <v>399</v>
      </c>
      <c r="B204" s="70">
        <v>5</v>
      </c>
      <c r="C204" s="129">
        <v>0.0013842875183151192</v>
      </c>
      <c r="D204" s="70" t="s">
        <v>1371</v>
      </c>
      <c r="E204" s="70" t="b">
        <v>0</v>
      </c>
      <c r="F204" s="70" t="b">
        <v>0</v>
      </c>
      <c r="G204" s="70" t="b">
        <v>0</v>
      </c>
    </row>
    <row r="205" spans="1:7" ht="15">
      <c r="A205" s="70" t="s">
        <v>398</v>
      </c>
      <c r="B205" s="70">
        <v>5</v>
      </c>
      <c r="C205" s="129">
        <v>0.0013842875183151192</v>
      </c>
      <c r="D205" s="70" t="s">
        <v>1371</v>
      </c>
      <c r="E205" s="70" t="b">
        <v>0</v>
      </c>
      <c r="F205" s="70" t="b">
        <v>0</v>
      </c>
      <c r="G205" s="70" t="b">
        <v>0</v>
      </c>
    </row>
    <row r="206" spans="1:7" ht="15">
      <c r="A206" s="70" t="s">
        <v>338</v>
      </c>
      <c r="B206" s="70">
        <v>5</v>
      </c>
      <c r="C206" s="129">
        <v>0.0013842875183151192</v>
      </c>
      <c r="D206" s="70" t="s">
        <v>1371</v>
      </c>
      <c r="E206" s="70" t="b">
        <v>0</v>
      </c>
      <c r="F206" s="70" t="b">
        <v>0</v>
      </c>
      <c r="G206" s="70" t="b">
        <v>0</v>
      </c>
    </row>
    <row r="207" spans="1:7" ht="15">
      <c r="A207" s="70" t="s">
        <v>397</v>
      </c>
      <c r="B207" s="70">
        <v>5</v>
      </c>
      <c r="C207" s="129">
        <v>0.0013842875183151192</v>
      </c>
      <c r="D207" s="70" t="s">
        <v>1371</v>
      </c>
      <c r="E207" s="70" t="b">
        <v>0</v>
      </c>
      <c r="F207" s="70" t="b">
        <v>0</v>
      </c>
      <c r="G207" s="70" t="b">
        <v>0</v>
      </c>
    </row>
    <row r="208" spans="1:7" ht="15">
      <c r="A208" s="70" t="s">
        <v>396</v>
      </c>
      <c r="B208" s="70">
        <v>5</v>
      </c>
      <c r="C208" s="129">
        <v>0.0013842875183151192</v>
      </c>
      <c r="D208" s="70" t="s">
        <v>1371</v>
      </c>
      <c r="E208" s="70" t="b">
        <v>0</v>
      </c>
      <c r="F208" s="70" t="b">
        <v>0</v>
      </c>
      <c r="G208" s="70" t="b">
        <v>0</v>
      </c>
    </row>
    <row r="209" spans="1:7" ht="15">
      <c r="A209" s="70" t="s">
        <v>395</v>
      </c>
      <c r="B209" s="70">
        <v>5</v>
      </c>
      <c r="C209" s="129">
        <v>0.0013842875183151192</v>
      </c>
      <c r="D209" s="70" t="s">
        <v>1371</v>
      </c>
      <c r="E209" s="70" t="b">
        <v>0</v>
      </c>
      <c r="F209" s="70" t="b">
        <v>0</v>
      </c>
      <c r="G209" s="70" t="b">
        <v>0</v>
      </c>
    </row>
    <row r="210" spans="1:7" ht="15">
      <c r="A210" s="70" t="s">
        <v>394</v>
      </c>
      <c r="B210" s="70">
        <v>5</v>
      </c>
      <c r="C210" s="129">
        <v>0.0013842875183151192</v>
      </c>
      <c r="D210" s="70" t="s">
        <v>1371</v>
      </c>
      <c r="E210" s="70" t="b">
        <v>0</v>
      </c>
      <c r="F210" s="70" t="b">
        <v>0</v>
      </c>
      <c r="G210" s="70" t="b">
        <v>0</v>
      </c>
    </row>
    <row r="211" spans="1:7" ht="15">
      <c r="A211" s="70" t="s">
        <v>393</v>
      </c>
      <c r="B211" s="70">
        <v>5</v>
      </c>
      <c r="C211" s="129">
        <v>0.0013842875183151192</v>
      </c>
      <c r="D211" s="70" t="s">
        <v>1371</v>
      </c>
      <c r="E211" s="70" t="b">
        <v>0</v>
      </c>
      <c r="F211" s="70" t="b">
        <v>0</v>
      </c>
      <c r="G211" s="70" t="b">
        <v>0</v>
      </c>
    </row>
    <row r="212" spans="1:7" ht="15">
      <c r="A212" s="70" t="s">
        <v>392</v>
      </c>
      <c r="B212" s="70">
        <v>5</v>
      </c>
      <c r="C212" s="129">
        <v>0.0013842875183151192</v>
      </c>
      <c r="D212" s="70" t="s">
        <v>1371</v>
      </c>
      <c r="E212" s="70" t="b">
        <v>0</v>
      </c>
      <c r="F212" s="70" t="b">
        <v>0</v>
      </c>
      <c r="G212" s="70" t="b">
        <v>0</v>
      </c>
    </row>
    <row r="213" spans="1:7" ht="15">
      <c r="A213" s="70" t="s">
        <v>391</v>
      </c>
      <c r="B213" s="70">
        <v>5</v>
      </c>
      <c r="C213" s="129">
        <v>0.0013842875183151192</v>
      </c>
      <c r="D213" s="70" t="s">
        <v>1371</v>
      </c>
      <c r="E213" s="70" t="b">
        <v>0</v>
      </c>
      <c r="F213" s="70" t="b">
        <v>0</v>
      </c>
      <c r="G213" s="70" t="b">
        <v>0</v>
      </c>
    </row>
    <row r="214" spans="1:7" ht="15">
      <c r="A214" s="70" t="s">
        <v>390</v>
      </c>
      <c r="B214" s="70">
        <v>5</v>
      </c>
      <c r="C214" s="129">
        <v>0.0013842875183151192</v>
      </c>
      <c r="D214" s="70" t="s">
        <v>1371</v>
      </c>
      <c r="E214" s="70" t="b">
        <v>0</v>
      </c>
      <c r="F214" s="70" t="b">
        <v>0</v>
      </c>
      <c r="G214" s="70" t="b">
        <v>0</v>
      </c>
    </row>
    <row r="215" spans="1:7" ht="15">
      <c r="A215" s="70" t="s">
        <v>389</v>
      </c>
      <c r="B215" s="70">
        <v>5</v>
      </c>
      <c r="C215" s="129">
        <v>0.0013842875183151192</v>
      </c>
      <c r="D215" s="70" t="s">
        <v>1371</v>
      </c>
      <c r="E215" s="70" t="b">
        <v>0</v>
      </c>
      <c r="F215" s="70" t="b">
        <v>0</v>
      </c>
      <c r="G215" s="70" t="b">
        <v>0</v>
      </c>
    </row>
    <row r="216" spans="1:7" ht="15">
      <c r="A216" s="70" t="s">
        <v>388</v>
      </c>
      <c r="B216" s="70">
        <v>5</v>
      </c>
      <c r="C216" s="129">
        <v>0.0013842875183151192</v>
      </c>
      <c r="D216" s="70" t="s">
        <v>1371</v>
      </c>
      <c r="E216" s="70" t="b">
        <v>0</v>
      </c>
      <c r="F216" s="70" t="b">
        <v>0</v>
      </c>
      <c r="G216" s="70" t="b">
        <v>0</v>
      </c>
    </row>
    <row r="217" spans="1:7" ht="15">
      <c r="A217" s="70" t="s">
        <v>336</v>
      </c>
      <c r="B217" s="70">
        <v>5</v>
      </c>
      <c r="C217" s="129">
        <v>0.0013842875183151192</v>
      </c>
      <c r="D217" s="70" t="s">
        <v>1371</v>
      </c>
      <c r="E217" s="70" t="b">
        <v>0</v>
      </c>
      <c r="F217" s="70" t="b">
        <v>0</v>
      </c>
      <c r="G217" s="70" t="b">
        <v>0</v>
      </c>
    </row>
    <row r="218" spans="1:7" ht="15">
      <c r="A218" s="70" t="s">
        <v>387</v>
      </c>
      <c r="B218" s="70">
        <v>5</v>
      </c>
      <c r="C218" s="129">
        <v>0.0013842875183151192</v>
      </c>
      <c r="D218" s="70" t="s">
        <v>1371</v>
      </c>
      <c r="E218" s="70" t="b">
        <v>0</v>
      </c>
      <c r="F218" s="70" t="b">
        <v>0</v>
      </c>
      <c r="G218" s="70" t="b">
        <v>0</v>
      </c>
    </row>
    <row r="219" spans="1:7" ht="15">
      <c r="A219" s="70" t="s">
        <v>386</v>
      </c>
      <c r="B219" s="70">
        <v>5</v>
      </c>
      <c r="C219" s="129">
        <v>0.0013842875183151192</v>
      </c>
      <c r="D219" s="70" t="s">
        <v>1371</v>
      </c>
      <c r="E219" s="70" t="b">
        <v>0</v>
      </c>
      <c r="F219" s="70" t="b">
        <v>0</v>
      </c>
      <c r="G219" s="70" t="b">
        <v>0</v>
      </c>
    </row>
    <row r="220" spans="1:7" ht="15">
      <c r="A220" s="70" t="s">
        <v>385</v>
      </c>
      <c r="B220" s="70">
        <v>5</v>
      </c>
      <c r="C220" s="129">
        <v>0.0013842875183151192</v>
      </c>
      <c r="D220" s="70" t="s">
        <v>1371</v>
      </c>
      <c r="E220" s="70" t="b">
        <v>0</v>
      </c>
      <c r="F220" s="70" t="b">
        <v>0</v>
      </c>
      <c r="G220" s="70" t="b">
        <v>0</v>
      </c>
    </row>
    <row r="221" spans="1:7" ht="15">
      <c r="A221" s="70" t="s">
        <v>384</v>
      </c>
      <c r="B221" s="70">
        <v>5</v>
      </c>
      <c r="C221" s="129">
        <v>0.0013842875183151192</v>
      </c>
      <c r="D221" s="70" t="s">
        <v>1371</v>
      </c>
      <c r="E221" s="70" t="b">
        <v>0</v>
      </c>
      <c r="F221" s="70" t="b">
        <v>0</v>
      </c>
      <c r="G221" s="70" t="b">
        <v>0</v>
      </c>
    </row>
    <row r="222" spans="1:7" ht="15">
      <c r="A222" s="70" t="s">
        <v>1713</v>
      </c>
      <c r="B222" s="70">
        <v>5</v>
      </c>
      <c r="C222" s="129">
        <v>0.0013842875183151192</v>
      </c>
      <c r="D222" s="70" t="s">
        <v>1371</v>
      </c>
      <c r="E222" s="70" t="b">
        <v>1</v>
      </c>
      <c r="F222" s="70" t="b">
        <v>0</v>
      </c>
      <c r="G222" s="70" t="b">
        <v>0</v>
      </c>
    </row>
    <row r="223" spans="1:7" ht="15">
      <c r="A223" s="70" t="s">
        <v>1734</v>
      </c>
      <c r="B223" s="70">
        <v>5</v>
      </c>
      <c r="C223" s="129">
        <v>0.0013842875183151192</v>
      </c>
      <c r="D223" s="70" t="s">
        <v>1371</v>
      </c>
      <c r="E223" s="70" t="b">
        <v>0</v>
      </c>
      <c r="F223" s="70" t="b">
        <v>0</v>
      </c>
      <c r="G223" s="70" t="b">
        <v>0</v>
      </c>
    </row>
    <row r="224" spans="1:7" ht="15">
      <c r="A224" s="70" t="s">
        <v>1710</v>
      </c>
      <c r="B224" s="70">
        <v>5</v>
      </c>
      <c r="C224" s="129">
        <v>0.0013842875183151192</v>
      </c>
      <c r="D224" s="70" t="s">
        <v>1371</v>
      </c>
      <c r="E224" s="70" t="b">
        <v>0</v>
      </c>
      <c r="F224" s="70" t="b">
        <v>0</v>
      </c>
      <c r="G224" s="70" t="b">
        <v>0</v>
      </c>
    </row>
    <row r="225" spans="1:7" ht="15">
      <c r="A225" s="70" t="s">
        <v>1505</v>
      </c>
      <c r="B225" s="70">
        <v>5</v>
      </c>
      <c r="C225" s="129">
        <v>0.0013842875183151192</v>
      </c>
      <c r="D225" s="70" t="s">
        <v>1371</v>
      </c>
      <c r="E225" s="70" t="b">
        <v>0</v>
      </c>
      <c r="F225" s="70" t="b">
        <v>0</v>
      </c>
      <c r="G225" s="70" t="b">
        <v>0</v>
      </c>
    </row>
    <row r="226" spans="1:7" ht="15">
      <c r="A226" s="70" t="s">
        <v>1735</v>
      </c>
      <c r="B226" s="70">
        <v>5</v>
      </c>
      <c r="C226" s="129">
        <v>0.0013842875183151192</v>
      </c>
      <c r="D226" s="70" t="s">
        <v>1371</v>
      </c>
      <c r="E226" s="70" t="b">
        <v>0</v>
      </c>
      <c r="F226" s="70" t="b">
        <v>0</v>
      </c>
      <c r="G226" s="70" t="b">
        <v>0</v>
      </c>
    </row>
    <row r="227" spans="1:7" ht="15">
      <c r="A227" s="70" t="s">
        <v>1736</v>
      </c>
      <c r="B227" s="70">
        <v>5</v>
      </c>
      <c r="C227" s="129">
        <v>0.0013842875183151192</v>
      </c>
      <c r="D227" s="70" t="s">
        <v>1371</v>
      </c>
      <c r="E227" s="70" t="b">
        <v>0</v>
      </c>
      <c r="F227" s="70" t="b">
        <v>0</v>
      </c>
      <c r="G227" s="70" t="b">
        <v>0</v>
      </c>
    </row>
    <row r="228" spans="1:7" ht="15">
      <c r="A228" s="70" t="s">
        <v>1737</v>
      </c>
      <c r="B228" s="70">
        <v>5</v>
      </c>
      <c r="C228" s="129">
        <v>0.0013842875183151192</v>
      </c>
      <c r="D228" s="70" t="s">
        <v>1371</v>
      </c>
      <c r="E228" s="70" t="b">
        <v>0</v>
      </c>
      <c r="F228" s="70" t="b">
        <v>0</v>
      </c>
      <c r="G228" s="70" t="b">
        <v>0</v>
      </c>
    </row>
    <row r="229" spans="1:7" ht="15">
      <c r="A229" s="70" t="s">
        <v>1738</v>
      </c>
      <c r="B229" s="70">
        <v>5</v>
      </c>
      <c r="C229" s="129">
        <v>0.0013842875183151192</v>
      </c>
      <c r="D229" s="70" t="s">
        <v>1371</v>
      </c>
      <c r="E229" s="70" t="b">
        <v>0</v>
      </c>
      <c r="F229" s="70" t="b">
        <v>0</v>
      </c>
      <c r="G229" s="70" t="b">
        <v>0</v>
      </c>
    </row>
    <row r="230" spans="1:7" ht="15">
      <c r="A230" s="70" t="s">
        <v>1739</v>
      </c>
      <c r="B230" s="70">
        <v>5</v>
      </c>
      <c r="C230" s="129">
        <v>0.0013842875183151192</v>
      </c>
      <c r="D230" s="70" t="s">
        <v>1371</v>
      </c>
      <c r="E230" s="70" t="b">
        <v>0</v>
      </c>
      <c r="F230" s="70" t="b">
        <v>0</v>
      </c>
      <c r="G230" s="70" t="b">
        <v>0</v>
      </c>
    </row>
    <row r="231" spans="1:7" ht="15">
      <c r="A231" s="70" t="s">
        <v>1725</v>
      </c>
      <c r="B231" s="70">
        <v>5</v>
      </c>
      <c r="C231" s="129">
        <v>0.0013842875183151192</v>
      </c>
      <c r="D231" s="70" t="s">
        <v>1371</v>
      </c>
      <c r="E231" s="70" t="b">
        <v>1</v>
      </c>
      <c r="F231" s="70" t="b">
        <v>0</v>
      </c>
      <c r="G231" s="70" t="b">
        <v>0</v>
      </c>
    </row>
    <row r="232" spans="1:7" ht="15">
      <c r="A232" s="70" t="s">
        <v>1740</v>
      </c>
      <c r="B232" s="70">
        <v>5</v>
      </c>
      <c r="C232" s="129">
        <v>0.0013842875183151192</v>
      </c>
      <c r="D232" s="70" t="s">
        <v>1371</v>
      </c>
      <c r="E232" s="70" t="b">
        <v>0</v>
      </c>
      <c r="F232" s="70" t="b">
        <v>0</v>
      </c>
      <c r="G232" s="70" t="b">
        <v>0</v>
      </c>
    </row>
    <row r="233" spans="1:7" ht="15">
      <c r="A233" s="70" t="s">
        <v>1741</v>
      </c>
      <c r="B233" s="70">
        <v>5</v>
      </c>
      <c r="C233" s="129">
        <v>0.0013842875183151192</v>
      </c>
      <c r="D233" s="70" t="s">
        <v>1371</v>
      </c>
      <c r="E233" s="70" t="b">
        <v>0</v>
      </c>
      <c r="F233" s="70" t="b">
        <v>0</v>
      </c>
      <c r="G233" s="70" t="b">
        <v>0</v>
      </c>
    </row>
    <row r="234" spans="1:7" ht="15">
      <c r="A234" s="70" t="s">
        <v>1742</v>
      </c>
      <c r="B234" s="70">
        <v>5</v>
      </c>
      <c r="C234" s="129">
        <v>0.0013842875183151192</v>
      </c>
      <c r="D234" s="70" t="s">
        <v>1371</v>
      </c>
      <c r="E234" s="70" t="b">
        <v>0</v>
      </c>
      <c r="F234" s="70" t="b">
        <v>0</v>
      </c>
      <c r="G234" s="70" t="b">
        <v>0</v>
      </c>
    </row>
    <row r="235" spans="1:7" ht="15">
      <c r="A235" s="70" t="s">
        <v>1743</v>
      </c>
      <c r="B235" s="70">
        <v>5</v>
      </c>
      <c r="C235" s="129">
        <v>0.0013842875183151192</v>
      </c>
      <c r="D235" s="70" t="s">
        <v>1371</v>
      </c>
      <c r="E235" s="70" t="b">
        <v>0</v>
      </c>
      <c r="F235" s="70" t="b">
        <v>0</v>
      </c>
      <c r="G235" s="70" t="b">
        <v>0</v>
      </c>
    </row>
    <row r="236" spans="1:7" ht="15">
      <c r="A236" s="70" t="s">
        <v>1744</v>
      </c>
      <c r="B236" s="70">
        <v>5</v>
      </c>
      <c r="C236" s="129">
        <v>0.0013842875183151192</v>
      </c>
      <c r="D236" s="70" t="s">
        <v>1371</v>
      </c>
      <c r="E236" s="70" t="b">
        <v>0</v>
      </c>
      <c r="F236" s="70" t="b">
        <v>0</v>
      </c>
      <c r="G236" s="70" t="b">
        <v>0</v>
      </c>
    </row>
    <row r="237" spans="1:7" ht="15">
      <c r="A237" s="70" t="s">
        <v>1745</v>
      </c>
      <c r="B237" s="70">
        <v>5</v>
      </c>
      <c r="C237" s="129">
        <v>0.0013842875183151192</v>
      </c>
      <c r="D237" s="70" t="s">
        <v>1371</v>
      </c>
      <c r="E237" s="70" t="b">
        <v>0</v>
      </c>
      <c r="F237" s="70" t="b">
        <v>0</v>
      </c>
      <c r="G237" s="70" t="b">
        <v>0</v>
      </c>
    </row>
    <row r="238" spans="1:7" ht="15">
      <c r="A238" s="70" t="s">
        <v>1714</v>
      </c>
      <c r="B238" s="70">
        <v>5</v>
      </c>
      <c r="C238" s="129">
        <v>0.0013842875183151192</v>
      </c>
      <c r="D238" s="70" t="s">
        <v>1371</v>
      </c>
      <c r="E238" s="70" t="b">
        <v>0</v>
      </c>
      <c r="F238" s="70" t="b">
        <v>0</v>
      </c>
      <c r="G238" s="70" t="b">
        <v>0</v>
      </c>
    </row>
    <row r="239" spans="1:7" ht="15">
      <c r="A239" s="70" t="s">
        <v>1715</v>
      </c>
      <c r="B239" s="70">
        <v>5</v>
      </c>
      <c r="C239" s="129">
        <v>0.0013842875183151192</v>
      </c>
      <c r="D239" s="70" t="s">
        <v>1371</v>
      </c>
      <c r="E239" s="70" t="b">
        <v>0</v>
      </c>
      <c r="F239" s="70" t="b">
        <v>0</v>
      </c>
      <c r="G239" s="70" t="b">
        <v>0</v>
      </c>
    </row>
    <row r="240" spans="1:7" ht="15">
      <c r="A240" s="70" t="s">
        <v>1711</v>
      </c>
      <c r="B240" s="70">
        <v>5</v>
      </c>
      <c r="C240" s="129">
        <v>0.0013842875183151192</v>
      </c>
      <c r="D240" s="70" t="s">
        <v>1371</v>
      </c>
      <c r="E240" s="70" t="b">
        <v>0</v>
      </c>
      <c r="F240" s="70" t="b">
        <v>0</v>
      </c>
      <c r="G240" s="70" t="b">
        <v>0</v>
      </c>
    </row>
    <row r="241" spans="1:7" ht="15">
      <c r="A241" s="70" t="s">
        <v>1746</v>
      </c>
      <c r="B241" s="70">
        <v>5</v>
      </c>
      <c r="C241" s="129">
        <v>0.0013842875183151192</v>
      </c>
      <c r="D241" s="70" t="s">
        <v>1371</v>
      </c>
      <c r="E241" s="70" t="b">
        <v>1</v>
      </c>
      <c r="F241" s="70" t="b">
        <v>0</v>
      </c>
      <c r="G241" s="70" t="b">
        <v>0</v>
      </c>
    </row>
    <row r="242" spans="1:7" ht="15">
      <c r="A242" s="70" t="s">
        <v>1747</v>
      </c>
      <c r="B242" s="70">
        <v>5</v>
      </c>
      <c r="C242" s="129">
        <v>0.0013842875183151192</v>
      </c>
      <c r="D242" s="70" t="s">
        <v>1371</v>
      </c>
      <c r="E242" s="70" t="b">
        <v>0</v>
      </c>
      <c r="F242" s="70" t="b">
        <v>0</v>
      </c>
      <c r="G242" s="70" t="b">
        <v>0</v>
      </c>
    </row>
    <row r="243" spans="1:7" ht="15">
      <c r="A243" s="70" t="s">
        <v>1748</v>
      </c>
      <c r="B243" s="70">
        <v>5</v>
      </c>
      <c r="C243" s="129">
        <v>0.0013842875183151192</v>
      </c>
      <c r="D243" s="70" t="s">
        <v>1371</v>
      </c>
      <c r="E243" s="70" t="b">
        <v>0</v>
      </c>
      <c r="F243" s="70" t="b">
        <v>0</v>
      </c>
      <c r="G243" s="70" t="b">
        <v>0</v>
      </c>
    </row>
    <row r="244" spans="1:7" ht="15">
      <c r="A244" s="70" t="s">
        <v>1749</v>
      </c>
      <c r="B244" s="70">
        <v>5</v>
      </c>
      <c r="C244" s="129">
        <v>0.0013842875183151192</v>
      </c>
      <c r="D244" s="70" t="s">
        <v>1371</v>
      </c>
      <c r="E244" s="70" t="b">
        <v>0</v>
      </c>
      <c r="F244" s="70" t="b">
        <v>0</v>
      </c>
      <c r="G244" s="70" t="b">
        <v>0</v>
      </c>
    </row>
    <row r="245" spans="1:7" ht="15">
      <c r="A245" s="70" t="s">
        <v>1726</v>
      </c>
      <c r="B245" s="70">
        <v>5</v>
      </c>
      <c r="C245" s="129">
        <v>0.0013842875183151192</v>
      </c>
      <c r="D245" s="70" t="s">
        <v>1371</v>
      </c>
      <c r="E245" s="70" t="b">
        <v>0</v>
      </c>
      <c r="F245" s="70" t="b">
        <v>0</v>
      </c>
      <c r="G245" s="70" t="b">
        <v>0</v>
      </c>
    </row>
    <row r="246" spans="1:7" ht="15">
      <c r="A246" s="70" t="s">
        <v>383</v>
      </c>
      <c r="B246" s="70">
        <v>5</v>
      </c>
      <c r="C246" s="129">
        <v>0.0013842875183151192</v>
      </c>
      <c r="D246" s="70" t="s">
        <v>1371</v>
      </c>
      <c r="E246" s="70" t="b">
        <v>0</v>
      </c>
      <c r="F246" s="70" t="b">
        <v>0</v>
      </c>
      <c r="G246" s="70" t="b">
        <v>0</v>
      </c>
    </row>
    <row r="247" spans="1:7" ht="15">
      <c r="A247" s="70" t="s">
        <v>1455</v>
      </c>
      <c r="B247" s="70">
        <v>20</v>
      </c>
      <c r="C247" s="129">
        <v>0</v>
      </c>
      <c r="D247" s="70" t="s">
        <v>1372</v>
      </c>
      <c r="E247" s="70" t="b">
        <v>0</v>
      </c>
      <c r="F247" s="70" t="b">
        <v>0</v>
      </c>
      <c r="G247" s="70" t="b">
        <v>0</v>
      </c>
    </row>
    <row r="248" spans="1:7" ht="15">
      <c r="A248" s="70" t="s">
        <v>1456</v>
      </c>
      <c r="B248" s="70">
        <v>16</v>
      </c>
      <c r="C248" s="129">
        <v>0.00425978079156292</v>
      </c>
      <c r="D248" s="70" t="s">
        <v>1372</v>
      </c>
      <c r="E248" s="70" t="b">
        <v>0</v>
      </c>
      <c r="F248" s="70" t="b">
        <v>0</v>
      </c>
      <c r="G248" s="70" t="b">
        <v>0</v>
      </c>
    </row>
    <row r="249" spans="1:7" ht="15">
      <c r="A249" s="70" t="s">
        <v>380</v>
      </c>
      <c r="B249" s="70">
        <v>15</v>
      </c>
      <c r="C249" s="129">
        <v>0.005148574310781591</v>
      </c>
      <c r="D249" s="70" t="s">
        <v>1372</v>
      </c>
      <c r="E249" s="70" t="b">
        <v>0</v>
      </c>
      <c r="F249" s="70" t="b">
        <v>0</v>
      </c>
      <c r="G249" s="70" t="b">
        <v>0</v>
      </c>
    </row>
    <row r="250" spans="1:7" ht="15">
      <c r="A250" s="70" t="s">
        <v>1462</v>
      </c>
      <c r="B250" s="70">
        <v>10</v>
      </c>
      <c r="C250" s="129">
        <v>0.00827005482593355</v>
      </c>
      <c r="D250" s="70" t="s">
        <v>1372</v>
      </c>
      <c r="E250" s="70" t="b">
        <v>0</v>
      </c>
      <c r="F250" s="70" t="b">
        <v>0</v>
      </c>
      <c r="G250" s="70" t="b">
        <v>0</v>
      </c>
    </row>
    <row r="251" spans="1:7" ht="15">
      <c r="A251" s="70" t="s">
        <v>1463</v>
      </c>
      <c r="B251" s="70">
        <v>7</v>
      </c>
      <c r="C251" s="129">
        <v>0.008767922224033161</v>
      </c>
      <c r="D251" s="70" t="s">
        <v>1372</v>
      </c>
      <c r="E251" s="70" t="b">
        <v>0</v>
      </c>
      <c r="F251" s="70" t="b">
        <v>0</v>
      </c>
      <c r="G251" s="70" t="b">
        <v>0</v>
      </c>
    </row>
    <row r="252" spans="1:7" ht="15">
      <c r="A252" s="70" t="s">
        <v>1464</v>
      </c>
      <c r="B252" s="70">
        <v>7</v>
      </c>
      <c r="C252" s="129">
        <v>0.008767922224033161</v>
      </c>
      <c r="D252" s="70" t="s">
        <v>1372</v>
      </c>
      <c r="E252" s="70" t="b">
        <v>0</v>
      </c>
      <c r="F252" s="70" t="b">
        <v>0</v>
      </c>
      <c r="G252" s="70" t="b">
        <v>0</v>
      </c>
    </row>
    <row r="253" spans="1:7" ht="15">
      <c r="A253" s="70" t="s">
        <v>1465</v>
      </c>
      <c r="B253" s="70">
        <v>7</v>
      </c>
      <c r="C253" s="129">
        <v>0.013441730852615748</v>
      </c>
      <c r="D253" s="70" t="s">
        <v>1372</v>
      </c>
      <c r="E253" s="70" t="b">
        <v>0</v>
      </c>
      <c r="F253" s="70" t="b">
        <v>0</v>
      </c>
      <c r="G253" s="70" t="b">
        <v>0</v>
      </c>
    </row>
    <row r="254" spans="1:7" ht="15">
      <c r="A254" s="70" t="s">
        <v>1466</v>
      </c>
      <c r="B254" s="70">
        <v>6</v>
      </c>
      <c r="C254" s="129">
        <v>0.008618880416708862</v>
      </c>
      <c r="D254" s="70" t="s">
        <v>1372</v>
      </c>
      <c r="E254" s="70" t="b">
        <v>0</v>
      </c>
      <c r="F254" s="70" t="b">
        <v>0</v>
      </c>
      <c r="G254" s="70" t="b">
        <v>0</v>
      </c>
    </row>
    <row r="255" spans="1:7" ht="15">
      <c r="A255" s="70" t="s">
        <v>1467</v>
      </c>
      <c r="B255" s="70">
        <v>6</v>
      </c>
      <c r="C255" s="129">
        <v>0.008618880416708862</v>
      </c>
      <c r="D255" s="70" t="s">
        <v>1372</v>
      </c>
      <c r="E255" s="70" t="b">
        <v>1</v>
      </c>
      <c r="F255" s="70" t="b">
        <v>0</v>
      </c>
      <c r="G255" s="70" t="b">
        <v>0</v>
      </c>
    </row>
    <row r="256" spans="1:7" ht="15">
      <c r="A256" s="70" t="s">
        <v>1468</v>
      </c>
      <c r="B256" s="70">
        <v>6</v>
      </c>
      <c r="C256" s="129">
        <v>0.008618880416708862</v>
      </c>
      <c r="D256" s="70" t="s">
        <v>1372</v>
      </c>
      <c r="E256" s="70" t="b">
        <v>0</v>
      </c>
      <c r="F256" s="70" t="b">
        <v>0</v>
      </c>
      <c r="G256" s="70" t="b">
        <v>0</v>
      </c>
    </row>
    <row r="257" spans="1:7" ht="15">
      <c r="A257" s="70" t="s">
        <v>1708</v>
      </c>
      <c r="B257" s="70">
        <v>6</v>
      </c>
      <c r="C257" s="129">
        <v>0.008618880416708862</v>
      </c>
      <c r="D257" s="70" t="s">
        <v>1372</v>
      </c>
      <c r="E257" s="70" t="b">
        <v>0</v>
      </c>
      <c r="F257" s="70" t="b">
        <v>0</v>
      </c>
      <c r="G257" s="70" t="b">
        <v>0</v>
      </c>
    </row>
    <row r="258" spans="1:7" ht="15">
      <c r="A258" s="70" t="s">
        <v>1716</v>
      </c>
      <c r="B258" s="70">
        <v>6</v>
      </c>
      <c r="C258" s="129">
        <v>0.008618880416708862</v>
      </c>
      <c r="D258" s="70" t="s">
        <v>1372</v>
      </c>
      <c r="E258" s="70" t="b">
        <v>0</v>
      </c>
      <c r="F258" s="70" t="b">
        <v>0</v>
      </c>
      <c r="G258" s="70" t="b">
        <v>0</v>
      </c>
    </row>
    <row r="259" spans="1:7" ht="15">
      <c r="A259" s="70" t="s">
        <v>1717</v>
      </c>
      <c r="B259" s="70">
        <v>6</v>
      </c>
      <c r="C259" s="129">
        <v>0.008618880416708862</v>
      </c>
      <c r="D259" s="70" t="s">
        <v>1372</v>
      </c>
      <c r="E259" s="70" t="b">
        <v>0</v>
      </c>
      <c r="F259" s="70" t="b">
        <v>0</v>
      </c>
      <c r="G259" s="70" t="b">
        <v>0</v>
      </c>
    </row>
    <row r="260" spans="1:7" ht="15">
      <c r="A260" s="70" t="s">
        <v>1718</v>
      </c>
      <c r="B260" s="70">
        <v>6</v>
      </c>
      <c r="C260" s="129">
        <v>0.008618880416708862</v>
      </c>
      <c r="D260" s="70" t="s">
        <v>1372</v>
      </c>
      <c r="E260" s="70" t="b">
        <v>0</v>
      </c>
      <c r="F260" s="70" t="b">
        <v>0</v>
      </c>
      <c r="G260" s="70" t="b">
        <v>0</v>
      </c>
    </row>
    <row r="261" spans="1:7" ht="15">
      <c r="A261" s="70" t="s">
        <v>1719</v>
      </c>
      <c r="B261" s="70">
        <v>6</v>
      </c>
      <c r="C261" s="129">
        <v>0.008618880416708862</v>
      </c>
      <c r="D261" s="70" t="s">
        <v>1372</v>
      </c>
      <c r="E261" s="70" t="b">
        <v>0</v>
      </c>
      <c r="F261" s="70" t="b">
        <v>0</v>
      </c>
      <c r="G261" s="70" t="b">
        <v>0</v>
      </c>
    </row>
    <row r="262" spans="1:7" ht="15">
      <c r="A262" s="70" t="s">
        <v>1720</v>
      </c>
      <c r="B262" s="70">
        <v>6</v>
      </c>
      <c r="C262" s="129">
        <v>0.008618880416708862</v>
      </c>
      <c r="D262" s="70" t="s">
        <v>1372</v>
      </c>
      <c r="E262" s="70" t="b">
        <v>0</v>
      </c>
      <c r="F262" s="70" t="b">
        <v>0</v>
      </c>
      <c r="G262" s="70" t="b">
        <v>0</v>
      </c>
    </row>
    <row r="263" spans="1:7" ht="15">
      <c r="A263" s="70" t="s">
        <v>1721</v>
      </c>
      <c r="B263" s="70">
        <v>6</v>
      </c>
      <c r="C263" s="129">
        <v>0.008618880416708862</v>
      </c>
      <c r="D263" s="70" t="s">
        <v>1372</v>
      </c>
      <c r="E263" s="70" t="b">
        <v>0</v>
      </c>
      <c r="F263" s="70" t="b">
        <v>0</v>
      </c>
      <c r="G263" s="70" t="b">
        <v>0</v>
      </c>
    </row>
    <row r="264" spans="1:7" ht="15">
      <c r="A264" s="70" t="s">
        <v>1722</v>
      </c>
      <c r="B264" s="70">
        <v>6</v>
      </c>
      <c r="C264" s="129">
        <v>0.008618880416708862</v>
      </c>
      <c r="D264" s="70" t="s">
        <v>1372</v>
      </c>
      <c r="E264" s="70" t="b">
        <v>0</v>
      </c>
      <c r="F264" s="70" t="b">
        <v>0</v>
      </c>
      <c r="G264" s="70" t="b">
        <v>0</v>
      </c>
    </row>
    <row r="265" spans="1:7" ht="15">
      <c r="A265" s="70" t="s">
        <v>1723</v>
      </c>
      <c r="B265" s="70">
        <v>6</v>
      </c>
      <c r="C265" s="129">
        <v>0.008618880416708862</v>
      </c>
      <c r="D265" s="70" t="s">
        <v>1372</v>
      </c>
      <c r="E265" s="70" t="b">
        <v>0</v>
      </c>
      <c r="F265" s="70" t="b">
        <v>0</v>
      </c>
      <c r="G265" s="70" t="b">
        <v>0</v>
      </c>
    </row>
    <row r="266" spans="1:7" ht="15">
      <c r="A266" s="70" t="s">
        <v>1491</v>
      </c>
      <c r="B266" s="70">
        <v>6</v>
      </c>
      <c r="C266" s="129">
        <v>0.008618880416708862</v>
      </c>
      <c r="D266" s="70" t="s">
        <v>1372</v>
      </c>
      <c r="E266" s="70" t="b">
        <v>0</v>
      </c>
      <c r="F266" s="70" t="b">
        <v>0</v>
      </c>
      <c r="G266" s="70" t="b">
        <v>0</v>
      </c>
    </row>
    <row r="267" spans="1:7" ht="15">
      <c r="A267" s="70" t="s">
        <v>411</v>
      </c>
      <c r="B267" s="70">
        <v>6</v>
      </c>
      <c r="C267" s="129">
        <v>0.008618880416708862</v>
      </c>
      <c r="D267" s="70" t="s">
        <v>1372</v>
      </c>
      <c r="E267" s="70" t="b">
        <v>0</v>
      </c>
      <c r="F267" s="70" t="b">
        <v>0</v>
      </c>
      <c r="G267" s="70" t="b">
        <v>0</v>
      </c>
    </row>
    <row r="268" spans="1:7" ht="15">
      <c r="A268" s="70" t="s">
        <v>410</v>
      </c>
      <c r="B268" s="70">
        <v>6</v>
      </c>
      <c r="C268" s="129">
        <v>0.008618880416708862</v>
      </c>
      <c r="D268" s="70" t="s">
        <v>1372</v>
      </c>
      <c r="E268" s="70" t="b">
        <v>0</v>
      </c>
      <c r="F268" s="70" t="b">
        <v>0</v>
      </c>
      <c r="G268" s="70" t="b">
        <v>0</v>
      </c>
    </row>
    <row r="269" spans="1:7" ht="15">
      <c r="A269" s="70" t="s">
        <v>409</v>
      </c>
      <c r="B269" s="70">
        <v>6</v>
      </c>
      <c r="C269" s="129">
        <v>0.008618880416708862</v>
      </c>
      <c r="D269" s="70" t="s">
        <v>1372</v>
      </c>
      <c r="E269" s="70" t="b">
        <v>0</v>
      </c>
      <c r="F269" s="70" t="b">
        <v>0</v>
      </c>
      <c r="G269" s="70" t="b">
        <v>0</v>
      </c>
    </row>
    <row r="270" spans="1:7" ht="15">
      <c r="A270" s="70" t="s">
        <v>408</v>
      </c>
      <c r="B270" s="70">
        <v>6</v>
      </c>
      <c r="C270" s="129">
        <v>0.008618880416708862</v>
      </c>
      <c r="D270" s="70" t="s">
        <v>1372</v>
      </c>
      <c r="E270" s="70" t="b">
        <v>0</v>
      </c>
      <c r="F270" s="70" t="b">
        <v>0</v>
      </c>
      <c r="G270" s="70" t="b">
        <v>0</v>
      </c>
    </row>
    <row r="271" spans="1:7" ht="15">
      <c r="A271" s="70" t="s">
        <v>1457</v>
      </c>
      <c r="B271" s="70">
        <v>5</v>
      </c>
      <c r="C271" s="129">
        <v>0.00827005482593355</v>
      </c>
      <c r="D271" s="70" t="s">
        <v>1372</v>
      </c>
      <c r="E271" s="70" t="b">
        <v>0</v>
      </c>
      <c r="F271" s="70" t="b">
        <v>0</v>
      </c>
      <c r="G271" s="70" t="b">
        <v>0</v>
      </c>
    </row>
    <row r="272" spans="1:7" ht="15">
      <c r="A272" s="70" t="s">
        <v>1444</v>
      </c>
      <c r="B272" s="70">
        <v>5</v>
      </c>
      <c r="C272" s="129">
        <v>0.00827005482593355</v>
      </c>
      <c r="D272" s="70" t="s">
        <v>1372</v>
      </c>
      <c r="E272" s="70" t="b">
        <v>0</v>
      </c>
      <c r="F272" s="70" t="b">
        <v>0</v>
      </c>
      <c r="G272" s="70" t="b">
        <v>0</v>
      </c>
    </row>
    <row r="273" spans="1:7" ht="15">
      <c r="A273" s="70" t="s">
        <v>1712</v>
      </c>
      <c r="B273" s="70">
        <v>4</v>
      </c>
      <c r="C273" s="129">
        <v>0.0076809890586375705</v>
      </c>
      <c r="D273" s="70" t="s">
        <v>1372</v>
      </c>
      <c r="E273" s="70" t="b">
        <v>0</v>
      </c>
      <c r="F273" s="70" t="b">
        <v>0</v>
      </c>
      <c r="G273" s="70" t="b">
        <v>0</v>
      </c>
    </row>
    <row r="274" spans="1:7" ht="15">
      <c r="A274" s="70" t="s">
        <v>1730</v>
      </c>
      <c r="B274" s="70">
        <v>4</v>
      </c>
      <c r="C274" s="129">
        <v>0.0076809890586375705</v>
      </c>
      <c r="D274" s="70" t="s">
        <v>1372</v>
      </c>
      <c r="E274" s="70" t="b">
        <v>0</v>
      </c>
      <c r="F274" s="70" t="b">
        <v>0</v>
      </c>
      <c r="G274" s="70" t="b">
        <v>0</v>
      </c>
    </row>
    <row r="275" spans="1:7" ht="15">
      <c r="A275" s="70" t="s">
        <v>1755</v>
      </c>
      <c r="B275" s="70">
        <v>4</v>
      </c>
      <c r="C275" s="129">
        <v>0.0076809890586375705</v>
      </c>
      <c r="D275" s="70" t="s">
        <v>1372</v>
      </c>
      <c r="E275" s="70" t="b">
        <v>0</v>
      </c>
      <c r="F275" s="70" t="b">
        <v>0</v>
      </c>
      <c r="G275" s="70" t="b">
        <v>0</v>
      </c>
    </row>
    <row r="276" spans="1:7" ht="15">
      <c r="A276" s="70" t="s">
        <v>1756</v>
      </c>
      <c r="B276" s="70">
        <v>4</v>
      </c>
      <c r="C276" s="129">
        <v>0.0076809890586375705</v>
      </c>
      <c r="D276" s="70" t="s">
        <v>1372</v>
      </c>
      <c r="E276" s="70" t="b">
        <v>0</v>
      </c>
      <c r="F276" s="70" t="b">
        <v>0</v>
      </c>
      <c r="G276" s="70" t="b">
        <v>0</v>
      </c>
    </row>
    <row r="277" spans="1:7" ht="15">
      <c r="A277" s="70" t="s">
        <v>359</v>
      </c>
      <c r="B277" s="70">
        <v>4</v>
      </c>
      <c r="C277" s="129">
        <v>0.0076809890586375705</v>
      </c>
      <c r="D277" s="70" t="s">
        <v>1372</v>
      </c>
      <c r="E277" s="70" t="b">
        <v>0</v>
      </c>
      <c r="F277" s="70" t="b">
        <v>0</v>
      </c>
      <c r="G277" s="70" t="b">
        <v>0</v>
      </c>
    </row>
    <row r="278" spans="1:7" ht="15">
      <c r="A278" s="70" t="s">
        <v>1426</v>
      </c>
      <c r="B278" s="70">
        <v>4</v>
      </c>
      <c r="C278" s="129">
        <v>0.0076809890586375705</v>
      </c>
      <c r="D278" s="70" t="s">
        <v>1372</v>
      </c>
      <c r="E278" s="70" t="b">
        <v>0</v>
      </c>
      <c r="F278" s="70" t="b">
        <v>0</v>
      </c>
      <c r="G278" s="70" t="b">
        <v>0</v>
      </c>
    </row>
    <row r="279" spans="1:7" ht="15">
      <c r="A279" s="70" t="s">
        <v>1757</v>
      </c>
      <c r="B279" s="70">
        <v>4</v>
      </c>
      <c r="C279" s="129">
        <v>0.0076809890586375705</v>
      </c>
      <c r="D279" s="70" t="s">
        <v>1372</v>
      </c>
      <c r="E279" s="70" t="b">
        <v>0</v>
      </c>
      <c r="F279" s="70" t="b">
        <v>0</v>
      </c>
      <c r="G279" s="70" t="b">
        <v>0</v>
      </c>
    </row>
    <row r="280" spans="1:7" ht="15">
      <c r="A280" s="70" t="s">
        <v>1758</v>
      </c>
      <c r="B280" s="70">
        <v>4</v>
      </c>
      <c r="C280" s="129">
        <v>0.0076809890586375705</v>
      </c>
      <c r="D280" s="70" t="s">
        <v>1372</v>
      </c>
      <c r="E280" s="70" t="b">
        <v>0</v>
      </c>
      <c r="F280" s="70" t="b">
        <v>0</v>
      </c>
      <c r="G280" s="70" t="b">
        <v>0</v>
      </c>
    </row>
    <row r="281" spans="1:7" ht="15">
      <c r="A281" s="70" t="s">
        <v>1759</v>
      </c>
      <c r="B281" s="70">
        <v>4</v>
      </c>
      <c r="C281" s="129">
        <v>0.0076809890586375705</v>
      </c>
      <c r="D281" s="70" t="s">
        <v>1372</v>
      </c>
      <c r="E281" s="70" t="b">
        <v>0</v>
      </c>
      <c r="F281" s="70" t="b">
        <v>0</v>
      </c>
      <c r="G281" s="70" t="b">
        <v>0</v>
      </c>
    </row>
    <row r="282" spans="1:7" ht="15">
      <c r="A282" s="70" t="s">
        <v>1475</v>
      </c>
      <c r="B282" s="70">
        <v>4</v>
      </c>
      <c r="C282" s="129">
        <v>0.0076809890586375705</v>
      </c>
      <c r="D282" s="70" t="s">
        <v>1372</v>
      </c>
      <c r="E282" s="70" t="b">
        <v>0</v>
      </c>
      <c r="F282" s="70" t="b">
        <v>0</v>
      </c>
      <c r="G282" s="70" t="b">
        <v>0</v>
      </c>
    </row>
    <row r="283" spans="1:7" ht="15">
      <c r="A283" s="70" t="s">
        <v>1710</v>
      </c>
      <c r="B283" s="70">
        <v>4</v>
      </c>
      <c r="C283" s="129">
        <v>0.0076809890586375705</v>
      </c>
      <c r="D283" s="70" t="s">
        <v>1372</v>
      </c>
      <c r="E283" s="70" t="b">
        <v>0</v>
      </c>
      <c r="F283" s="70" t="b">
        <v>0</v>
      </c>
      <c r="G283" s="70" t="b">
        <v>0</v>
      </c>
    </row>
    <row r="284" spans="1:7" ht="15">
      <c r="A284" s="70" t="s">
        <v>1750</v>
      </c>
      <c r="B284" s="70">
        <v>3</v>
      </c>
      <c r="C284" s="129">
        <v>0.006790456656134495</v>
      </c>
      <c r="D284" s="70" t="s">
        <v>1372</v>
      </c>
      <c r="E284" s="70" t="b">
        <v>0</v>
      </c>
      <c r="F284" s="70" t="b">
        <v>0</v>
      </c>
      <c r="G284" s="70" t="b">
        <v>0</v>
      </c>
    </row>
    <row r="285" spans="1:7" ht="15">
      <c r="A285" s="70" t="s">
        <v>1709</v>
      </c>
      <c r="B285" s="70">
        <v>3</v>
      </c>
      <c r="C285" s="129">
        <v>0.006790456656134495</v>
      </c>
      <c r="D285" s="70" t="s">
        <v>1372</v>
      </c>
      <c r="E285" s="70" t="b">
        <v>0</v>
      </c>
      <c r="F285" s="70" t="b">
        <v>0</v>
      </c>
      <c r="G285" s="70" t="b">
        <v>0</v>
      </c>
    </row>
    <row r="286" spans="1:7" ht="15">
      <c r="A286" s="70" t="s">
        <v>1760</v>
      </c>
      <c r="B286" s="70">
        <v>3</v>
      </c>
      <c r="C286" s="129">
        <v>0.006790456656134495</v>
      </c>
      <c r="D286" s="70" t="s">
        <v>1372</v>
      </c>
      <c r="E286" s="70" t="b">
        <v>0</v>
      </c>
      <c r="F286" s="70" t="b">
        <v>0</v>
      </c>
      <c r="G286" s="70" t="b">
        <v>0</v>
      </c>
    </row>
    <row r="287" spans="1:7" ht="15">
      <c r="A287" s="70" t="s">
        <v>1727</v>
      </c>
      <c r="B287" s="70">
        <v>3</v>
      </c>
      <c r="C287" s="129">
        <v>0.006790456656134495</v>
      </c>
      <c r="D287" s="70" t="s">
        <v>1372</v>
      </c>
      <c r="E287" s="70" t="b">
        <v>0</v>
      </c>
      <c r="F287" s="70" t="b">
        <v>0</v>
      </c>
      <c r="G287" s="70" t="b">
        <v>0</v>
      </c>
    </row>
    <row r="288" spans="1:7" ht="15">
      <c r="A288" s="70" t="s">
        <v>377</v>
      </c>
      <c r="B288" s="70">
        <v>3</v>
      </c>
      <c r="C288" s="129">
        <v>0.006790456656134495</v>
      </c>
      <c r="D288" s="70" t="s">
        <v>1372</v>
      </c>
      <c r="E288" s="70" t="b">
        <v>0</v>
      </c>
      <c r="F288" s="70" t="b">
        <v>0</v>
      </c>
      <c r="G288" s="70" t="b">
        <v>0</v>
      </c>
    </row>
    <row r="289" spans="1:7" ht="15">
      <c r="A289" s="70" t="s">
        <v>1483</v>
      </c>
      <c r="B289" s="70">
        <v>3</v>
      </c>
      <c r="C289" s="129">
        <v>0.006790456656134495</v>
      </c>
      <c r="D289" s="70" t="s">
        <v>1372</v>
      </c>
      <c r="E289" s="70" t="b">
        <v>0</v>
      </c>
      <c r="F289" s="70" t="b">
        <v>0</v>
      </c>
      <c r="G289" s="70" t="b">
        <v>0</v>
      </c>
    </row>
    <row r="290" spans="1:7" ht="15">
      <c r="A290" s="70" t="s">
        <v>1731</v>
      </c>
      <c r="B290" s="70">
        <v>3</v>
      </c>
      <c r="C290" s="129">
        <v>0.006790456656134495</v>
      </c>
      <c r="D290" s="70" t="s">
        <v>1372</v>
      </c>
      <c r="E290" s="70" t="b">
        <v>0</v>
      </c>
      <c r="F290" s="70" t="b">
        <v>0</v>
      </c>
      <c r="G290" s="70" t="b">
        <v>0</v>
      </c>
    </row>
    <row r="291" spans="1:7" ht="15">
      <c r="A291" s="70" t="s">
        <v>1493</v>
      </c>
      <c r="B291" s="70">
        <v>3</v>
      </c>
      <c r="C291" s="129">
        <v>0.008241758241758242</v>
      </c>
      <c r="D291" s="70" t="s">
        <v>1372</v>
      </c>
      <c r="E291" s="70" t="b">
        <v>0</v>
      </c>
      <c r="F291" s="70" t="b">
        <v>0</v>
      </c>
      <c r="G291" s="70" t="b">
        <v>0</v>
      </c>
    </row>
    <row r="292" spans="1:7" ht="15">
      <c r="A292" s="70" t="s">
        <v>1424</v>
      </c>
      <c r="B292" s="70">
        <v>3</v>
      </c>
      <c r="C292" s="129">
        <v>0.006790456656134495</v>
      </c>
      <c r="D292" s="70" t="s">
        <v>1372</v>
      </c>
      <c r="E292" s="70" t="b">
        <v>0</v>
      </c>
      <c r="F292" s="70" t="b">
        <v>0</v>
      </c>
      <c r="G292" s="70" t="b">
        <v>0</v>
      </c>
    </row>
    <row r="293" spans="1:7" ht="15">
      <c r="A293" s="70" t="s">
        <v>1768</v>
      </c>
      <c r="B293" s="70">
        <v>3</v>
      </c>
      <c r="C293" s="129">
        <v>0.006790456656134495</v>
      </c>
      <c r="D293" s="70" t="s">
        <v>1372</v>
      </c>
      <c r="E293" s="70" t="b">
        <v>0</v>
      </c>
      <c r="F293" s="70" t="b">
        <v>0</v>
      </c>
      <c r="G293" s="70" t="b">
        <v>0</v>
      </c>
    </row>
    <row r="294" spans="1:7" ht="15">
      <c r="A294" s="70" t="s">
        <v>1769</v>
      </c>
      <c r="B294" s="70">
        <v>3</v>
      </c>
      <c r="C294" s="129">
        <v>0.006790456656134495</v>
      </c>
      <c r="D294" s="70" t="s">
        <v>1372</v>
      </c>
      <c r="E294" s="70" t="b">
        <v>1</v>
      </c>
      <c r="F294" s="70" t="b">
        <v>0</v>
      </c>
      <c r="G294" s="70" t="b">
        <v>0</v>
      </c>
    </row>
    <row r="295" spans="1:7" ht="15">
      <c r="A295" s="70" t="s">
        <v>1770</v>
      </c>
      <c r="B295" s="70">
        <v>3</v>
      </c>
      <c r="C295" s="129">
        <v>0.006790456656134495</v>
      </c>
      <c r="D295" s="70" t="s">
        <v>1372</v>
      </c>
      <c r="E295" s="70" t="b">
        <v>0</v>
      </c>
      <c r="F295" s="70" t="b">
        <v>0</v>
      </c>
      <c r="G295" s="70" t="b">
        <v>0</v>
      </c>
    </row>
    <row r="296" spans="1:7" ht="15">
      <c r="A296" s="70" t="s">
        <v>1766</v>
      </c>
      <c r="B296" s="70">
        <v>3</v>
      </c>
      <c r="C296" s="129">
        <v>0.006790456656134495</v>
      </c>
      <c r="D296" s="70" t="s">
        <v>1372</v>
      </c>
      <c r="E296" s="70" t="b">
        <v>0</v>
      </c>
      <c r="F296" s="70" t="b">
        <v>0</v>
      </c>
      <c r="G296" s="70" t="b">
        <v>0</v>
      </c>
    </row>
    <row r="297" spans="1:7" ht="15">
      <c r="A297" s="70" t="s">
        <v>1767</v>
      </c>
      <c r="B297" s="70">
        <v>3</v>
      </c>
      <c r="C297" s="129">
        <v>0.006790456656134495</v>
      </c>
      <c r="D297" s="70" t="s">
        <v>1372</v>
      </c>
      <c r="E297" s="70" t="b">
        <v>1</v>
      </c>
      <c r="F297" s="70" t="b">
        <v>0</v>
      </c>
      <c r="G297" s="70" t="b">
        <v>0</v>
      </c>
    </row>
    <row r="298" spans="1:7" ht="15">
      <c r="A298" s="70" t="s">
        <v>1732</v>
      </c>
      <c r="B298" s="70">
        <v>3</v>
      </c>
      <c r="C298" s="129">
        <v>0.006790456656134495</v>
      </c>
      <c r="D298" s="70" t="s">
        <v>1372</v>
      </c>
      <c r="E298" s="70" t="b">
        <v>0</v>
      </c>
      <c r="F298" s="70" t="b">
        <v>0</v>
      </c>
      <c r="G298" s="70" t="b">
        <v>0</v>
      </c>
    </row>
    <row r="299" spans="1:7" ht="15">
      <c r="A299" s="70" t="s">
        <v>1763</v>
      </c>
      <c r="B299" s="70">
        <v>2</v>
      </c>
      <c r="C299" s="129">
        <v>0.005494505494505495</v>
      </c>
      <c r="D299" s="70" t="s">
        <v>1372</v>
      </c>
      <c r="E299" s="70" t="b">
        <v>0</v>
      </c>
      <c r="F299" s="70" t="b">
        <v>0</v>
      </c>
      <c r="G299" s="70" t="b">
        <v>0</v>
      </c>
    </row>
    <row r="300" spans="1:7" ht="15">
      <c r="A300" s="70" t="s">
        <v>1751</v>
      </c>
      <c r="B300" s="70">
        <v>2</v>
      </c>
      <c r="C300" s="129">
        <v>0.005494505494505495</v>
      </c>
      <c r="D300" s="70" t="s">
        <v>1372</v>
      </c>
      <c r="E300" s="70" t="b">
        <v>0</v>
      </c>
      <c r="F300" s="70" t="b">
        <v>0</v>
      </c>
      <c r="G300" s="70" t="b">
        <v>0</v>
      </c>
    </row>
    <row r="301" spans="1:7" ht="15">
      <c r="A301" s="70" t="s">
        <v>1762</v>
      </c>
      <c r="B301" s="70">
        <v>2</v>
      </c>
      <c r="C301" s="129">
        <v>0.007148516459692205</v>
      </c>
      <c r="D301" s="70" t="s">
        <v>1372</v>
      </c>
      <c r="E301" s="70" t="b">
        <v>0</v>
      </c>
      <c r="F301" s="70" t="b">
        <v>0</v>
      </c>
      <c r="G301" s="70" t="b">
        <v>0</v>
      </c>
    </row>
    <row r="302" spans="1:7" ht="15">
      <c r="A302" s="70" t="s">
        <v>1780</v>
      </c>
      <c r="B302" s="70">
        <v>2</v>
      </c>
      <c r="C302" s="129">
        <v>0.007148516459692205</v>
      </c>
      <c r="D302" s="70" t="s">
        <v>1372</v>
      </c>
      <c r="E302" s="70" t="b">
        <v>0</v>
      </c>
      <c r="F302" s="70" t="b">
        <v>0</v>
      </c>
      <c r="G302" s="70" t="b">
        <v>0</v>
      </c>
    </row>
    <row r="303" spans="1:7" ht="15">
      <c r="A303" s="70" t="s">
        <v>1781</v>
      </c>
      <c r="B303" s="70">
        <v>2</v>
      </c>
      <c r="C303" s="129">
        <v>0.007148516459692205</v>
      </c>
      <c r="D303" s="70" t="s">
        <v>1372</v>
      </c>
      <c r="E303" s="70" t="b">
        <v>0</v>
      </c>
      <c r="F303" s="70" t="b">
        <v>0</v>
      </c>
      <c r="G303" s="70" t="b">
        <v>0</v>
      </c>
    </row>
    <row r="304" spans="1:7" ht="15">
      <c r="A304" s="70" t="s">
        <v>1473</v>
      </c>
      <c r="B304" s="70">
        <v>2</v>
      </c>
      <c r="C304" s="129">
        <v>0.005494505494505495</v>
      </c>
      <c r="D304" s="70" t="s">
        <v>1372</v>
      </c>
      <c r="E304" s="70" t="b">
        <v>0</v>
      </c>
      <c r="F304" s="70" t="b">
        <v>0</v>
      </c>
      <c r="G304" s="70" t="b">
        <v>0</v>
      </c>
    </row>
    <row r="305" spans="1:7" ht="15">
      <c r="A305" s="70" t="s">
        <v>1791</v>
      </c>
      <c r="B305" s="70">
        <v>2</v>
      </c>
      <c r="C305" s="129">
        <v>0.005494505494505495</v>
      </c>
      <c r="D305" s="70" t="s">
        <v>1372</v>
      </c>
      <c r="E305" s="70" t="b">
        <v>0</v>
      </c>
      <c r="F305" s="70" t="b">
        <v>0</v>
      </c>
      <c r="G305" s="70" t="b">
        <v>0</v>
      </c>
    </row>
    <row r="306" spans="1:7" ht="15">
      <c r="A306" s="70" t="s">
        <v>1792</v>
      </c>
      <c r="B306" s="70">
        <v>2</v>
      </c>
      <c r="C306" s="129">
        <v>0.005494505494505495</v>
      </c>
      <c r="D306" s="70" t="s">
        <v>1372</v>
      </c>
      <c r="E306" s="70" t="b">
        <v>0</v>
      </c>
      <c r="F306" s="70" t="b">
        <v>0</v>
      </c>
      <c r="G306" s="70" t="b">
        <v>0</v>
      </c>
    </row>
    <row r="307" spans="1:7" ht="15">
      <c r="A307" s="70" t="s">
        <v>1793</v>
      </c>
      <c r="B307" s="70">
        <v>2</v>
      </c>
      <c r="C307" s="129">
        <v>0.005494505494505495</v>
      </c>
      <c r="D307" s="70" t="s">
        <v>1372</v>
      </c>
      <c r="E307" s="70" t="b">
        <v>0</v>
      </c>
      <c r="F307" s="70" t="b">
        <v>0</v>
      </c>
      <c r="G307" s="70" t="b">
        <v>0</v>
      </c>
    </row>
    <row r="308" spans="1:7" ht="15">
      <c r="A308" s="70" t="s">
        <v>1752</v>
      </c>
      <c r="B308" s="70">
        <v>2</v>
      </c>
      <c r="C308" s="129">
        <v>0.005494505494505495</v>
      </c>
      <c r="D308" s="70" t="s">
        <v>1372</v>
      </c>
      <c r="E308" s="70" t="b">
        <v>0</v>
      </c>
      <c r="F308" s="70" t="b">
        <v>0</v>
      </c>
      <c r="G308" s="70" t="b">
        <v>0</v>
      </c>
    </row>
    <row r="309" spans="1:7" ht="15">
      <c r="A309" s="70" t="s">
        <v>1764</v>
      </c>
      <c r="B309" s="70">
        <v>2</v>
      </c>
      <c r="C309" s="129">
        <v>0.005494505494505495</v>
      </c>
      <c r="D309" s="70" t="s">
        <v>1372</v>
      </c>
      <c r="E309" s="70" t="b">
        <v>1</v>
      </c>
      <c r="F309" s="70" t="b">
        <v>0</v>
      </c>
      <c r="G309" s="70" t="b">
        <v>0</v>
      </c>
    </row>
    <row r="310" spans="1:7" ht="15">
      <c r="A310" s="70" t="s">
        <v>1765</v>
      </c>
      <c r="B310" s="70">
        <v>2</v>
      </c>
      <c r="C310" s="129">
        <v>0.005494505494505495</v>
      </c>
      <c r="D310" s="70" t="s">
        <v>1372</v>
      </c>
      <c r="E310" s="70" t="b">
        <v>0</v>
      </c>
      <c r="F310" s="70" t="b">
        <v>0</v>
      </c>
      <c r="G310" s="70" t="b">
        <v>0</v>
      </c>
    </row>
    <row r="311" spans="1:7" ht="15">
      <c r="A311" s="70" t="s">
        <v>1733</v>
      </c>
      <c r="B311" s="70">
        <v>2</v>
      </c>
      <c r="C311" s="129">
        <v>0.005494505494505495</v>
      </c>
      <c r="D311" s="70" t="s">
        <v>1372</v>
      </c>
      <c r="E311" s="70" t="b">
        <v>0</v>
      </c>
      <c r="F311" s="70" t="b">
        <v>0</v>
      </c>
      <c r="G311" s="70" t="b">
        <v>0</v>
      </c>
    </row>
    <row r="312" spans="1:7" ht="15">
      <c r="A312" s="70" t="s">
        <v>1474</v>
      </c>
      <c r="B312" s="70">
        <v>2</v>
      </c>
      <c r="C312" s="129">
        <v>0.005494505494505495</v>
      </c>
      <c r="D312" s="70" t="s">
        <v>1372</v>
      </c>
      <c r="E312" s="70" t="b">
        <v>0</v>
      </c>
      <c r="F312" s="70" t="b">
        <v>0</v>
      </c>
      <c r="G312" s="70" t="b">
        <v>0</v>
      </c>
    </row>
    <row r="313" spans="1:7" ht="15">
      <c r="A313" s="70" t="s">
        <v>1795</v>
      </c>
      <c r="B313" s="70">
        <v>2</v>
      </c>
      <c r="C313" s="129">
        <v>0.005494505494505495</v>
      </c>
      <c r="D313" s="70" t="s">
        <v>1372</v>
      </c>
      <c r="E313" s="70" t="b">
        <v>0</v>
      </c>
      <c r="F313" s="70" t="b">
        <v>0</v>
      </c>
      <c r="G313" s="70" t="b">
        <v>0</v>
      </c>
    </row>
    <row r="314" spans="1:7" ht="15">
      <c r="A314" s="70" t="s">
        <v>1761</v>
      </c>
      <c r="B314" s="70">
        <v>2</v>
      </c>
      <c r="C314" s="129">
        <v>0.005494505494505495</v>
      </c>
      <c r="D314" s="70" t="s">
        <v>1372</v>
      </c>
      <c r="E314" s="70" t="b">
        <v>0</v>
      </c>
      <c r="F314" s="70" t="b">
        <v>0</v>
      </c>
      <c r="G314" s="70" t="b">
        <v>0</v>
      </c>
    </row>
    <row r="315" spans="1:7" ht="15">
      <c r="A315" s="70" t="s">
        <v>1774</v>
      </c>
      <c r="B315" s="70">
        <v>2</v>
      </c>
      <c r="C315" s="129">
        <v>0.005494505494505495</v>
      </c>
      <c r="D315" s="70" t="s">
        <v>1372</v>
      </c>
      <c r="E315" s="70" t="b">
        <v>0</v>
      </c>
      <c r="F315" s="70" t="b">
        <v>0</v>
      </c>
      <c r="G315" s="70" t="b">
        <v>0</v>
      </c>
    </row>
    <row r="316" spans="1:7" ht="15">
      <c r="A316" s="70" t="s">
        <v>1455</v>
      </c>
      <c r="B316" s="70">
        <v>20</v>
      </c>
      <c r="C316" s="129">
        <v>0</v>
      </c>
      <c r="D316" s="70" t="s">
        <v>1373</v>
      </c>
      <c r="E316" s="70" t="b">
        <v>0</v>
      </c>
      <c r="F316" s="70" t="b">
        <v>0</v>
      </c>
      <c r="G316" s="70" t="b">
        <v>0</v>
      </c>
    </row>
    <row r="317" spans="1:7" ht="15">
      <c r="A317" s="70" t="s">
        <v>1444</v>
      </c>
      <c r="B317" s="70">
        <v>9</v>
      </c>
      <c r="C317" s="129">
        <v>0.009573887656508916</v>
      </c>
      <c r="D317" s="70" t="s">
        <v>1373</v>
      </c>
      <c r="E317" s="70" t="b">
        <v>0</v>
      </c>
      <c r="F317" s="70" t="b">
        <v>0</v>
      </c>
      <c r="G317" s="70" t="b">
        <v>0</v>
      </c>
    </row>
    <row r="318" spans="1:7" ht="15">
      <c r="A318" s="70" t="s">
        <v>1457</v>
      </c>
      <c r="B318" s="70">
        <v>8</v>
      </c>
      <c r="C318" s="129">
        <v>0.009765398985816874</v>
      </c>
      <c r="D318" s="70" t="s">
        <v>1373</v>
      </c>
      <c r="E318" s="70" t="b">
        <v>0</v>
      </c>
      <c r="F318" s="70" t="b">
        <v>0</v>
      </c>
      <c r="G318" s="70" t="b">
        <v>0</v>
      </c>
    </row>
    <row r="319" spans="1:7" ht="15">
      <c r="A319" s="70" t="s">
        <v>1456</v>
      </c>
      <c r="B319" s="70">
        <v>6</v>
      </c>
      <c r="C319" s="129">
        <v>0.009623535189208669</v>
      </c>
      <c r="D319" s="70" t="s">
        <v>1373</v>
      </c>
      <c r="E319" s="70" t="b">
        <v>0</v>
      </c>
      <c r="F319" s="70" t="b">
        <v>0</v>
      </c>
      <c r="G319" s="70" t="b">
        <v>0</v>
      </c>
    </row>
    <row r="320" spans="1:7" ht="15">
      <c r="A320" s="70" t="s">
        <v>1470</v>
      </c>
      <c r="B320" s="70">
        <v>5</v>
      </c>
      <c r="C320" s="129">
        <v>0.00923404894674789</v>
      </c>
      <c r="D320" s="70" t="s">
        <v>1373</v>
      </c>
      <c r="E320" s="70" t="b">
        <v>0</v>
      </c>
      <c r="F320" s="70" t="b">
        <v>0</v>
      </c>
      <c r="G320" s="70" t="b">
        <v>0</v>
      </c>
    </row>
    <row r="321" spans="1:7" ht="15">
      <c r="A321" s="70" t="s">
        <v>1471</v>
      </c>
      <c r="B321" s="70">
        <v>5</v>
      </c>
      <c r="C321" s="129">
        <v>0.00923404894674789</v>
      </c>
      <c r="D321" s="70" t="s">
        <v>1373</v>
      </c>
      <c r="E321" s="70" t="b">
        <v>0</v>
      </c>
      <c r="F321" s="70" t="b">
        <v>0</v>
      </c>
      <c r="G321" s="70" t="b">
        <v>0</v>
      </c>
    </row>
    <row r="322" spans="1:7" ht="15">
      <c r="A322" s="70" t="s">
        <v>1472</v>
      </c>
      <c r="B322" s="70">
        <v>4</v>
      </c>
      <c r="C322" s="129">
        <v>0.008576319071607594</v>
      </c>
      <c r="D322" s="70" t="s">
        <v>1373</v>
      </c>
      <c r="E322" s="70" t="b">
        <v>0</v>
      </c>
      <c r="F322" s="70" t="b">
        <v>0</v>
      </c>
      <c r="G322" s="70" t="b">
        <v>0</v>
      </c>
    </row>
    <row r="323" spans="1:7" ht="15">
      <c r="A323" s="70" t="s">
        <v>1473</v>
      </c>
      <c r="B323" s="70">
        <v>4</v>
      </c>
      <c r="C323" s="129">
        <v>0.008576319071607594</v>
      </c>
      <c r="D323" s="70" t="s">
        <v>1373</v>
      </c>
      <c r="E323" s="70" t="b">
        <v>0</v>
      </c>
      <c r="F323" s="70" t="b">
        <v>0</v>
      </c>
      <c r="G323" s="70" t="b">
        <v>0</v>
      </c>
    </row>
    <row r="324" spans="1:7" ht="15">
      <c r="A324" s="70" t="s">
        <v>1474</v>
      </c>
      <c r="B324" s="70">
        <v>4</v>
      </c>
      <c r="C324" s="129">
        <v>0.008576319071607594</v>
      </c>
      <c r="D324" s="70" t="s">
        <v>1373</v>
      </c>
      <c r="E324" s="70" t="b">
        <v>0</v>
      </c>
      <c r="F324" s="70" t="b">
        <v>0</v>
      </c>
      <c r="G324" s="70" t="b">
        <v>0</v>
      </c>
    </row>
    <row r="325" spans="1:7" ht="15">
      <c r="A325" s="70" t="s">
        <v>1475</v>
      </c>
      <c r="B325" s="70">
        <v>4</v>
      </c>
      <c r="C325" s="129">
        <v>0.008576319071607594</v>
      </c>
      <c r="D325" s="70" t="s">
        <v>1373</v>
      </c>
      <c r="E325" s="70" t="b">
        <v>0</v>
      </c>
      <c r="F325" s="70" t="b">
        <v>0</v>
      </c>
      <c r="G325" s="70" t="b">
        <v>0</v>
      </c>
    </row>
    <row r="326" spans="1:7" ht="15">
      <c r="A326" s="70" t="s">
        <v>1753</v>
      </c>
      <c r="B326" s="70">
        <v>4</v>
      </c>
      <c r="C326" s="129">
        <v>0.015963558229005904</v>
      </c>
      <c r="D326" s="70" t="s">
        <v>1373</v>
      </c>
      <c r="E326" s="70" t="b">
        <v>0</v>
      </c>
      <c r="F326" s="70" t="b">
        <v>0</v>
      </c>
      <c r="G326" s="70" t="b">
        <v>0</v>
      </c>
    </row>
    <row r="327" spans="1:7" ht="15">
      <c r="A327" s="70" t="s">
        <v>1712</v>
      </c>
      <c r="B327" s="70">
        <v>3</v>
      </c>
      <c r="C327" s="129">
        <v>0.009202453987730062</v>
      </c>
      <c r="D327" s="70" t="s">
        <v>1373</v>
      </c>
      <c r="E327" s="70" t="b">
        <v>0</v>
      </c>
      <c r="F327" s="70" t="b">
        <v>0</v>
      </c>
      <c r="G327" s="70" t="b">
        <v>0</v>
      </c>
    </row>
    <row r="328" spans="1:7" ht="15">
      <c r="A328" s="70" t="s">
        <v>1733</v>
      </c>
      <c r="B328" s="70">
        <v>3</v>
      </c>
      <c r="C328" s="129">
        <v>0.007581982278628701</v>
      </c>
      <c r="D328" s="70" t="s">
        <v>1373</v>
      </c>
      <c r="E328" s="70" t="b">
        <v>0</v>
      </c>
      <c r="F328" s="70" t="b">
        <v>0</v>
      </c>
      <c r="G328" s="70" t="b">
        <v>0</v>
      </c>
    </row>
    <row r="329" spans="1:7" ht="15">
      <c r="A329" s="70" t="s">
        <v>1754</v>
      </c>
      <c r="B329" s="70">
        <v>3</v>
      </c>
      <c r="C329" s="129">
        <v>0.007581982278628701</v>
      </c>
      <c r="D329" s="70" t="s">
        <v>1373</v>
      </c>
      <c r="E329" s="70" t="b">
        <v>0</v>
      </c>
      <c r="F329" s="70" t="b">
        <v>0</v>
      </c>
      <c r="G329" s="70" t="b">
        <v>0</v>
      </c>
    </row>
    <row r="330" spans="1:7" ht="15">
      <c r="A330" s="70" t="s">
        <v>1711</v>
      </c>
      <c r="B330" s="70">
        <v>3</v>
      </c>
      <c r="C330" s="129">
        <v>0.007581982278628701</v>
      </c>
      <c r="D330" s="70" t="s">
        <v>1373</v>
      </c>
      <c r="E330" s="70" t="b">
        <v>0</v>
      </c>
      <c r="F330" s="70" t="b">
        <v>0</v>
      </c>
      <c r="G330" s="70" t="b">
        <v>0</v>
      </c>
    </row>
    <row r="331" spans="1:7" ht="15">
      <c r="A331" s="70" t="s">
        <v>1724</v>
      </c>
      <c r="B331" s="70">
        <v>3</v>
      </c>
      <c r="C331" s="129">
        <v>0.007581982278628701</v>
      </c>
      <c r="D331" s="70" t="s">
        <v>1373</v>
      </c>
      <c r="E331" s="70" t="b">
        <v>0</v>
      </c>
      <c r="F331" s="70" t="b">
        <v>0</v>
      </c>
      <c r="G331" s="70" t="b">
        <v>0</v>
      </c>
    </row>
    <row r="332" spans="1:7" ht="15">
      <c r="A332" s="70" t="s">
        <v>1812</v>
      </c>
      <c r="B332" s="70">
        <v>2</v>
      </c>
      <c r="C332" s="129">
        <v>0.007981779114502952</v>
      </c>
      <c r="D332" s="70" t="s">
        <v>1373</v>
      </c>
      <c r="E332" s="70" t="b">
        <v>0</v>
      </c>
      <c r="F332" s="70" t="b">
        <v>0</v>
      </c>
      <c r="G332" s="70" t="b">
        <v>0</v>
      </c>
    </row>
    <row r="333" spans="1:7" ht="15">
      <c r="A333" s="70" t="s">
        <v>1804</v>
      </c>
      <c r="B333" s="70">
        <v>2</v>
      </c>
      <c r="C333" s="129">
        <v>0.006134969325153374</v>
      </c>
      <c r="D333" s="70" t="s">
        <v>1373</v>
      </c>
      <c r="E333" s="70" t="b">
        <v>0</v>
      </c>
      <c r="F333" s="70" t="b">
        <v>0</v>
      </c>
      <c r="G333" s="70" t="b">
        <v>0</v>
      </c>
    </row>
    <row r="334" spans="1:7" ht="15">
      <c r="A334" s="70" t="s">
        <v>1732</v>
      </c>
      <c r="B334" s="70">
        <v>2</v>
      </c>
      <c r="C334" s="129">
        <v>0.006134969325153374</v>
      </c>
      <c r="D334" s="70" t="s">
        <v>1373</v>
      </c>
      <c r="E334" s="70" t="b">
        <v>0</v>
      </c>
      <c r="F334" s="70" t="b">
        <v>0</v>
      </c>
      <c r="G334" s="70" t="b">
        <v>0</v>
      </c>
    </row>
    <row r="335" spans="1:7" ht="15">
      <c r="A335" s="70" t="s">
        <v>1803</v>
      </c>
      <c r="B335" s="70">
        <v>2</v>
      </c>
      <c r="C335" s="129">
        <v>0.006134969325153374</v>
      </c>
      <c r="D335" s="70" t="s">
        <v>1373</v>
      </c>
      <c r="E335" s="70" t="b">
        <v>0</v>
      </c>
      <c r="F335" s="70" t="b">
        <v>0</v>
      </c>
      <c r="G335" s="70" t="b">
        <v>0</v>
      </c>
    </row>
    <row r="336" spans="1:7" ht="15">
      <c r="A336" s="70" t="s">
        <v>1784</v>
      </c>
      <c r="B336" s="70">
        <v>2</v>
      </c>
      <c r="C336" s="129">
        <v>0.006134969325153374</v>
      </c>
      <c r="D336" s="70" t="s">
        <v>1373</v>
      </c>
      <c r="E336" s="70" t="b">
        <v>1</v>
      </c>
      <c r="F336" s="70" t="b">
        <v>0</v>
      </c>
      <c r="G336" s="70" t="b">
        <v>0</v>
      </c>
    </row>
    <row r="337" spans="1:7" ht="15">
      <c r="A337" s="70" t="s">
        <v>1809</v>
      </c>
      <c r="B337" s="70">
        <v>2</v>
      </c>
      <c r="C337" s="129">
        <v>0.007981779114502952</v>
      </c>
      <c r="D337" s="70" t="s">
        <v>1373</v>
      </c>
      <c r="E337" s="70" t="b">
        <v>0</v>
      </c>
      <c r="F337" s="70" t="b">
        <v>0</v>
      </c>
      <c r="G337" s="70" t="b">
        <v>0</v>
      </c>
    </row>
    <row r="338" spans="1:7" ht="15">
      <c r="A338" s="70" t="s">
        <v>1810</v>
      </c>
      <c r="B338" s="70">
        <v>2</v>
      </c>
      <c r="C338" s="129">
        <v>0.007981779114502952</v>
      </c>
      <c r="D338" s="70" t="s">
        <v>1373</v>
      </c>
      <c r="E338" s="70" t="b">
        <v>0</v>
      </c>
      <c r="F338" s="70" t="b">
        <v>0</v>
      </c>
      <c r="G338" s="70" t="b">
        <v>0</v>
      </c>
    </row>
    <row r="339" spans="1:7" ht="15">
      <c r="A339" s="70" t="s">
        <v>1806</v>
      </c>
      <c r="B339" s="70">
        <v>2</v>
      </c>
      <c r="C339" s="129">
        <v>0.006134969325153374</v>
      </c>
      <c r="D339" s="70" t="s">
        <v>1373</v>
      </c>
      <c r="E339" s="70" t="b">
        <v>0</v>
      </c>
      <c r="F339" s="70" t="b">
        <v>0</v>
      </c>
      <c r="G339" s="70" t="b">
        <v>0</v>
      </c>
    </row>
    <row r="340" spans="1:7" ht="15">
      <c r="A340" s="70" t="s">
        <v>1773</v>
      </c>
      <c r="B340" s="70">
        <v>2</v>
      </c>
      <c r="C340" s="129">
        <v>0.006134969325153374</v>
      </c>
      <c r="D340" s="70" t="s">
        <v>1373</v>
      </c>
      <c r="E340" s="70" t="b">
        <v>0</v>
      </c>
      <c r="F340" s="70" t="b">
        <v>0</v>
      </c>
      <c r="G340" s="70" t="b">
        <v>0</v>
      </c>
    </row>
    <row r="341" spans="1:7" ht="15">
      <c r="A341" s="70" t="s">
        <v>1778</v>
      </c>
      <c r="B341" s="70">
        <v>2</v>
      </c>
      <c r="C341" s="129">
        <v>0.006134969325153374</v>
      </c>
      <c r="D341" s="70" t="s">
        <v>1373</v>
      </c>
      <c r="E341" s="70" t="b">
        <v>0</v>
      </c>
      <c r="F341" s="70" t="b">
        <v>0</v>
      </c>
      <c r="G341" s="70" t="b">
        <v>0</v>
      </c>
    </row>
    <row r="342" spans="1:7" ht="15">
      <c r="A342" s="70" t="s">
        <v>1500</v>
      </c>
      <c r="B342" s="70">
        <v>2</v>
      </c>
      <c r="C342" s="129">
        <v>0.006134969325153374</v>
      </c>
      <c r="D342" s="70" t="s">
        <v>1373</v>
      </c>
      <c r="E342" s="70" t="b">
        <v>0</v>
      </c>
      <c r="F342" s="70" t="b">
        <v>0</v>
      </c>
      <c r="G342" s="70" t="b">
        <v>0</v>
      </c>
    </row>
    <row r="343" spans="1:7" ht="15">
      <c r="A343" s="70" t="s">
        <v>1775</v>
      </c>
      <c r="B343" s="70">
        <v>2</v>
      </c>
      <c r="C343" s="129">
        <v>0.006134969325153374</v>
      </c>
      <c r="D343" s="70" t="s">
        <v>1373</v>
      </c>
      <c r="E343" s="70" t="b">
        <v>1</v>
      </c>
      <c r="F343" s="70" t="b">
        <v>0</v>
      </c>
      <c r="G343" s="70" t="b">
        <v>0</v>
      </c>
    </row>
    <row r="344" spans="1:7" ht="15">
      <c r="A344" s="70" t="s">
        <v>1483</v>
      </c>
      <c r="B344" s="70">
        <v>2</v>
      </c>
      <c r="C344" s="129">
        <v>0.007981779114502952</v>
      </c>
      <c r="D344" s="70" t="s">
        <v>1373</v>
      </c>
      <c r="E344" s="70" t="b">
        <v>0</v>
      </c>
      <c r="F344" s="70" t="b">
        <v>0</v>
      </c>
      <c r="G344" s="70" t="b">
        <v>0</v>
      </c>
    </row>
    <row r="345" spans="1:7" ht="15">
      <c r="A345" s="70" t="s">
        <v>1771</v>
      </c>
      <c r="B345" s="70">
        <v>2</v>
      </c>
      <c r="C345" s="129">
        <v>0.006134969325153374</v>
      </c>
      <c r="D345" s="70" t="s">
        <v>1373</v>
      </c>
      <c r="E345" s="70" t="b">
        <v>0</v>
      </c>
      <c r="F345" s="70" t="b">
        <v>0</v>
      </c>
      <c r="G345" s="70" t="b">
        <v>0</v>
      </c>
    </row>
    <row r="346" spans="1:7" ht="15">
      <c r="A346" s="70" t="s">
        <v>1796</v>
      </c>
      <c r="B346" s="70">
        <v>2</v>
      </c>
      <c r="C346" s="129">
        <v>0.006134969325153374</v>
      </c>
      <c r="D346" s="70" t="s">
        <v>1373</v>
      </c>
      <c r="E346" s="70" t="b">
        <v>0</v>
      </c>
      <c r="F346" s="70" t="b">
        <v>0</v>
      </c>
      <c r="G346" s="70" t="b">
        <v>0</v>
      </c>
    </row>
    <row r="347" spans="1:7" ht="15">
      <c r="A347" s="70" t="s">
        <v>1797</v>
      </c>
      <c r="B347" s="70">
        <v>2</v>
      </c>
      <c r="C347" s="129">
        <v>0.006134969325153374</v>
      </c>
      <c r="D347" s="70" t="s">
        <v>1373</v>
      </c>
      <c r="E347" s="70" t="b">
        <v>0</v>
      </c>
      <c r="F347" s="70" t="b">
        <v>0</v>
      </c>
      <c r="G347" s="70" t="b">
        <v>0</v>
      </c>
    </row>
    <row r="348" spans="1:7" ht="15">
      <c r="A348" s="70" t="s">
        <v>1798</v>
      </c>
      <c r="B348" s="70">
        <v>2</v>
      </c>
      <c r="C348" s="129">
        <v>0.006134969325153374</v>
      </c>
      <c r="D348" s="70" t="s">
        <v>1373</v>
      </c>
      <c r="E348" s="70" t="b">
        <v>0</v>
      </c>
      <c r="F348" s="70" t="b">
        <v>0</v>
      </c>
      <c r="G348" s="70" t="b">
        <v>0</v>
      </c>
    </row>
    <row r="349" spans="1:7" ht="15">
      <c r="A349" s="70" t="s">
        <v>1799</v>
      </c>
      <c r="B349" s="70">
        <v>2</v>
      </c>
      <c r="C349" s="129">
        <v>0.006134969325153374</v>
      </c>
      <c r="D349" s="70" t="s">
        <v>1373</v>
      </c>
      <c r="E349" s="70" t="b">
        <v>0</v>
      </c>
      <c r="F349" s="70" t="b">
        <v>0</v>
      </c>
      <c r="G349" s="70" t="b">
        <v>0</v>
      </c>
    </row>
    <row r="350" spans="1:7" ht="15">
      <c r="A350" s="70" t="s">
        <v>1772</v>
      </c>
      <c r="B350" s="70">
        <v>2</v>
      </c>
      <c r="C350" s="129">
        <v>0.006134969325153374</v>
      </c>
      <c r="D350" s="70" t="s">
        <v>1373</v>
      </c>
      <c r="E350" s="70" t="b">
        <v>0</v>
      </c>
      <c r="F350" s="70" t="b">
        <v>0</v>
      </c>
      <c r="G350" s="70" t="b">
        <v>0</v>
      </c>
    </row>
    <row r="351" spans="1:7" ht="15">
      <c r="A351" s="70" t="s">
        <v>1800</v>
      </c>
      <c r="B351" s="70">
        <v>2</v>
      </c>
      <c r="C351" s="129">
        <v>0.006134969325153374</v>
      </c>
      <c r="D351" s="70" t="s">
        <v>1373</v>
      </c>
      <c r="E351" s="70" t="b">
        <v>0</v>
      </c>
      <c r="F351" s="70" t="b">
        <v>0</v>
      </c>
      <c r="G351" s="70" t="b">
        <v>0</v>
      </c>
    </row>
    <row r="352" spans="1:7" ht="15">
      <c r="A352" s="70" t="s">
        <v>1801</v>
      </c>
      <c r="B352" s="70">
        <v>2</v>
      </c>
      <c r="C352" s="129">
        <v>0.006134969325153374</v>
      </c>
      <c r="D352" s="70" t="s">
        <v>1373</v>
      </c>
      <c r="E352" s="70" t="b">
        <v>0</v>
      </c>
      <c r="F352" s="70" t="b">
        <v>0</v>
      </c>
      <c r="G352" s="70" t="b">
        <v>0</v>
      </c>
    </row>
    <row r="353" spans="1:7" ht="15">
      <c r="A353" s="70" t="s">
        <v>1794</v>
      </c>
      <c r="B353" s="70">
        <v>2</v>
      </c>
      <c r="C353" s="129">
        <v>0.007981779114502952</v>
      </c>
      <c r="D353" s="70" t="s">
        <v>1373</v>
      </c>
      <c r="E353" s="70" t="b">
        <v>0</v>
      </c>
      <c r="F353" s="70" t="b">
        <v>0</v>
      </c>
      <c r="G353" s="70" t="b">
        <v>0</v>
      </c>
    </row>
    <row r="354" spans="1:7" ht="15">
      <c r="A354" s="70" t="s">
        <v>1787</v>
      </c>
      <c r="B354" s="70">
        <v>2</v>
      </c>
      <c r="C354" s="129">
        <v>0.007981779114502952</v>
      </c>
      <c r="D354" s="70" t="s">
        <v>1373</v>
      </c>
      <c r="E354" s="70" t="b">
        <v>0</v>
      </c>
      <c r="F354" s="70" t="b">
        <v>0</v>
      </c>
      <c r="G354" s="70" t="b">
        <v>0</v>
      </c>
    </row>
    <row r="355" spans="1:7" ht="15">
      <c r="A355" s="70" t="s">
        <v>1788</v>
      </c>
      <c r="B355" s="70">
        <v>2</v>
      </c>
      <c r="C355" s="129">
        <v>0.007981779114502952</v>
      </c>
      <c r="D355" s="70" t="s">
        <v>1373</v>
      </c>
      <c r="E355" s="70" t="b">
        <v>0</v>
      </c>
      <c r="F355" s="70" t="b">
        <v>0</v>
      </c>
      <c r="G355" s="70" t="b">
        <v>0</v>
      </c>
    </row>
    <row r="356" spans="1:7" ht="15">
      <c r="A356" s="70" t="s">
        <v>1789</v>
      </c>
      <c r="B356" s="70">
        <v>2</v>
      </c>
      <c r="C356" s="129">
        <v>0.007981779114502952</v>
      </c>
      <c r="D356" s="70" t="s">
        <v>1373</v>
      </c>
      <c r="E356" s="70" t="b">
        <v>0</v>
      </c>
      <c r="F356" s="70" t="b">
        <v>0</v>
      </c>
      <c r="G356" s="70" t="b">
        <v>0</v>
      </c>
    </row>
    <row r="357" spans="1:7" ht="15">
      <c r="A357" s="70" t="s">
        <v>1477</v>
      </c>
      <c r="B357" s="70">
        <v>10</v>
      </c>
      <c r="C357" s="129">
        <v>0</v>
      </c>
      <c r="D357" s="70" t="s">
        <v>1374</v>
      </c>
      <c r="E357" s="70" t="b">
        <v>0</v>
      </c>
      <c r="F357" s="70" t="b">
        <v>0</v>
      </c>
      <c r="G357" s="70" t="b">
        <v>0</v>
      </c>
    </row>
    <row r="358" spans="1:7" ht="15">
      <c r="A358" s="70" t="s">
        <v>1478</v>
      </c>
      <c r="B358" s="70">
        <v>10</v>
      </c>
      <c r="C358" s="129">
        <v>0</v>
      </c>
      <c r="D358" s="70" t="s">
        <v>1374</v>
      </c>
      <c r="E358" s="70" t="b">
        <v>0</v>
      </c>
      <c r="F358" s="70" t="b">
        <v>0</v>
      </c>
      <c r="G358" s="70" t="b">
        <v>0</v>
      </c>
    </row>
    <row r="359" spans="1:7" ht="15">
      <c r="A359" s="70" t="s">
        <v>1479</v>
      </c>
      <c r="B359" s="70">
        <v>5</v>
      </c>
      <c r="C359" s="129">
        <v>0</v>
      </c>
      <c r="D359" s="70" t="s">
        <v>1374</v>
      </c>
      <c r="E359" s="70" t="b">
        <v>0</v>
      </c>
      <c r="F359" s="70" t="b">
        <v>0</v>
      </c>
      <c r="G359" s="70" t="b">
        <v>0</v>
      </c>
    </row>
    <row r="360" spans="1:7" ht="15">
      <c r="A360" s="70" t="s">
        <v>1480</v>
      </c>
      <c r="B360" s="70">
        <v>5</v>
      </c>
      <c r="C360" s="129">
        <v>0</v>
      </c>
      <c r="D360" s="70" t="s">
        <v>1374</v>
      </c>
      <c r="E360" s="70" t="b">
        <v>0</v>
      </c>
      <c r="F360" s="70" t="b">
        <v>1</v>
      </c>
      <c r="G360" s="70" t="b">
        <v>0</v>
      </c>
    </row>
    <row r="361" spans="1:7" ht="15">
      <c r="A361" s="70" t="s">
        <v>1481</v>
      </c>
      <c r="B361" s="70">
        <v>5</v>
      </c>
      <c r="C361" s="129">
        <v>0</v>
      </c>
      <c r="D361" s="70" t="s">
        <v>1374</v>
      </c>
      <c r="E361" s="70" t="b">
        <v>0</v>
      </c>
      <c r="F361" s="70" t="b">
        <v>0</v>
      </c>
      <c r="G361" s="70" t="b">
        <v>0</v>
      </c>
    </row>
    <row r="362" spans="1:7" ht="15">
      <c r="A362" s="70" t="s">
        <v>1482</v>
      </c>
      <c r="B362" s="70">
        <v>5</v>
      </c>
      <c r="C362" s="129">
        <v>0</v>
      </c>
      <c r="D362" s="70" t="s">
        <v>1374</v>
      </c>
      <c r="E362" s="70" t="b">
        <v>0</v>
      </c>
      <c r="F362" s="70" t="b">
        <v>0</v>
      </c>
      <c r="G362" s="70" t="b">
        <v>0</v>
      </c>
    </row>
    <row r="363" spans="1:7" ht="15">
      <c r="A363" s="70" t="s">
        <v>1424</v>
      </c>
      <c r="B363" s="70">
        <v>5</v>
      </c>
      <c r="C363" s="129">
        <v>0</v>
      </c>
      <c r="D363" s="70" t="s">
        <v>1374</v>
      </c>
      <c r="E363" s="70" t="b">
        <v>0</v>
      </c>
      <c r="F363" s="70" t="b">
        <v>0</v>
      </c>
      <c r="G363" s="70" t="b">
        <v>0</v>
      </c>
    </row>
    <row r="364" spans="1:7" ht="15">
      <c r="A364" s="70" t="s">
        <v>1483</v>
      </c>
      <c r="B364" s="70">
        <v>5</v>
      </c>
      <c r="C364" s="129">
        <v>0</v>
      </c>
      <c r="D364" s="70" t="s">
        <v>1374</v>
      </c>
      <c r="E364" s="70" t="b">
        <v>0</v>
      </c>
      <c r="F364" s="70" t="b">
        <v>0</v>
      </c>
      <c r="G364" s="70" t="b">
        <v>0</v>
      </c>
    </row>
    <row r="365" spans="1:7" ht="15">
      <c r="A365" s="70" t="s">
        <v>406</v>
      </c>
      <c r="B365" s="70">
        <v>5</v>
      </c>
      <c r="C365" s="129">
        <v>0</v>
      </c>
      <c r="D365" s="70" t="s">
        <v>1374</v>
      </c>
      <c r="E365" s="70" t="b">
        <v>0</v>
      </c>
      <c r="F365" s="70" t="b">
        <v>0</v>
      </c>
      <c r="G365" s="70" t="b">
        <v>0</v>
      </c>
    </row>
    <row r="366" spans="1:7" ht="15">
      <c r="A366" s="70" t="s">
        <v>1484</v>
      </c>
      <c r="B366" s="70">
        <v>5</v>
      </c>
      <c r="C366" s="129">
        <v>0</v>
      </c>
      <c r="D366" s="70" t="s">
        <v>1374</v>
      </c>
      <c r="E366" s="70" t="b">
        <v>0</v>
      </c>
      <c r="F366" s="70" t="b">
        <v>0</v>
      </c>
      <c r="G366" s="70" t="b">
        <v>0</v>
      </c>
    </row>
    <row r="367" spans="1:7" ht="15">
      <c r="A367" s="70" t="s">
        <v>1709</v>
      </c>
      <c r="B367" s="70">
        <v>5</v>
      </c>
      <c r="C367" s="129">
        <v>0</v>
      </c>
      <c r="D367" s="70" t="s">
        <v>1374</v>
      </c>
      <c r="E367" s="70" t="b">
        <v>0</v>
      </c>
      <c r="F367" s="70" t="b">
        <v>0</v>
      </c>
      <c r="G367" s="70" t="b">
        <v>0</v>
      </c>
    </row>
    <row r="368" spans="1:7" ht="15">
      <c r="A368" s="70" t="s">
        <v>1444</v>
      </c>
      <c r="B368" s="70">
        <v>5</v>
      </c>
      <c r="C368" s="129">
        <v>0</v>
      </c>
      <c r="D368" s="70" t="s">
        <v>1374</v>
      </c>
      <c r="E368" s="70" t="b">
        <v>0</v>
      </c>
      <c r="F368" s="70" t="b">
        <v>0</v>
      </c>
      <c r="G368" s="70" t="b">
        <v>0</v>
      </c>
    </row>
    <row r="369" spans="1:7" ht="15">
      <c r="A369" s="70" t="s">
        <v>1728</v>
      </c>
      <c r="B369" s="70">
        <v>5</v>
      </c>
      <c r="C369" s="129">
        <v>0</v>
      </c>
      <c r="D369" s="70" t="s">
        <v>1374</v>
      </c>
      <c r="E369" s="70" t="b">
        <v>0</v>
      </c>
      <c r="F369" s="70" t="b">
        <v>0</v>
      </c>
      <c r="G369" s="70" t="b">
        <v>0</v>
      </c>
    </row>
    <row r="370" spans="1:7" ht="15">
      <c r="A370" s="70" t="s">
        <v>1708</v>
      </c>
      <c r="B370" s="70">
        <v>5</v>
      </c>
      <c r="C370" s="129">
        <v>0</v>
      </c>
      <c r="D370" s="70" t="s">
        <v>1374</v>
      </c>
      <c r="E370" s="70" t="b">
        <v>0</v>
      </c>
      <c r="F370" s="70" t="b">
        <v>0</v>
      </c>
      <c r="G370" s="70" t="b">
        <v>0</v>
      </c>
    </row>
    <row r="371" spans="1:7" ht="15">
      <c r="A371" s="70" t="s">
        <v>1455</v>
      </c>
      <c r="B371" s="70">
        <v>5</v>
      </c>
      <c r="C371" s="129">
        <v>0</v>
      </c>
      <c r="D371" s="70" t="s">
        <v>1374</v>
      </c>
      <c r="E371" s="70" t="b">
        <v>0</v>
      </c>
      <c r="F371" s="70" t="b">
        <v>0</v>
      </c>
      <c r="G371" s="70" t="b">
        <v>0</v>
      </c>
    </row>
    <row r="372" spans="1:7" ht="15">
      <c r="A372" s="70" t="s">
        <v>1729</v>
      </c>
      <c r="B372" s="70">
        <v>5</v>
      </c>
      <c r="C372" s="129">
        <v>0</v>
      </c>
      <c r="D372" s="70" t="s">
        <v>1374</v>
      </c>
      <c r="E372" s="70" t="b">
        <v>0</v>
      </c>
      <c r="F372" s="70" t="b">
        <v>0</v>
      </c>
      <c r="G372" s="70" t="b">
        <v>0</v>
      </c>
    </row>
    <row r="373" spans="1:7" ht="15">
      <c r="A373" s="70" t="s">
        <v>1455</v>
      </c>
      <c r="B373" s="70">
        <v>2</v>
      </c>
      <c r="C373" s="129">
        <v>0</v>
      </c>
      <c r="D373" s="70" t="s">
        <v>1375</v>
      </c>
      <c r="E373" s="70" t="b">
        <v>0</v>
      </c>
      <c r="F373" s="70" t="b">
        <v>0</v>
      </c>
      <c r="G373" s="70" t="b">
        <v>0</v>
      </c>
    </row>
    <row r="374" spans="1:7" ht="15">
      <c r="A374" s="70" t="s">
        <v>1486</v>
      </c>
      <c r="B374" s="70">
        <v>2</v>
      </c>
      <c r="C374" s="129">
        <v>0.018814374728998825</v>
      </c>
      <c r="D374" s="70" t="s">
        <v>1375</v>
      </c>
      <c r="E374" s="70" t="b">
        <v>0</v>
      </c>
      <c r="F374" s="70" t="b">
        <v>0</v>
      </c>
      <c r="G374" s="70" t="b">
        <v>0</v>
      </c>
    </row>
    <row r="375" spans="1:7" ht="15">
      <c r="A375" s="70" t="s">
        <v>1489</v>
      </c>
      <c r="B375" s="70">
        <v>2</v>
      </c>
      <c r="C375" s="129">
        <v>0</v>
      </c>
      <c r="D375" s="70" t="s">
        <v>1377</v>
      </c>
      <c r="E375" s="70" t="b">
        <v>0</v>
      </c>
      <c r="F375" s="70" t="b">
        <v>0</v>
      </c>
      <c r="G375" s="70" t="b">
        <v>0</v>
      </c>
    </row>
    <row r="376" spans="1:7" ht="15">
      <c r="A376" s="70" t="s">
        <v>1457</v>
      </c>
      <c r="B376" s="70">
        <v>4</v>
      </c>
      <c r="C376" s="129">
        <v>0</v>
      </c>
      <c r="D376" s="70" t="s">
        <v>1378</v>
      </c>
      <c r="E376" s="70" t="b">
        <v>0</v>
      </c>
      <c r="F376" s="70" t="b">
        <v>0</v>
      </c>
      <c r="G376" s="70" t="b">
        <v>0</v>
      </c>
    </row>
    <row r="377" spans="1:7" ht="15">
      <c r="A377" s="70" t="s">
        <v>1491</v>
      </c>
      <c r="B377" s="70">
        <v>2</v>
      </c>
      <c r="C377" s="129">
        <v>0</v>
      </c>
      <c r="D377" s="70" t="s">
        <v>1378</v>
      </c>
      <c r="E377" s="70" t="b">
        <v>0</v>
      </c>
      <c r="F377" s="70" t="b">
        <v>0</v>
      </c>
      <c r="G377" s="70" t="b">
        <v>0</v>
      </c>
    </row>
    <row r="378" spans="1:7" ht="15">
      <c r="A378" s="70" t="s">
        <v>1482</v>
      </c>
      <c r="B378" s="70">
        <v>2</v>
      </c>
      <c r="C378" s="129">
        <v>0</v>
      </c>
      <c r="D378" s="70" t="s">
        <v>1378</v>
      </c>
      <c r="E378" s="70" t="b">
        <v>0</v>
      </c>
      <c r="F378" s="70" t="b">
        <v>0</v>
      </c>
      <c r="G378" s="70" t="b">
        <v>0</v>
      </c>
    </row>
    <row r="379" spans="1:7" ht="15">
      <c r="A379" s="70" t="s">
        <v>1492</v>
      </c>
      <c r="B379" s="70">
        <v>2</v>
      </c>
      <c r="C379" s="129">
        <v>0</v>
      </c>
      <c r="D379" s="70" t="s">
        <v>1378</v>
      </c>
      <c r="E379" s="70" t="b">
        <v>0</v>
      </c>
      <c r="F379" s="70" t="b">
        <v>0</v>
      </c>
      <c r="G379" s="70" t="b">
        <v>0</v>
      </c>
    </row>
    <row r="380" spans="1:7" ht="15">
      <c r="A380" s="70" t="s">
        <v>1493</v>
      </c>
      <c r="B380" s="70">
        <v>2</v>
      </c>
      <c r="C380" s="129">
        <v>0</v>
      </c>
      <c r="D380" s="70" t="s">
        <v>1378</v>
      </c>
      <c r="E380" s="70" t="b">
        <v>0</v>
      </c>
      <c r="F380" s="70" t="b">
        <v>0</v>
      </c>
      <c r="G380" s="70" t="b">
        <v>0</v>
      </c>
    </row>
    <row r="381" spans="1:7" ht="15">
      <c r="A381" s="70" t="s">
        <v>1494</v>
      </c>
      <c r="B381" s="70">
        <v>2</v>
      </c>
      <c r="C381" s="129">
        <v>0</v>
      </c>
      <c r="D381" s="70" t="s">
        <v>1378</v>
      </c>
      <c r="E381" s="70" t="b">
        <v>0</v>
      </c>
      <c r="F381" s="70" t="b">
        <v>0</v>
      </c>
      <c r="G381" s="70" t="b">
        <v>0</v>
      </c>
    </row>
    <row r="382" spans="1:7" ht="15">
      <c r="A382" s="70" t="s">
        <v>1495</v>
      </c>
      <c r="B382" s="70">
        <v>2</v>
      </c>
      <c r="C382" s="129">
        <v>0</v>
      </c>
      <c r="D382" s="70" t="s">
        <v>1378</v>
      </c>
      <c r="E382" s="70" t="b">
        <v>0</v>
      </c>
      <c r="F382" s="70" t="b">
        <v>0</v>
      </c>
      <c r="G382" s="70" t="b">
        <v>0</v>
      </c>
    </row>
    <row r="383" spans="1:7" ht="15">
      <c r="A383" s="70" t="s">
        <v>1496</v>
      </c>
      <c r="B383" s="70">
        <v>2</v>
      </c>
      <c r="C383" s="129">
        <v>0</v>
      </c>
      <c r="D383" s="70" t="s">
        <v>1378</v>
      </c>
      <c r="E383" s="70" t="b">
        <v>0</v>
      </c>
      <c r="F383" s="70" t="b">
        <v>0</v>
      </c>
      <c r="G383" s="70" t="b">
        <v>0</v>
      </c>
    </row>
    <row r="384" spans="1:7" ht="15">
      <c r="A384" s="70" t="s">
        <v>1455</v>
      </c>
      <c r="B384" s="70">
        <v>2</v>
      </c>
      <c r="C384" s="129">
        <v>0</v>
      </c>
      <c r="D384" s="70" t="s">
        <v>1378</v>
      </c>
      <c r="E384" s="70" t="b">
        <v>0</v>
      </c>
      <c r="F384" s="70" t="b">
        <v>0</v>
      </c>
      <c r="G384" s="70" t="b">
        <v>0</v>
      </c>
    </row>
    <row r="385" spans="1:7" ht="15">
      <c r="A385" s="70" t="s">
        <v>1497</v>
      </c>
      <c r="B385" s="70">
        <v>2</v>
      </c>
      <c r="C385" s="129">
        <v>0</v>
      </c>
      <c r="D385" s="70" t="s">
        <v>1378</v>
      </c>
      <c r="E385" s="70" t="b">
        <v>0</v>
      </c>
      <c r="F385" s="70" t="b">
        <v>0</v>
      </c>
      <c r="G385" s="70" t="b">
        <v>0</v>
      </c>
    </row>
    <row r="386" spans="1:7" ht="15">
      <c r="A386" s="70" t="s">
        <v>1808</v>
      </c>
      <c r="B386" s="70">
        <v>2</v>
      </c>
      <c r="C386" s="129">
        <v>0</v>
      </c>
      <c r="D386" s="70" t="s">
        <v>1378</v>
      </c>
      <c r="E386" s="70" t="b">
        <v>0</v>
      </c>
      <c r="F386" s="70" t="b">
        <v>0</v>
      </c>
      <c r="G386" s="70" t="b">
        <v>0</v>
      </c>
    </row>
    <row r="387" spans="1:7" ht="15">
      <c r="A387" s="70" t="s">
        <v>1499</v>
      </c>
      <c r="B387" s="70">
        <v>2</v>
      </c>
      <c r="C387" s="129">
        <v>0</v>
      </c>
      <c r="D387" s="70" t="s">
        <v>1379</v>
      </c>
      <c r="E387" s="70" t="b">
        <v>0</v>
      </c>
      <c r="F387" s="70" t="b">
        <v>0</v>
      </c>
      <c r="G387" s="70" t="b">
        <v>0</v>
      </c>
    </row>
    <row r="388" spans="1:7" ht="15">
      <c r="A388" s="70" t="s">
        <v>1500</v>
      </c>
      <c r="B388" s="70">
        <v>2</v>
      </c>
      <c r="C388" s="129">
        <v>0</v>
      </c>
      <c r="D388" s="70" t="s">
        <v>1379</v>
      </c>
      <c r="E388" s="70" t="b">
        <v>0</v>
      </c>
      <c r="F388" s="70" t="b">
        <v>0</v>
      </c>
      <c r="G388" s="70" t="b">
        <v>0</v>
      </c>
    </row>
    <row r="389" spans="1:7" ht="15">
      <c r="A389" s="70" t="s">
        <v>1501</v>
      </c>
      <c r="B389" s="70">
        <v>2</v>
      </c>
      <c r="C389" s="129">
        <v>0</v>
      </c>
      <c r="D389" s="70" t="s">
        <v>1379</v>
      </c>
      <c r="E389" s="70" t="b">
        <v>0</v>
      </c>
      <c r="F389" s="70" t="b">
        <v>0</v>
      </c>
      <c r="G389" s="70" t="b">
        <v>0</v>
      </c>
    </row>
    <row r="390" spans="1:7" ht="15">
      <c r="A390" s="70" t="s">
        <v>1502</v>
      </c>
      <c r="B390" s="70">
        <v>2</v>
      </c>
      <c r="C390" s="129">
        <v>0</v>
      </c>
      <c r="D390" s="70" t="s">
        <v>1379</v>
      </c>
      <c r="E390" s="70" t="b">
        <v>1</v>
      </c>
      <c r="F390" s="70" t="b">
        <v>0</v>
      </c>
      <c r="G390" s="70" t="b">
        <v>0</v>
      </c>
    </row>
    <row r="391" spans="1:7" ht="15">
      <c r="A391" s="70" t="s">
        <v>1503</v>
      </c>
      <c r="B391" s="70">
        <v>2</v>
      </c>
      <c r="C391" s="129">
        <v>0</v>
      </c>
      <c r="D391" s="70" t="s">
        <v>1379</v>
      </c>
      <c r="E391" s="70" t="b">
        <v>0</v>
      </c>
      <c r="F391" s="70" t="b">
        <v>0</v>
      </c>
      <c r="G391" s="70" t="b">
        <v>0</v>
      </c>
    </row>
    <row r="392" spans="1:7" ht="15">
      <c r="A392" s="70" t="s">
        <v>1504</v>
      </c>
      <c r="B392" s="70">
        <v>2</v>
      </c>
      <c r="C392" s="129">
        <v>0</v>
      </c>
      <c r="D392" s="70" t="s">
        <v>1379</v>
      </c>
      <c r="E392" s="70" t="b">
        <v>0</v>
      </c>
      <c r="F392" s="70" t="b">
        <v>0</v>
      </c>
      <c r="G392" s="70" t="b">
        <v>0</v>
      </c>
    </row>
    <row r="393" spans="1:7" ht="15">
      <c r="A393" s="70" t="s">
        <v>1427</v>
      </c>
      <c r="B393" s="70">
        <v>2</v>
      </c>
      <c r="C393" s="129">
        <v>0</v>
      </c>
      <c r="D393" s="70" t="s">
        <v>1379</v>
      </c>
      <c r="E393" s="70" t="b">
        <v>0</v>
      </c>
      <c r="F393" s="70" t="b">
        <v>0</v>
      </c>
      <c r="G393" s="70" t="b">
        <v>0</v>
      </c>
    </row>
    <row r="394" spans="1:7" ht="15">
      <c r="A394" s="70" t="s">
        <v>1505</v>
      </c>
      <c r="B394" s="70">
        <v>2</v>
      </c>
      <c r="C394" s="129">
        <v>0</v>
      </c>
      <c r="D394" s="70" t="s">
        <v>1379</v>
      </c>
      <c r="E394" s="70" t="b">
        <v>0</v>
      </c>
      <c r="F394" s="70" t="b">
        <v>0</v>
      </c>
      <c r="G394" s="70" t="b">
        <v>0</v>
      </c>
    </row>
    <row r="395" spans="1:7" ht="15">
      <c r="A395" s="70" t="s">
        <v>1506</v>
      </c>
      <c r="B395" s="70">
        <v>2</v>
      </c>
      <c r="C395" s="129">
        <v>0</v>
      </c>
      <c r="D395" s="70" t="s">
        <v>1379</v>
      </c>
      <c r="E395" s="70" t="b">
        <v>0</v>
      </c>
      <c r="F395" s="70" t="b">
        <v>0</v>
      </c>
      <c r="G395" s="70" t="b">
        <v>0</v>
      </c>
    </row>
    <row r="396" spans="1:7" ht="15">
      <c r="A396" s="70" t="s">
        <v>1444</v>
      </c>
      <c r="B396" s="70">
        <v>2</v>
      </c>
      <c r="C396" s="129">
        <v>0</v>
      </c>
      <c r="D396" s="70" t="s">
        <v>1379</v>
      </c>
      <c r="E396" s="70" t="b">
        <v>0</v>
      </c>
      <c r="F396" s="70" t="b">
        <v>0</v>
      </c>
      <c r="G396" s="70" t="b">
        <v>0</v>
      </c>
    </row>
    <row r="397" spans="1:7" ht="15">
      <c r="A397" s="70" t="s">
        <v>1455</v>
      </c>
      <c r="B397" s="70">
        <v>2</v>
      </c>
      <c r="C397" s="129">
        <v>0</v>
      </c>
      <c r="D397" s="70" t="s">
        <v>1379</v>
      </c>
      <c r="E397" s="70" t="b">
        <v>0</v>
      </c>
      <c r="F397" s="70" t="b">
        <v>0</v>
      </c>
      <c r="G397" s="70" t="b">
        <v>0</v>
      </c>
    </row>
    <row r="398" spans="1:7" ht="15">
      <c r="A398" s="70" t="s">
        <v>1724</v>
      </c>
      <c r="B398" s="70">
        <v>2</v>
      </c>
      <c r="C398" s="129">
        <v>0</v>
      </c>
      <c r="D398" s="70" t="s">
        <v>1379</v>
      </c>
      <c r="E398" s="70" t="b">
        <v>0</v>
      </c>
      <c r="F398" s="70" t="b">
        <v>0</v>
      </c>
      <c r="G398" s="70" t="b">
        <v>0</v>
      </c>
    </row>
    <row r="399" spans="1:7" ht="15">
      <c r="A399" s="70" t="s">
        <v>1813</v>
      </c>
      <c r="B399" s="70">
        <v>2</v>
      </c>
      <c r="C399" s="129">
        <v>0</v>
      </c>
      <c r="D399" s="70" t="s">
        <v>1379</v>
      </c>
      <c r="E399" s="70" t="b">
        <v>0</v>
      </c>
      <c r="F399" s="70" t="b">
        <v>0</v>
      </c>
      <c r="G399" s="70" t="b">
        <v>0</v>
      </c>
    </row>
    <row r="400" spans="1:7" ht="15">
      <c r="A400" s="70" t="s">
        <v>1814</v>
      </c>
      <c r="B400" s="70">
        <v>2</v>
      </c>
      <c r="C400" s="129">
        <v>0</v>
      </c>
      <c r="D400" s="70" t="s">
        <v>1379</v>
      </c>
      <c r="E400" s="70" t="b">
        <v>0</v>
      </c>
      <c r="F400" s="70" t="b">
        <v>0</v>
      </c>
      <c r="G400" s="7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091E4F1-9E7D-4B1E-84C6-54C72C1BCA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Valle, Luca F. MD</cp:lastModifiedBy>
  <dcterms:created xsi:type="dcterms:W3CDTF">2008-01-30T00:41:58Z</dcterms:created>
  <dcterms:modified xsi:type="dcterms:W3CDTF">2019-09-13T21:20:52Z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