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<sst xmlns="http://schemas.openxmlformats.org/spreadsheetml/2006/main" count="4380" uniqueCount="1333">
  <si>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</si>
  <si>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</si>
  <si>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</si>
  <si>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</si>
  <si>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</si>
  <si>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</si>
  <si>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</si>
  <si>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</si>
  <si>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</si>
  <si>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</si>
  <si>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</si>
  <si>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</si>
  <si>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</si>
  <si>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</si>
  <si>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</si>
  <si>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</si>
  <si>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</si>
  <si>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</si>
  <si>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</si>
  <si>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</si>
  <si>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</si>
  <si>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</si>
  <si>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</si>
  <si>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</si>
  <si>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</si>
  <si>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</si>
  <si>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</si>
  <si>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</si>
  <si>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</si>
  <si>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</si>
  <si>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</si>
  <si>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</si>
  <si>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</si>
  <si>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</si>
  <si>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</si>
  <si>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</si>
  <si>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</si>
  <si>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</si>
  <si>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</si>
  <si>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</si>
  <si>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</si>
  <si>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</si>
  <si>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</si>
  <si>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</si>
  <si>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</si>
  <si>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</si>
  <si>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</si>
  <si>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</si>
  <si>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</si>
  <si>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</si>
  <si>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</si>
  <si>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</si>
  <si>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</si>
  <si>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</si>
  <si>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</si>
  <si>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</si>
  <si>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</si>
  <si>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</si>
  <si>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</si>
  <si>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</si>
  <si>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</si>
  <si>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</si>
  <si>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</si>
  <si>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</si>
  <si>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</si>
  <si>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</si>
  <si>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</si>
  <si>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</si>
  <si>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</si>
  <si>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</si>
  <si>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</si>
  <si>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</si>
  <si>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</si>
  <si>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</si>
  <si>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</si>
  <si>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</si>
  <si>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</si>
  <si>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</si>
  <si>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</si>
  <si>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</si>
  <si>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</si>
  <si>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</si>
  <si>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</si>
  <si>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</si>
  <si>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</si>
  <si>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</si>
  <si>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</si>
  <si>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</si>
  <si>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</si>
  <si>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</si>
  <si>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</si>
  <si>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</si>
  <si>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</si>
  <si>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</si>
  <si>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</si>
  <si>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</si>
  <si>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</si>
  <si>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</si>
  <si>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</si>
  <si>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</si>
  <si>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</si>
  <si>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</si>
  <si>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</si>
  <si>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</si>
  <si>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</si>
  <si>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</si>
  <si>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</si>
  <si>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</si>
  <si>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</si>
  <si>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</si>
  <si>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</si>
  <si>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</si>
  <si>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</si>
  <si>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</si>
  <si>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</si>
  <si>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</si>
  <si>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</si>
  <si>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</si>
  <si>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</si>
  <si>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</si>
  <si>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</si>
  <si>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</si>
  <si>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</si>
  <si>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</si>
  <si>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</si>
  <si>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</si>
  <si>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</si>
  <si>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</si>
  <si>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</si>
  <si>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</si>
  <si>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</si>
  <si>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</si>
  <si>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</si>
  <si>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</si>
  <si>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</si>
  <si>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</si>
  <si>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</si>
  <si>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</si>
  <si>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</si>
  <si>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</si>
  <si>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</si>
  <si>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</si>
  <si>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</si>
  <si>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</si>
  <si>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</si>
  <si>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</si>
  <si>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</si>
  <si>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</si>
  <si>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</si>
  <si>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</si>
  <si>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</si>
  <si>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</si>
  <si>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</si>
  <si>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</si>
  <si>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</si>
  <si>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</si>
  <si>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</si>
  <si>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</si>
  <si>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</si>
  <si>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</si>
  <si>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</si>
  <si>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</si>
  <si>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</si>
  <si>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</si>
  <si>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</si>
  <si>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</si>
  <si>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</si>
  <si>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</si>
  <si>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</si>
  <si>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</si>
  <si>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</si>
  <si>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</si>
  <si>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</si>
  <si>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</si>
  <si>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</si>
  <si>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</si>
  <si>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</si>
  <si>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</si>
  <si>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</si>
  <si>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</si>
  <si>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</si>
  <si>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</si>
  <si>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</si>
  <si>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</si>
  <si>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</si>
  <si>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</si>
  <si>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</si>
  <si>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</si>
  <si>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</si>
  <si>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</si>
  <si>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</si>
  <si>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</si>
  <si>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</si>
  <si>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</si>
  <si>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</si>
  <si>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</si>
  <si>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</si>
  <si>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</si>
  <si>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</si>
  <si>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</si>
  <si>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</si>
  <si>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</si>
  <si>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</si>
  <si>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</si>
  <si>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</si>
  <si>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</si>
  <si>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</si>
  <si>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</si>
  <si>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</si>
  <si>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</si>
  <si>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</si>
  <si>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</si>
  <si>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t_jacksonmusic</t>
  </si>
  <si>
    <t>rm_salt</t>
  </si>
  <si>
    <t>deanerzzzz</t>
  </si>
  <si>
    <t>steviepeters</t>
  </si>
  <si>
    <t>ability360</t>
  </si>
  <si>
    <t>monst_campaign</t>
  </si>
  <si>
    <t>prticularlyval</t>
  </si>
  <si>
    <t>alicezanotti</t>
  </si>
  <si>
    <t>bocicuelena</t>
  </si>
  <si>
    <t>ionellaccl</t>
  </si>
  <si>
    <t>starsdoinggood</t>
  </si>
  <si>
    <t>dankanator_ofcl</t>
  </si>
  <si>
    <t>irisstarr3</t>
  </si>
  <si>
    <t>firejake5188</t>
  </si>
  <si>
    <t>outfrontmediaeh</t>
  </si>
  <si>
    <t>rainbowfoods78</t>
  </si>
  <si>
    <t>veronikaliyah</t>
  </si>
  <si>
    <t>jensyn_99</t>
  </si>
  <si>
    <t>sapphiremutual</t>
  </si>
  <si>
    <t>whywyitm</t>
  </si>
  <si>
    <t>ellyreviews</t>
  </si>
  <si>
    <t>ridekater</t>
  </si>
  <si>
    <t>zyaldar</t>
  </si>
  <si>
    <t>kaimfs_</t>
  </si>
  <si>
    <t>getawaycarmen</t>
  </si>
  <si>
    <t>swiftsmidnights</t>
  </si>
  <si>
    <t>annabredikhina</t>
  </si>
  <si>
    <t>jennyevansent</t>
  </si>
  <si>
    <t>asianmochachip</t>
  </si>
  <si>
    <t>harrisdoran</t>
  </si>
  <si>
    <t>flowwater</t>
  </si>
  <si>
    <t>flowwater_58</t>
  </si>
  <si>
    <t>sh</t>
  </si>
  <si>
    <t>fijiwater</t>
  </si>
  <si>
    <t>charlieputh</t>
  </si>
  <si>
    <t>andrewgertler</t>
  </si>
  <si>
    <t>shawnmendes</t>
  </si>
  <si>
    <t>flowhydration</t>
  </si>
  <si>
    <t>joanstarr</t>
  </si>
  <si>
    <t>flow</t>
  </si>
  <si>
    <t>connorbrashier</t>
  </si>
  <si>
    <t>alessiacara</t>
  </si>
  <si>
    <t>josiahvandien</t>
  </si>
  <si>
    <t>shawnaccess</t>
  </si>
  <si>
    <t>brimorganbooks</t>
  </si>
  <si>
    <t>Mentions</t>
  </si>
  <si>
    <t>Replies to</t>
  </si>
  <si>
    <t>If you are reading this...I hope something great happens to you today #flow @flowwater #latergram #saltlamp #mineraâ€¦ https://t.co/LmyMcFUwMi</t>
  </si>
  <si>
    <t>RT @t_jacksonmusic: If you are reading this...I hope something great happens to you today #flow @flowwater #latergram #saltlamp #mineraâ€¦ htâ€¦</t>
  </si>
  <si>
    <t>Late honeymooning with the wife. So excited. 
On an entirely different note. She’s so smoove. #flowwater https://t.co/tCyrOLlSPS</t>
  </si>
  <si>
    <t>RT @Deanerzzzz: Late honeymooning with the wife. So excited. 
On an entirely different note. She’s so smoove. #flowwater https://t.co/tCyrO…</t>
  </si>
  <si>
    <t>Day 2 of _xD83C__xDF35_ Classic _xD83C__xDFC0_ was a success! 
#basketball #adaptive #AdaptiveAthlete #AdaptiveSport #prosthetics #amputee #amplife #porstheticleg #limbloss #amputeeconcierge #amputeestrong #hangerclinic #prostheticinnovations #amputeecoalition #amputeecommunity #ottobock #FlowWater https://t.co/Khxsge9aut</t>
  </si>
  <si>
    <t>@flowwater_58 選んでくれてありがとうございます✨モンストで、新しい姿の私に会いに来てくださいね⭐
詳細▶ https://t.co/XRlSCgE2RA
#壮美なる聖告の大天使ガブリエル #モンスト https://t.co/2GWIzT4xUD</t>
  </si>
  <si>
    <t>Shawn+FlowWater _xD83E__xDD1D_ Us
Staying hydrated and saving the world.</t>
  </si>
  <si>
    <t>RT @prticularlyval: Shawn+FlowWater _xD83E__xDD1D_ Us
Staying hydrated and saving the world.</t>
  </si>
  <si>
    <t>RT @IonellaCCl: Does anyone remember of @charlieputh and @FIJIWater? (2017) Well, this is the same story but with different characters. @Sh…</t>
  </si>
  <si>
    <t>Does anyone remember of @charlieputh and @FIJIWater? (2017) Well, this is the same story but with different characters. @ShawnMendes and @FlowWater are gonna be better than Charlie and Fiji. @charlieputh, hope you remember your old girlfriend, Fiji _xD83D__xDE02__xD83D__xDE0D_
@andrewgertler https://t.co/1GCXBzPSjj</t>
  </si>
  <si>
    <t>@ShawnMendes @FlowWater</t>
  </si>
  <si>
    <t>Shawn Mendes @ShawnMendes Joins Flow @FlowHydration as Sustainability Ambassador and Partner https://t.co/DIaQ1eOgjl #ShawnMendes #flow #flowwater #flowhydration #Sustainability #starsdoinggood</t>
  </si>
  <si>
    <t>Shawn Mendes &amp;amp; Flow Water Joined Hands To Save The World From Plastic Threats
@ShawnMendes #flowwater #ShawnMendes #ShawnMendesTheTour
 @dankanator_ofcl https://t.co/NqMTEhwaZT</t>
  </si>
  <si>
    <t>@joanstarr is working on plastic too! Check her out. .@ShawnMendes .@FlowWater https://t.co/QT3nJElmKs</t>
  </si>
  <si>
    <t>Be the firefighter kids believe we are, be skilled, be practiced, be kind....make a difference!
#firefighterintraining #firedepartment #stretchcity #hereforyou #hereforthem #enginecompany #laddercompany #rescuecompany #flowwater #dowork https://t.co/m8DbX2T8by</t>
  </si>
  <si>
    <t>Hydrate yourself by drinking @flow naturally alkaline spring water with @gwynwthpaltrow this Summer!
.
#OUTFRONT #WeGetYouEh #flowwater #gwynwthpaltrow #alkalinewater #naturalwater #OOH https://t.co/Esu4haL1R3</t>
  </si>
  <si>
    <t>Hydration is _xD83D__xDD11_! With the sun high in the sky, come cool down with @FlowHydration and their alkaline spring water until 2pm today (July 27).
#flowwater #hydration #ottawasummer #stayhydrated #alkalinespringwater #saturdaysampling https://t.co/ZgttxtFDcN</t>
  </si>
  <si>
    <t>Sit and wait a lifetime or get up and get it yourself!
.
. 
#mood #Tuesday #beunstoppable #life #getup #getit #gap #hm #stevemadden #flow #flowwater #hydrate @ Philadelphia, Pennsylvania https://t.co/74uMz4mSnd</t>
  </si>
  <si>
    <t>just got my @FlowHydration _xD83C__xDF0A__xD83D__xDC99_ #savetheearth #flow @ShawnAccess @ShawnMendes @andrewgertler @JosiahVanDien @alessiacara @ConnorBrashier #shawnmendes #flowwater https://t.co/Q6AQVb8Rer</t>
  </si>
  <si>
    <t>sjhdjsjfjd suddenly the flow water bottle is turned to face the camera?? SJDHSJD #sponsor #flowwater #canada #shawnmendes https://t.co/uIgDSaV3g0</t>
  </si>
  <si>
    <t>RT @sapphiremutual: sjhdjsjfjd suddenly the flow water bottle is turned to face the camera?? SJDHSJD #sponsor #flowwater #canada #shawnmend…</t>
  </si>
  <si>
    <t>My absolutely most favourite water!!! #itdoestastedifferent @flowwater #FlowWater https://t.co/yePUqUQe4c</t>
  </si>
  <si>
    <t>Drinkable, mineral-rich, alkaline spring water in every ride? Yes please! Grab yourself a @FlowHydration water on your next trip with Kater.⁣⁣ #Vancouver #RideKater #FlowWater https://t.co/27wFg0a3C4</t>
  </si>
  <si>
    <t>Day 15 of #100DaysOfGaming I played @FlowWater. This is a fun relaxing puzzle game. 
#ExtraLife #ForTheKids https://t.co/QbuuB6tm2M</t>
  </si>
  <si>
    <t>@brimorganbooks A game to de-stress before bed. This might sound silly, but @FlowWater is a simple puzzle game where you try to pump water into fountains. It's serene and simple. Another game, "Ballz," is good too.</t>
  </si>
  <si>
    <t>Ready for @ShawnMendes in Philly tonight!!!! Love this bean so much _xD83D__xDC97_ @FlowHydration #flowwater #shawnmendesthetourphilly https://t.co/aIs6x9pQDi</t>
  </si>
  <si>
    <t>RT @getawaycarmen: Ready for @ShawnMendes in Philly tonight!!!! Love this bean so much _xD83D__xDC97_ @FlowHydration #flowwater #shawnmendesthetourphill…</t>
  </si>
  <si>
    <t>@getawaycarmen @ShawnMendes @FlowHydration .@ShawnMendes @FlowHydration #flowwater !  _xD83D__xDC98__xD83D__xDC98__xD83D__xDC98_</t>
  </si>
  <si>
    <t>In #FlowWater heaven! Just received my variety pack via #AmazonPrime and cannot wait to taste all of these fun flavors! #TBT to last Friday when I received a complementary pack of my very first #Flow #organic… https://t.co/5lO9W2mnAG</t>
  </si>
  <si>
    <t>I can't get enough of FLOW Water, what a treat. Even bigger treat was to get a #Goop discount 
Sharing the love again! 
goopvip25 at https://t.co/LmXZZ0AI48 for 25% off Goop # FlowWater</t>
  </si>
  <si>
    <t>Afternoon snack. _xD83E__xDD37__xD83C__xDFFD_‍♀️ #chocolateteacup #flowwater #sundaymood https://t.co/ySiloVAGDH</t>
  </si>
  <si>
    <t>Yes @FlowHydration water! This is what I’m talking about #flowwater #sustainability https://t.co/BMmjv9Jv0l</t>
  </si>
  <si>
    <t>https://www.monster-strike.com/promotion/extra201907/?utm_campaign=extra201907&amp;utm_source=twcp_skre</t>
  </si>
  <si>
    <t>https://www.greenmatters.com/p/shawn-mendes-sustainability-flow-water</t>
  </si>
  <si>
    <t>https://dankanator.com/24404/shawn-mendes-flow-water-joined-hands-save-world-from-plastic-threats/</t>
  </si>
  <si>
    <t>https://twitter.com/FastCompany/status/1152443182254362625</t>
  </si>
  <si>
    <t>https://www.instagram.com/p/B1Gup-MDY9Q/?igshid=v2l2j9ifyawt</t>
  </si>
  <si>
    <t>https://www.instagram.com/p/B1w9tSIppT_/?igshid=qpmrmmgo9k2i</t>
  </si>
  <si>
    <t>https://www.aqua-amore.com/</t>
  </si>
  <si>
    <t>https://www.instagram.com/p/B14OkSFB4k5/?igshid=m8dooo4uo0y9</t>
  </si>
  <si>
    <t>https://www.instagram.com/p/B2M3T9kDmkx/?igshid=1foha9tipov5m</t>
  </si>
  <si>
    <t>monster-strike.com</t>
  </si>
  <si>
    <t>greenmatters.com</t>
  </si>
  <si>
    <t>dankanator.com</t>
  </si>
  <si>
    <t>twitter.com</t>
  </si>
  <si>
    <t>instagram.com</t>
  </si>
  <si>
    <t>aqua-amore.com</t>
  </si>
  <si>
    <t>flow latergram saltlamp minera</t>
  </si>
  <si>
    <t>basketball adaptive adaptiveathlete adaptivesport prosthetics amputee amplife porstheticleg limbloss amputeeconcierge amputeestrong hangerclinic prostheticinnovations amputeecoalition amputeecommunity ottobock flowwater</t>
  </si>
  <si>
    <t>壮美なる聖告の大天使ガブリエル モンスト</t>
  </si>
  <si>
    <t>shawnmendes flow flowwater flowhydration sustainability starsdoinggood</t>
  </si>
  <si>
    <t>flowwater shawnmendes shawnmendesthetour</t>
  </si>
  <si>
    <t>firefighterintraining firedepartment stretchcity hereforyou hereforthem enginecompany laddercompany rescuecompany flowwater dowork</t>
  </si>
  <si>
    <t>outfront wegetyoueh flowwater gwynwthpaltrow alkalinewater naturalwater ooh</t>
  </si>
  <si>
    <t>flowwater hydration ottawasummer stayhydrated alkalinespringwater saturdaysampling</t>
  </si>
  <si>
    <t>mood tuesday beunstoppable life getup getit gap hm stevemadden flow flowwater hydrate</t>
  </si>
  <si>
    <t>savetheearth flow shawnmendes flowwater</t>
  </si>
  <si>
    <t>sponsor flowwater canada shawnmendes</t>
  </si>
  <si>
    <t>sponsor flowwater canada</t>
  </si>
  <si>
    <t>itdoestastedifferent flowwater</t>
  </si>
  <si>
    <t>vancouver ridekater flowwater</t>
  </si>
  <si>
    <t>100daysofgaming extralife forthekids</t>
  </si>
  <si>
    <t>flowwater shawnmendesthetourphilly</t>
  </si>
  <si>
    <t>flowwater amazonprime tbt flow organic</t>
  </si>
  <si>
    <t>goop</t>
  </si>
  <si>
    <t>chocolateteacup flowwater sundaymood</t>
  </si>
  <si>
    <t>flowwater sustainability</t>
  </si>
  <si>
    <t>https://pbs.twimg.com/media/CzhX5N-XEAAkhOB.jpg</t>
  </si>
  <si>
    <t>https://pbs.twimg.com/ext_tw_video_thumb/1149789987115872256/pu/img/rGh2UwZxRnBZPCJG.jpg</t>
  </si>
  <si>
    <t>https://pbs.twimg.com/media/D_dg4tkVUAABlcK.jpg</t>
  </si>
  <si>
    <t>https://pbs.twimg.com/ext_tw_video_thumb/1150574455581659136/pu/img/TNnyxYM3S88rNch_.jpg</t>
  </si>
  <si>
    <t>https://pbs.twimg.com/media/D_vJ-x0XoAcXoZm.jpg</t>
  </si>
  <si>
    <t>https://pbs.twimg.com/media/EABFdDbX4AA0S2D.jpg</t>
  </si>
  <si>
    <t>https://pbs.twimg.com/media/EALYuI-WsAAIYc8.jpg</t>
  </si>
  <si>
    <t>https://pbs.twimg.com/media/EAffxqgWsAAHr2I.jpg</t>
  </si>
  <si>
    <t>https://pbs.twimg.com/media/EB33BnKXUAIszDc.jpg</t>
  </si>
  <si>
    <t>https://pbs.twimg.com/media/EB8KcU5W4AAjP8s.jpg</t>
  </si>
  <si>
    <t>https://pbs.twimg.com/media/ECCtXmiW4AE2QM9.jpg</t>
  </si>
  <si>
    <t>https://pbs.twimg.com/media/ECWj2ULXkAAvztA.jpg</t>
  </si>
  <si>
    <t>https://pbs.twimg.com/media/ECh6ce-WwAA-eB-.jpg</t>
  </si>
  <si>
    <t>https://pbs.twimg.com/media/EDGAnigXsAASWLU.jpg</t>
  </si>
  <si>
    <t>http://pbs.twimg.com/profile_images/1119019770739867654/B7aIt3KY_normal.png</t>
  </si>
  <si>
    <t>http://pbs.twimg.com/profile_images/1003648362103664640/H4y5ycIM_normal.jpg</t>
  </si>
  <si>
    <t>http://pbs.twimg.com/profile_images/1138131307941285890/vItZBPTI_normal.jpg</t>
  </si>
  <si>
    <t>http://pbs.twimg.com/profile_images/1155670664415764481/ESrrQn-n_normal.jpg</t>
  </si>
  <si>
    <t>http://pbs.twimg.com/profile_images/1101960574567698432/VnEQxrkc_normal.jpg</t>
  </si>
  <si>
    <t>http://pbs.twimg.com/profile_images/1145786045881036800/mtNIEAXE_normal.jpg</t>
  </si>
  <si>
    <t>http://pbs.twimg.com/profile_images/1118150961917198336/bYjn5OR0_normal.jpg</t>
  </si>
  <si>
    <t>http://pbs.twimg.com/profile_images/1123659238964965376/L0JRGIsU_normal.png</t>
  </si>
  <si>
    <t>http://pbs.twimg.com/profile_images/1112583270120611840/XlhvkzRz_normal.jpg</t>
  </si>
  <si>
    <t>http://pbs.twimg.com/profile_images/1157596825337171969/L8qPnj32_normal.jpg</t>
  </si>
  <si>
    <t>http://pbs.twimg.com/profile_images/1159196097262292994/8Hsdbycr_normal.jpg</t>
  </si>
  <si>
    <t>http://pbs.twimg.com/profile_images/1128924014003466240/eZ84UP-Y_normal.jpg</t>
  </si>
  <si>
    <t>http://pbs.twimg.com/profile_images/1166400032238518278/zs344-pa_normal.jpg</t>
  </si>
  <si>
    <t>http://pbs.twimg.com/profile_images/2222088029/image_normal.jpg</t>
  </si>
  <si>
    <t>http://pbs.twimg.com/profile_images/2482081046/mc8lobfs69qlam5ikztn_normal.jpeg</t>
  </si>
  <si>
    <t>http://pbs.twimg.com/profile_images/878846568534814722/8ee7HYem_normal.jpg</t>
  </si>
  <si>
    <t>http://pbs.twimg.com/profile_images/1075794554194944002/2wJIrq2t_normal.jpg</t>
  </si>
  <si>
    <t>https://twitter.com/#!/t_jacksonmusic/status/808492775436062720</t>
  </si>
  <si>
    <t>https://twitter.com/#!/rm_salt/status/1145800493647765507</t>
  </si>
  <si>
    <t>https://twitter.com/#!/deanerzzzz/status/1149790249381445632</t>
  </si>
  <si>
    <t>https://twitter.com/#!/steviepeters/status/1149800144881225735</t>
  </si>
  <si>
    <t>https://twitter.com/#!/ability360/status/1150495405416669185</t>
  </si>
  <si>
    <t>https://twitter.com/#!/monst_campaign/status/1150584328121831426</t>
  </si>
  <si>
    <t>https://twitter.com/#!/prticularlyval/status/1151534284907470849</t>
  </si>
  <si>
    <t>https://twitter.com/#!/alicezanotti/status/1151535753073168387</t>
  </si>
  <si>
    <t>https://twitter.com/#!/bocicuelena/status/1151736782838534145</t>
  </si>
  <si>
    <t>https://twitter.com/#!/ionellaccl/status/1151736217052098560</t>
  </si>
  <si>
    <t>https://twitter.com/#!/ionellaccl/status/1151743586360287238</t>
  </si>
  <si>
    <t>https://twitter.com/#!/starsdoinggood/status/1151832184468201473</t>
  </si>
  <si>
    <t>https://twitter.com/#!/dankanator_ofcl/status/1152328976179826688</t>
  </si>
  <si>
    <t>https://twitter.com/#!/irisstarr3/status/1152451466197491712</t>
  </si>
  <si>
    <t>https://twitter.com/#!/firejake5188/status/1152997876647288833</t>
  </si>
  <si>
    <t>https://twitter.com/#!/outfrontmediaeh/status/1153722743696830465</t>
  </si>
  <si>
    <t>https://twitter.com/#!/rainbowfoods78/status/1155137885428994049</t>
  </si>
  <si>
    <t>https://twitter.com/#!/veronikaliyah/status/1161261952724799488</t>
  </si>
  <si>
    <t>https://twitter.com/#!/jensyn_99/status/1161355903070851073</t>
  </si>
  <si>
    <t>https://twitter.com/#!/sapphiremutual/status/1161658715130474498</t>
  </si>
  <si>
    <t>https://twitter.com/#!/whywyitm/status/1161666012028256257</t>
  </si>
  <si>
    <t>https://twitter.com/#!/ellyreviews/status/1162119329950949377</t>
  </si>
  <si>
    <t>https://twitter.com/#!/ridekater/status/1163516234689851394</t>
  </si>
  <si>
    <t>https://twitter.com/#!/zyaldar/status/1164315141304983554</t>
  </si>
  <si>
    <t>https://twitter.com/#!/kaimfs_/status/1164642631428689920</t>
  </si>
  <si>
    <t>https://twitter.com/#!/getawaycarmen/status/1166855207835320321</t>
  </si>
  <si>
    <t>https://twitter.com/#!/swiftsmidnights/status/1166855408910098432</t>
  </si>
  <si>
    <t>https://twitter.com/#!/swiftsmidnights/status/1166855502564691968</t>
  </si>
  <si>
    <t>https://twitter.com/#!/annabredikhina/status/1167206050178555904</t>
  </si>
  <si>
    <t>https://twitter.com/#!/jennyevansent/status/1167401432070414337</t>
  </si>
  <si>
    <t>https://twitter.com/#!/asianmochachip/status/1168228263530917889</t>
  </si>
  <si>
    <t>https://twitter.com/#!/harrisdoran/status/1171132610866814976</t>
  </si>
  <si>
    <t>808492775436062720</t>
  </si>
  <si>
    <t>1145800493647765507</t>
  </si>
  <si>
    <t>1149790249381445632</t>
  </si>
  <si>
    <t>1149800144881225735</t>
  </si>
  <si>
    <t>1150495405416669185</t>
  </si>
  <si>
    <t>1150584328121831426</t>
  </si>
  <si>
    <t>1151534284907470849</t>
  </si>
  <si>
    <t>1151535753073168387</t>
  </si>
  <si>
    <t>1151736782838534145</t>
  </si>
  <si>
    <t>1151736217052098560</t>
  </si>
  <si>
    <t>1151743586360287238</t>
  </si>
  <si>
    <t>1151832184468201473</t>
  </si>
  <si>
    <t>1152328976179826688</t>
  </si>
  <si>
    <t>1152451466197491712</t>
  </si>
  <si>
    <t>1152997876647288833</t>
  </si>
  <si>
    <t>1153722743696830465</t>
  </si>
  <si>
    <t>1155137885428994049</t>
  </si>
  <si>
    <t>1161261952724799488</t>
  </si>
  <si>
    <t>1161355903070851073</t>
  </si>
  <si>
    <t>1161658715130474498</t>
  </si>
  <si>
    <t>1161666012028256257</t>
  </si>
  <si>
    <t>1162119329950949377</t>
  </si>
  <si>
    <t>1163516234689851394</t>
  </si>
  <si>
    <t>1164315141304983554</t>
  </si>
  <si>
    <t>1164642631428689920</t>
  </si>
  <si>
    <t>1166855207835320321</t>
  </si>
  <si>
    <t>1166855408910098432</t>
  </si>
  <si>
    <t>1166855502564691968</t>
  </si>
  <si>
    <t>1167206050178555904</t>
  </si>
  <si>
    <t>1167401432070414337</t>
  </si>
  <si>
    <t>1168228263530917889</t>
  </si>
  <si>
    <t>1171132610866814976</t>
  </si>
  <si>
    <t>1151743486426865664</t>
  </si>
  <si>
    <t>1164367894588903424</t>
  </si>
  <si>
    <t/>
  </si>
  <si>
    <t>2934394795</t>
  </si>
  <si>
    <t>1013502996137771008</t>
  </si>
  <si>
    <t>18685407</t>
  </si>
  <si>
    <t>183013211</t>
  </si>
  <si>
    <t>46468297</t>
  </si>
  <si>
    <t>en</t>
  </si>
  <si>
    <t>ja</t>
  </si>
  <si>
    <t>und</t>
  </si>
  <si>
    <t>1152443182254362625</t>
  </si>
  <si>
    <t>IFTTT</t>
  </si>
  <si>
    <t>Twitter Web Client</t>
  </si>
  <si>
    <t>Twitter for iPhone</t>
  </si>
  <si>
    <t>Twitter Campaign App</t>
  </si>
  <si>
    <t>Twitter for Android</t>
  </si>
  <si>
    <t>Hootsuite Inc.</t>
  </si>
  <si>
    <t>Instagram</t>
  </si>
  <si>
    <t>Sprout Social</t>
  </si>
  <si>
    <t>Twitter Web App</t>
  </si>
  <si>
    <t>Retweet</t>
  </si>
  <si>
    <t>-75.280284,39.871811 
-74.955712,39.871811 
-74.955712,40.13792 
-75.280284,40.13792</t>
  </si>
  <si>
    <t>-123.224215,49.19854 
-123.022947,49.19854 
-123.022947,49.316738 
-123.224215,49.316738</t>
  </si>
  <si>
    <t>United States</t>
  </si>
  <si>
    <t>Canada</t>
  </si>
  <si>
    <t>US</t>
  </si>
  <si>
    <t>CA</t>
  </si>
  <si>
    <t>Philadelphia, PA</t>
  </si>
  <si>
    <t>Vancouver, British Columbia</t>
  </si>
  <si>
    <t>e4a0d228eb6be76b</t>
  </si>
  <si>
    <t>1e5cb4d0509db554</t>
  </si>
  <si>
    <t>Philadelphia</t>
  </si>
  <si>
    <t>Vancouver</t>
  </si>
  <si>
    <t>city</t>
  </si>
  <si>
    <t>https://api.twitter.com/1.1/geo/id/e4a0d228eb6be76b.json</t>
  </si>
  <si>
    <t>https://api.twitter.com/1.1/geo/id/1e5cb4d0509db554.json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</si>
  <si>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</si>
  <si>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</si>
  <si>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</si>
  <si>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</si>
  <si>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</si>
  <si>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</si>
  <si>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</si>
  <si>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</si>
  <si>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</si>
  <si>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</si>
  <si>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</si>
  <si>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</si>
  <si>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</si>
  <si>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</si>
  <si>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</si>
  <si>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</si>
  <si>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</si>
  <si>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</si>
  <si>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</si>
  <si>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</si>
  <si>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</si>
  <si>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Tristan Jackson</t>
  </si>
  <si>
    <t>Flow Water Fountain</t>
  </si>
  <si>
    <t>RM Salt Pakistan</t>
  </si>
  <si>
    <t>Deanerzzzz</t>
  </si>
  <si>
    <t>Stevie P.</t>
  </si>
  <si>
    <t>ABILITY360</t>
  </si>
  <si>
    <t>モンストキャンペーン（公式）</t>
  </si>
  <si>
    <t>けんぼ</t>
  </si>
  <si>
    <t>val_xD83C__xDF38_</t>
  </si>
  <si>
    <t>alice_xD83C__xDDE8__xD83C__xDDE6_</t>
  </si>
  <si>
    <t>Bocicu Elena Alexandra</t>
  </si>
  <si>
    <t>Sarah Hatter</t>
  </si>
  <si>
    <t>FIJI Water</t>
  </si>
  <si>
    <t>charlie puth</t>
  </si>
  <si>
    <t>Ionela C'Cl</t>
  </si>
  <si>
    <t>Andrew Gertler</t>
  </si>
  <si>
    <t>Shawn Mendes</t>
  </si>
  <si>
    <t>Stars Doing Good</t>
  </si>
  <si>
    <t>Flow Alkaline Spring Water</t>
  </si>
  <si>
    <t>Dankanator</t>
  </si>
  <si>
    <t>irisstarr</t>
  </si>
  <si>
    <t>Joan Starr</t>
  </si>
  <si>
    <t>Jake Dodge</t>
  </si>
  <si>
    <t>OUTFRONT MEDIA CDN</t>
  </si>
  <si>
    <t>Flow</t>
  </si>
  <si>
    <t>Rainbow Foods</t>
  </si>
  <si>
    <t>Veronika</t>
  </si>
  <si>
    <t>Jensyn❣️// INSTA @jensyn.milliron</t>
  </si>
  <si>
    <t>CONNOR BRASHIER</t>
  </si>
  <si>
    <t>ac</t>
  </si>
  <si>
    <t>Josiah Van Dien</t>
  </si>
  <si>
    <t>Shawn Access</t>
  </si>
  <si>
    <t>_xD835__xDCC2__xD835__xDC52__xD835__xDCC1_</t>
  </si>
  <si>
    <t>_xD835__xDC1E__xD835__xDC32__xD835__xDC25__xD835__xDC2E__xD835__xDC25_</t>
  </si>
  <si>
    <t>Real World Reviews</t>
  </si>
  <si>
    <t>Kater</t>
  </si>
  <si>
    <t>Zyaldar #100DaysOfGaming for #ExtraLife</t>
  </si>
  <si>
    <t>Kai MFS</t>
  </si>
  <si>
    <t>Briana Morgan - SEE PINNED TWEET _xD83D__xDD2E_</t>
  </si>
  <si>
    <t>Carmen _xD83E__xDD8B_</t>
  </si>
  <si>
    <t>_xD835__xDCDB__xD835__xDC5C__xD835__xDCCB__xD835__xDC52_, Seri (the man)</t>
  </si>
  <si>
    <t>Anna Bredikhina</t>
  </si>
  <si>
    <t>Jen Heaven-Sent</t>
  </si>
  <si>
    <t>Takako Lewis</t>
  </si>
  <si>
    <t>Harris Doran</t>
  </si>
  <si>
    <t>Certified GOLD recording artist - New single LIKE AN OCEAN _xD83C__xDF0A_ on #Spotify now. https://open.spotify.com/track/4Gqwt3452Fz249viV6o3k2?si=-HyeQB7eTYCbA-7_oNEpGg</t>
  </si>
  <si>
    <t>Flow Water Fountain is a puzzle game of increasing difficulty in which each level is a challenging game of logic and intelligence that will hook you.</t>
  </si>
  <si>
    <t>RMSalt is a Leading Manufacturer and Exporter of Himalayan Rock Salt Products mail us at sales@rmsalt.com</t>
  </si>
  <si>
    <t>you’re not going to learn anything about me here.</t>
  </si>
  <si>
    <t>No goal was ever met without a little sweat. Parkdale Roadrunner. Tweets are my own. Feminist.</t>
  </si>
  <si>
    <t>Ability360 empowers people with disabilities so they may lead independent lifestyles in the community.</t>
  </si>
  <si>
    <t>モンスターストライク（モンスト）の「キャンペーン情報」を発信する公式アカウント #モンスト</t>
  </si>
  <si>
    <t>day dreaming✨</t>
  </si>
  <si>
    <t>15 | 23.03.19</t>
  </si>
  <si>
    <t>Elbow grease and elocution. https://t.co/fOI8poTM3I, https://t.co/gcnlYLV2M9 &amp; https://t.co/MnrqUUdT3o. Good natured rather than beautiful. Way into pirates.</t>
  </si>
  <si>
    <t>Earth’s Finest Water® _xD83C__xDF3A_</t>
  </si>
  <si>
    <t>music nerd</t>
  </si>
  <si>
    <t>#singer
#songwriter 
#wattpadauthor
#poetry</t>
  </si>
  <si>
    <t>Founder @AGArtists, Manager @ShawnMendes &amp; @RockieFresh</t>
  </si>
  <si>
    <t>Stars have a loud voice and therefore we share stories about the ones using their voice for “doing good” _xD83C__xDF0D_ _xD83C__xDF31_- part of @passiontainment</t>
  </si>
  <si>
    <t>THINK POSITIVE, DRINK POSITIVE. 
+ Naturally alkaline spring water.
+ Natural electrolytes.
+ Organic flavors.
+ Pure taste.
+ Eco-friendly pack.
_xD83D__xDC99_</t>
  </si>
  <si>
    <t>For Millennials, by millennials</t>
  </si>
  <si>
    <t>Co-conspirator for racial justice.</t>
  </si>
  <si>
    <t>#FoodJustice #plasticfree #BuyLocal #Queer Living on Ohlone land. You too? Pay yr land tax--see below</t>
  </si>
  <si>
    <t>Rides tailend for the City of Nashua, NH Engine Co. 4, Crown Hill. NH State Fire Instructor. Believes WORK and SWEAT are the catalyst to refining our craft!</t>
  </si>
  <si>
    <t>We leverage the power of technology, location, and creativity to deliver impactful and engaging interactions. #WeGetYou</t>
  </si>
  <si>
    <t>born raised and Djaying</t>
  </si>
  <si>
    <t>_xD83D__xDCAB_New journey/chapter ❤️ believe • mommy with a full-time career_xD83D__xDD8B_⚖️ • artistry • overall health/wellness/positive energy • nails/skincare biz • language coach</t>
  </si>
  <si>
    <t>HARRY STYLES, SHAWN MENDES, Scotty Sire, David Dobrik, Connor Brashier, Ariana Grande, Shane Dawson, Louis Tomlinson, Brendon Urie, Cody Ko, One Direction</t>
  </si>
  <si>
    <t>Visuals ++ Sounds.</t>
  </si>
  <si>
    <t>Freelance Photographer.</t>
  </si>
  <si>
    <t>Official Twitter for Shawn's new ShawnAccess fan community.</t>
  </si>
  <si>
    <t>♡ _xD835__xDE2A_ ’_xD835__xDE2E_ _xD835__xDE29__xD835__xDE26__xD835__xDE33__xD835__xDE26_ &amp; _xD835__xDE2A_ ’_xD835__xDE2E_ _xD835__xDE33__xD835__xDE30__xD835__xDE30__xD835__xDE35__xD835__xDE2A__xD835__xDE2F__xD835__xDE28_ _xD835__xDE27__xD835__xDE30__xD835__xDE33_ _xD835__xDE3A__xD835__xDE30__xD835__xDE36_ ♡ _xD835__xDD53__xD835__xDD52__xD835__xDD55_ _xD835__xDD63__xD835__xDD56__xD835__xDD61_ _xD835__xDD5D__xD835__xDD5A__xD835__xDD67__xD835__xDD56_ _xD835__xDD56__xD835__xDD5F__xD835__xDD65__xD835__xDD59__xD835__xDD66__xD835__xDD64__xD835__xDD5A__xD835__xDD52__xD835__xDD64__xD835__xDD65_</t>
  </si>
  <si>
    <t>pisces sun // cancer rising // scorpio moon</t>
  </si>
  <si>
    <t>Giving my two cents on real life travels and experiences.</t>
  </si>
  <si>
    <t>Reliable rides at the touch of a button. Sign up to be an early-adopter now. #ridekater</t>
  </si>
  <si>
    <t>#TwitchAffiliate, Video Game Collector, and #ExtraLife ATL Game Day Director! https://t.co/e842MoPdSD | Icon art credit to @grtist | header art credit to @wifid</t>
  </si>
  <si>
    <t>Former game developer/designer writing a sci-fi novel. Comedy, humanism, martial artist, Pharah-main.
Insta: kai_spacecrime</t>
  </si>
  <si>
    <t>_xD83D__xDDA4_ Horror and fantasy author
✒️ Freelance editor
_xD83D__xDC7B_ Spookier than I look
_xD83C__xDF08_ She/they
_xD83D__xDC8C_ brianamorganbooks@gmail.com</t>
  </si>
  <si>
    <t>Fan account ✌_xD83C__xDFFC_Nashville 8.25.18 _xD83D__xDC0D_ NYC 8.24.19 _xD83D__xDC97_</t>
  </si>
  <si>
    <t>✿ seri, 20 ✩ fearless has 0 skips ❃ “love you _xD83D__xDE18_” -todrick ❈ insta: swiftmidnights ❅one time halsey told me i look like taylor ✩ tn x6 todrick x7 tay x1</t>
  </si>
  <si>
    <t>Actress/Singer/Dancer/Translator and lover of life :) https://t.co/6lju3sKZRN</t>
  </si>
  <si>
    <t>Self Confessed fitness freak and proud mother! I'm fuelled by coconut water and am teaching myself nutrition...</t>
  </si>
  <si>
    <t>Mom, wife, hardworkin', Stylist. Dance Mom. Wannabe Fashionista. History buff. Maryland Terrapin. Social Justice Warrior.</t>
  </si>
  <si>
    <t>Writer. Director. Actor. Producer. Activist. http://www.harrisdoran.com</t>
  </si>
  <si>
    <t>Toronto, Canada</t>
  </si>
  <si>
    <t>Karachi</t>
  </si>
  <si>
    <t>New York, NY</t>
  </si>
  <si>
    <t>Toronto</t>
  </si>
  <si>
    <t>Phoenix, AZ</t>
  </si>
  <si>
    <t>San Marino</t>
  </si>
  <si>
    <t>Sacramento, CA</t>
  </si>
  <si>
    <t>Somewhere over the Rainbow</t>
  </si>
  <si>
    <t>New York, NY via Chicago</t>
  </si>
  <si>
    <t>Berkeley, CA</t>
  </si>
  <si>
    <t>Nashua, NH</t>
  </si>
  <si>
    <t>Mother Earth</t>
  </si>
  <si>
    <t>Ottawa, Ontario</t>
  </si>
  <si>
    <t>New York, USA</t>
  </si>
  <si>
    <t xml:space="preserve">behind you. </t>
  </si>
  <si>
    <t>Dallas, TX</t>
  </si>
  <si>
    <t>S.M , mcu | p.e.h ♡ superiors</t>
  </si>
  <si>
    <t>California, USA</t>
  </si>
  <si>
    <t>Atlanta, GA</t>
  </si>
  <si>
    <t>1989 glendale, rep glendale</t>
  </si>
  <si>
    <t>New York City</t>
  </si>
  <si>
    <t>Central London</t>
  </si>
  <si>
    <t>My World</t>
  </si>
  <si>
    <t>http://www.tristanjackson.ca</t>
  </si>
  <si>
    <t>https://t.co/t9ZCdMO85y</t>
  </si>
  <si>
    <t>http://rmsalt.com</t>
  </si>
  <si>
    <t>https://t.co/1y93GtUKnN</t>
  </si>
  <si>
    <t>https://t.co/ZhSLEXIUt6</t>
  </si>
  <si>
    <t>https://t.co/hSUQvCO31p</t>
  </si>
  <si>
    <t>https://t.co/gcnlYLV2M9</t>
  </si>
  <si>
    <t>https://www.fijiwater.com/</t>
  </si>
  <si>
    <t>https://t.co/UlkwR06atu</t>
  </si>
  <si>
    <t>https://t.co/8KmM2LUa7K</t>
  </si>
  <si>
    <t>https://t.co/AG84ZbGuFe</t>
  </si>
  <si>
    <t>https://t.co/YAnrH2bKId</t>
  </si>
  <si>
    <t>https://t.co/fQGAtzyPWL</t>
  </si>
  <si>
    <t>https://sogoreate-landtrust.com/shuumi-land-tax/</t>
  </si>
  <si>
    <t>https://t.co/8ItvMPWTgx</t>
  </si>
  <si>
    <t>http://www.rainbowfoods.ca</t>
  </si>
  <si>
    <t>https://t.co/fHSoM4wi0R</t>
  </si>
  <si>
    <t>https://t.co/eRSqV9iRY8</t>
  </si>
  <si>
    <t>https://alessiacara.lnk.to/thepainsofgrowing</t>
  </si>
  <si>
    <t>http://josiahvandien.com</t>
  </si>
  <si>
    <t>http://www.shawnaccess.com</t>
  </si>
  <si>
    <t>https://t.co/BHj6LoQa8H</t>
  </si>
  <si>
    <t>https://t.co/s0IMZXXLtV</t>
  </si>
  <si>
    <t>http://spacecrime.net</t>
  </si>
  <si>
    <t>https://t.co/aSO7a7yxYz</t>
  </si>
  <si>
    <t>https://t.co/2TARfJ0vxm</t>
  </si>
  <si>
    <t>https://t.co/ev7bIUkpVY</t>
  </si>
  <si>
    <t>https://t.co/nACAH8UY6E</t>
  </si>
  <si>
    <t>https://t.co/zFcaRaV5v7</t>
  </si>
  <si>
    <t>Amsterdam</t>
  </si>
  <si>
    <t>https://pbs.twimg.com/profile_banners/1292910811/1475491003</t>
  </si>
  <si>
    <t>https://pbs.twimg.com/profile_banners/998965516717969435/1527253752</t>
  </si>
  <si>
    <t>https://pbs.twimg.com/profile_banners/3126919230/1555629988</t>
  </si>
  <si>
    <t>https://pbs.twimg.com/profile_banners/404769479/1538792494</t>
  </si>
  <si>
    <t>https://pbs.twimg.com/profile_banners/9482492/1373472601</t>
  </si>
  <si>
    <t>https://pbs.twimg.com/profile_banners/103024465/1443755086</t>
  </si>
  <si>
    <t>https://pbs.twimg.com/profile_banners/751067863180607488/1563332542</t>
  </si>
  <si>
    <t>https://pbs.twimg.com/profile_banners/1099699422500478977/1555447774</t>
  </si>
  <si>
    <t>https://pbs.twimg.com/profile_banners/957246958191726592/1564368333</t>
  </si>
  <si>
    <t>https://pbs.twimg.com/profile_banners/1101960174061973505/1551598851</t>
  </si>
  <si>
    <t>https://pbs.twimg.com/profile_banners/4037/1384805820</t>
  </si>
  <si>
    <t>https://pbs.twimg.com/profile_banners/18701873/1515457359</t>
  </si>
  <si>
    <t>https://pbs.twimg.com/profile_banners/15945351/1548472870</t>
  </si>
  <si>
    <t>https://pbs.twimg.com/profile_banners/1013502996137771008/1556460012</t>
  </si>
  <si>
    <t>https://pbs.twimg.com/profile_banners/52242024/1422742705</t>
  </si>
  <si>
    <t>https://pbs.twimg.com/profile_banners/379408088/1543868245</t>
  </si>
  <si>
    <t>https://pbs.twimg.com/profile_banners/1118147684983087105/1556220813</t>
  </si>
  <si>
    <t>https://pbs.twimg.com/profile_banners/2978589413/1542646201</t>
  </si>
  <si>
    <t>https://pbs.twimg.com/profile_banners/964872865014337536/1556736243</t>
  </si>
  <si>
    <t>https://pbs.twimg.com/profile_banners/1112582276938780672/1554096666</t>
  </si>
  <si>
    <t>https://pbs.twimg.com/profile_banners/18685407/1551372749</t>
  </si>
  <si>
    <t>https://pbs.twimg.com/profile_banners/1151103719594975232/1563279848</t>
  </si>
  <si>
    <t>https://pbs.twimg.com/profile_banners/331818436/1562163013</t>
  </si>
  <si>
    <t>https://pbs.twimg.com/profile_banners/3891120779/1457624114</t>
  </si>
  <si>
    <t>https://pbs.twimg.com/profile_banners/1121395527051038720/1565387136</t>
  </si>
  <si>
    <t>https://pbs.twimg.com/profile_banners/1074100477267206152/1561923650</t>
  </si>
  <si>
    <t>https://pbs.twimg.com/profile_banners/2530148677/1528444254</t>
  </si>
  <si>
    <t>https://pbs.twimg.com/profile_banners/159225370/1543571734</t>
  </si>
  <si>
    <t>https://pbs.twimg.com/profile_banners/76867434/1450467423</t>
  </si>
  <si>
    <t>https://pbs.twimg.com/profile_banners/2975496784/1526003178</t>
  </si>
  <si>
    <t>https://pbs.twimg.com/profile_banners/827707741/1565761220</t>
  </si>
  <si>
    <t>https://pbs.twimg.com/profile_banners/1136315334552690689/1565209033</t>
  </si>
  <si>
    <t>https://pbs.twimg.com/profile_banners/367188604/1432389337</t>
  </si>
  <si>
    <t>https://pbs.twimg.com/profile_banners/3377817119/1547499447</t>
  </si>
  <si>
    <t>https://pbs.twimg.com/profile_banners/46834323/1495818355</t>
  </si>
  <si>
    <t>https://pbs.twimg.com/profile_banners/1128922682693541888/1558153667</t>
  </si>
  <si>
    <t>https://pbs.twimg.com/profile_banners/183013211/1555943434</t>
  </si>
  <si>
    <t>https://pbs.twimg.com/profile_banners/46468297/1567013341</t>
  </si>
  <si>
    <t>https://pbs.twimg.com/profile_banners/879564033518469120/1566926607</t>
  </si>
  <si>
    <t>https://pbs.twimg.com/profile_banners/32179033/1445838844</t>
  </si>
  <si>
    <t>https://pbs.twimg.com/profile_banners/21550073/1489475078</t>
  </si>
  <si>
    <t>https://pbs.twimg.com/profile_banners/242956330/1545324434</t>
  </si>
  <si>
    <t>http://abs.twimg.com/images/themes/theme4/bg.gif</t>
  </si>
  <si>
    <t>http://abs.twimg.com/images/themes/theme1/bg.png</t>
  </si>
  <si>
    <t>http://abs.twimg.com/images/themes/theme5/bg.gif</t>
  </si>
  <si>
    <t>http://abs.twimg.com/images/themes/theme13/bg.gif</t>
  </si>
  <si>
    <t>http://abs.twimg.com/images/themes/theme7/bg.gif</t>
  </si>
  <si>
    <t>http://abs.twimg.com/images/themes/theme6/bg.gif</t>
  </si>
  <si>
    <t>http://pbs.twimg.com/profile_background_images/162937074/2P5V4J0EHomz178s2HnEixoWo1_500.jpg</t>
  </si>
  <si>
    <t>http://abs.twimg.com/images/themes/theme14/bg.gif</t>
  </si>
  <si>
    <t>http://abs.twimg.com/images/themes/theme9/bg.gif</t>
  </si>
  <si>
    <t>http://abs.twimg.com/images/themes/theme15/bg.png</t>
  </si>
  <si>
    <t>http://pbs.twimg.com/profile_images/782892048038957056/9mSW6WRV_normal.jpg</t>
  </si>
  <si>
    <t>http://pbs.twimg.com/profile_images/1000000725034860544/sb_ZDPMu_normal.jpg</t>
  </si>
  <si>
    <t>http://pbs.twimg.com/profile_images/1048397655993470977/rbTsJ1Y9_normal.jpg</t>
  </si>
  <si>
    <t>http://pbs.twimg.com/profile_images/879762216823672832/yPBtxDCz_normal.jpg</t>
  </si>
  <si>
    <t>http://pbs.twimg.com/profile_images/1151326238478225408/IatroC5G_normal.png</t>
  </si>
  <si>
    <t>http://abs.twimg.com/sticky/default_profile_images/default_profile_normal.png</t>
  </si>
  <si>
    <t>http://pbs.twimg.com/profile_images/945749438403829761/iC2oe92A_normal.jpg</t>
  </si>
  <si>
    <t>http://pbs.twimg.com/profile_images/553653588690362368/g0zxIbu8_normal.png</t>
  </si>
  <si>
    <t>http://pbs.twimg.com/profile_images/1094376006612180992/7NXh8enU_normal.jpg</t>
  </si>
  <si>
    <t>http://pbs.twimg.com/profile_images/684101250632302592/hFkWb_Bv_normal.jpg</t>
  </si>
  <si>
    <t>http://pbs.twimg.com/profile_images/989364677426733057/HD-2Vnhf_normal.jpg</t>
  </si>
  <si>
    <t>http://pbs.twimg.com/profile_images/793866777054810113/6Jzit6W0_normal.jpg</t>
  </si>
  <si>
    <t>http://pbs.twimg.com/profile_images/1101163372014317568/YKOgzz0O_normal.png</t>
  </si>
  <si>
    <t>http://pbs.twimg.com/profile_images/1151103900931514368/HMXDjok8_normal.jpg</t>
  </si>
  <si>
    <t>http://pbs.twimg.com/profile_images/1146426079395110913/BdiWseNE_normal.jpg</t>
  </si>
  <si>
    <t>http://pbs.twimg.com/profile_images/437696522/wallpaper_silversurfer01_normal.jpg</t>
  </si>
  <si>
    <t>http://pbs.twimg.com/profile_images/1164923529571291136/ihnyy1Hq_normal.jpg</t>
  </si>
  <si>
    <t>http://pbs.twimg.com/profile_images/1159166959277301760/zskLlgMZ_normal.jpg</t>
  </si>
  <si>
    <t>http://pbs.twimg.com/profile_images/986501013015183360/AIAjeEct_normal.jpg</t>
  </si>
  <si>
    <t>http://pbs.twimg.com/profile_images/1002589179077976064/BtyEzOI0_normal.jpg</t>
  </si>
  <si>
    <t>http://pbs.twimg.com/profile_images/985494838316552193/ps5KtX8x_normal.jpg</t>
  </si>
  <si>
    <t>http://pbs.twimg.com/profile_images/994755481339019264/hDe746Lc_normal.jpg</t>
  </si>
  <si>
    <t>http://pbs.twimg.com/profile_images/1161512855080001536/VLkBgZW2_normal.jpg</t>
  </si>
  <si>
    <t>http://pbs.twimg.com/profile_images/1104024117760516097/UerJ-EQS_normal.png</t>
  </si>
  <si>
    <t>http://pbs.twimg.com/profile_images/1084917321838190592/c31xHcCO_normal.jpg</t>
  </si>
  <si>
    <t>http://pbs.twimg.com/profile_images/868151298926944256/HHOS_YpA_normal.jpg</t>
  </si>
  <si>
    <t>http://pbs.twimg.com/profile_images/1159153039485341696/aSGwDloJ_normal.jpg</t>
  </si>
  <si>
    <t>http://pbs.twimg.com/profile_images/1167556465063878656/Iq9SEQgt_normal.jpg</t>
  </si>
  <si>
    <t>Open Twitter Page for This Person</t>
  </si>
  <si>
    <t>https://twitter.com/t_jacksonmusic</t>
  </si>
  <si>
    <t>https://twitter.com/flowwater</t>
  </si>
  <si>
    <t>https://twitter.com/rm_salt</t>
  </si>
  <si>
    <t>https://twitter.com/deanerzzzz</t>
  </si>
  <si>
    <t>https://twitter.com/steviepeters</t>
  </si>
  <si>
    <t>https://twitter.com/ability360</t>
  </si>
  <si>
    <t>https://twitter.com/monst_campaign</t>
  </si>
  <si>
    <t>https://twitter.com/flowwater_58</t>
  </si>
  <si>
    <t>https://twitter.com/prticularlyval</t>
  </si>
  <si>
    <t>https://twitter.com/alicezanotti</t>
  </si>
  <si>
    <t>https://twitter.com/bocicuelena</t>
  </si>
  <si>
    <t>https://twitter.com/sh</t>
  </si>
  <si>
    <t>https://twitter.com/fijiwater</t>
  </si>
  <si>
    <t>https://twitter.com/charlieputh</t>
  </si>
  <si>
    <t>https://twitter.com/ionellaccl</t>
  </si>
  <si>
    <t>https://twitter.com/andrewgertler</t>
  </si>
  <si>
    <t>https://twitter.com/shawnmendes</t>
  </si>
  <si>
    <t>https://twitter.com/starsdoinggood</t>
  </si>
  <si>
    <t>https://twitter.com/flowhydration</t>
  </si>
  <si>
    <t>https://twitter.com/dankanator_ofcl</t>
  </si>
  <si>
    <t>https://twitter.com/irisstarr3</t>
  </si>
  <si>
    <t>https://twitter.com/joanstarr</t>
  </si>
  <si>
    <t>https://twitter.com/firejake5188</t>
  </si>
  <si>
    <t>https://twitter.com/outfrontmediaeh</t>
  </si>
  <si>
    <t>https://twitter.com/flow</t>
  </si>
  <si>
    <t>https://twitter.com/rainbowfoods78</t>
  </si>
  <si>
    <t>https://twitter.com/veronikaliyah</t>
  </si>
  <si>
    <t>https://twitter.com/jensyn_99</t>
  </si>
  <si>
    <t>https://twitter.com/connorbrashier</t>
  </si>
  <si>
    <t>https://twitter.com/alessiacara</t>
  </si>
  <si>
    <t>https://twitter.com/josiahvandien</t>
  </si>
  <si>
    <t>https://twitter.com/shawnaccess</t>
  </si>
  <si>
    <t>https://twitter.com/sapphiremutual</t>
  </si>
  <si>
    <t>https://twitter.com/whywyitm</t>
  </si>
  <si>
    <t>https://twitter.com/ellyreviews</t>
  </si>
  <si>
    <t>https://twitter.com/ridekater</t>
  </si>
  <si>
    <t>https://twitter.com/zyaldar</t>
  </si>
  <si>
    <t>https://twitter.com/kaimfs_</t>
  </si>
  <si>
    <t>https://twitter.com/brimorganbooks</t>
  </si>
  <si>
    <t>https://twitter.com/getawaycarmen</t>
  </si>
  <si>
    <t>https://twitter.com/swiftsmidnights</t>
  </si>
  <si>
    <t>https://twitter.com/annabredikhina</t>
  </si>
  <si>
    <t>https://twitter.com/jennyevansent</t>
  </si>
  <si>
    <t>https://twitter.com/asianmochachip</t>
  </si>
  <si>
    <t>https://twitter.com/harrisdoran</t>
  </si>
  <si>
    <t>t_jacksonmusic
If you are reading this...I hope
something great happens to you
today #flow @flowwater #latergram
#saltlamp #mineraâ€¦ https://t.co/LmyMcFUwMi</t>
  </si>
  <si>
    <t xml:space="preserve">flowwater
</t>
  </si>
  <si>
    <t>rm_salt
RT @t_jacksonmusic: If you are
reading this...I hope something
great happens to you today #flow
@flowwater #latergram #saltlamp
#mineraâ€¦ htâ€¦</t>
  </si>
  <si>
    <t>deanerzzzz
Late honeymooning with the wife.
So excited. On an entirely different
note. She’s so smoove. #flowwater
https://t.co/tCyrOLlSPS</t>
  </si>
  <si>
    <t>steviepeters
RT @Deanerzzzz: Late honeymooning
with the wife. So excited. On an
entirely different note. She’s
so smoove. #flowwater https://t.co/tCyrO…</t>
  </si>
  <si>
    <t>ability360
Day 2 of _xD83C__xDF35_ Classic _xD83C__xDFC0_ was a success!
#basketball #adaptive #AdaptiveAthlete
#AdaptiveSport #prosthetics #amputee
#amplife #porstheticleg #limbloss
#amputeeconcierge #amputeestrong
#hangerclinic #prostheticinnovations
#amputeecoalition #amputeecommunity
#ottobock #FlowWater https://t.co/Khxsge9aut</t>
  </si>
  <si>
    <t>monst_campaign
@flowwater_58 選んでくれてありがとうございます✨モンストで、新しい姿の私に会いに来てくださいね⭐
詳細▶ https://t.co/XRlSCgE2RA #壮美なる聖告の大天使ガブリエル
#モンスト https://t.co/2GWIzT4xUD</t>
  </si>
  <si>
    <t xml:space="preserve">flowwater_58
</t>
  </si>
  <si>
    <t>prticularlyval
Shawn+FlowWater _xD83E__xDD1D_ Us Staying hydrated
and saving the world.</t>
  </si>
  <si>
    <t>alicezanotti
RT @prticularlyval: Shawn+FlowWater
_xD83E__xDD1D_ Us Staying hydrated and saving
the world.</t>
  </si>
  <si>
    <t>bocicuelena
RT @IonellaCCl: Does anyone remember
of @charlieputh and @FIJIWater?
(2017) Well, this is the same story
but with different characters.
@Sh…</t>
  </si>
  <si>
    <t xml:space="preserve">sh
</t>
  </si>
  <si>
    <t xml:space="preserve">fijiwater
</t>
  </si>
  <si>
    <t xml:space="preserve">charlieputh
</t>
  </si>
  <si>
    <t>ionellaccl
@ShawnMendes @FlowWater</t>
  </si>
  <si>
    <t xml:space="preserve">andrewgertler
</t>
  </si>
  <si>
    <t xml:space="preserve">shawnmendes
</t>
  </si>
  <si>
    <t>starsdoinggood
Shawn Mendes @ShawnMendes Joins
Flow @FlowHydration as Sustainability
Ambassador and Partner https://t.co/DIaQ1eOgjl
#ShawnMendes #flow #flowwater #flowhydration
#Sustainability #starsdoinggood</t>
  </si>
  <si>
    <t xml:space="preserve">flowhydration
</t>
  </si>
  <si>
    <t>dankanator_ofcl
Shawn Mendes &amp;amp; Flow Water Joined
Hands To Save The World From Plastic
Threats @ShawnMendes #flowwater
#ShawnMendes #ShawnMendesTheTour
@dankanator_ofcl https://t.co/NqMTEhwaZT</t>
  </si>
  <si>
    <t>irisstarr3
@joanstarr is working on plastic
too! Check her out. .@ShawnMendes
.@FlowWater https://t.co/QT3nJElmKs</t>
  </si>
  <si>
    <t xml:space="preserve">joanstarr
</t>
  </si>
  <si>
    <t>firejake5188
Be the firefighter kids believe
we are, be skilled, be practiced,
be kind....make a difference! #firefighterintraining
#firedepartment #stretchcity #hereforyou
#hereforthem #enginecompany #laddercompany
#rescuecompany #flowwater #dowork
https://t.co/m8DbX2T8by</t>
  </si>
  <si>
    <t>outfrontmediaeh
Hydrate yourself by drinking @flow
naturally alkaline spring water
with @gwynwthpaltrow this Summer!
. #OUTFRONT #WeGetYouEh #flowwater
#gwynwthpaltrow #alkalinewater
#naturalwater #OOH https://t.co/Esu4haL1R3</t>
  </si>
  <si>
    <t xml:space="preserve">flow
</t>
  </si>
  <si>
    <t>rainbowfoods78
Hydration is _xD83D__xDD11_! With the sun high
in the sky, come cool down with
@FlowHydration and their alkaline
spring water until 2pm today (July
27). #flowwater #hydration #ottawasummer
#stayhydrated #alkalinespringwater
#saturdaysampling https://t.co/ZgttxtFDcN</t>
  </si>
  <si>
    <t>veronikaliyah
Sit and wait a lifetime or get
up and get it yourself! . . #mood
#Tuesday #beunstoppable #life #getup
#getit #gap #hm #stevemadden #flow
#flowwater #hydrate @ Philadelphia,
Pennsylvania https://t.co/74uMz4mSnd</t>
  </si>
  <si>
    <t>jensyn_99
just got my @FlowHydration _xD83C__xDF0A__xD83D__xDC99_
#savetheearth #flow @ShawnAccess
@ShawnMendes @andrewgertler @JosiahVanDien
@alessiacara @ConnorBrashier #shawnmendes
#flowwater https://t.co/Q6AQVb8Rer</t>
  </si>
  <si>
    <t xml:space="preserve">connorbrashier
</t>
  </si>
  <si>
    <t xml:space="preserve">alessiacara
</t>
  </si>
  <si>
    <t xml:space="preserve">josiahvandien
</t>
  </si>
  <si>
    <t xml:space="preserve">shawnaccess
</t>
  </si>
  <si>
    <t>sapphiremutual
sjhdjsjfjd suddenly the flow water
bottle is turned to face the camera??
SJDHSJD #sponsor #flowwater #canada
#shawnmendes https://t.co/uIgDSaV3g0</t>
  </si>
  <si>
    <t>whywyitm
RT @sapphiremutual: sjhdjsjfjd
suddenly the flow water bottle
is turned to face the camera??
SJDHSJD #sponsor #flowwater #canada
#shawnmend…</t>
  </si>
  <si>
    <t>ellyreviews
My absolutely most favourite water!!!
#itdoestastedifferent @flowwater
#FlowWater https://t.co/yePUqUQe4c</t>
  </si>
  <si>
    <t>ridekater
Drinkable, mineral-rich, alkaline
spring water in every ride? Yes
please! Grab yourself a @FlowHydration
water on your next trip with Kater.⁣⁣
#Vancouver #RideKater #FlowWater
https://t.co/27wFg0a3C4</t>
  </si>
  <si>
    <t>zyaldar
Day 15 of #100DaysOfGaming I played
@FlowWater. This is a fun relaxing
puzzle game. #ExtraLife #ForTheKids
https://t.co/QbuuB6tm2M</t>
  </si>
  <si>
    <t>kaimfs_
@brimorganbooks A game to de-stress
before bed. This might sound silly,
but @FlowWater is a simple puzzle
game where you try to pump water
into fountains. It's serene and
simple. Another game, "Ballz,"
is good too.</t>
  </si>
  <si>
    <t xml:space="preserve">brimorganbooks
</t>
  </si>
  <si>
    <t>getawaycarmen
Ready for @ShawnMendes in Philly
tonight!!!! Love this bean so much
_xD83D__xDC97_ @FlowHydration #flowwater #shawnmendesthetourphilly
https://t.co/aIs6x9pQDi</t>
  </si>
  <si>
    <t>swiftsmidnights
@getawaycarmen @ShawnMendes @FlowHydration
.@ShawnMendes @FlowHydration #flowwater
! _xD83D__xDC98__xD83D__xDC98__xD83D__xDC98_</t>
  </si>
  <si>
    <t>annabredikhina
In #FlowWater heaven! Just received
my variety pack via #AmazonPrime
and cannot wait to taste all of
these fun flavors! #TBT to last
Friday when I received a complementary
pack of my very first #Flow #organic…
https://t.co/5lO9W2mnAG</t>
  </si>
  <si>
    <t>jennyevansent
I can't get enough of FLOW Water,
what a treat. Even bigger treat
was to get a #Goop discount Sharing
the love again! goopvip25 at https://t.co/LmXZZ0AI48
for 25% off Goop # FlowWater</t>
  </si>
  <si>
    <t>asianmochachip
Afternoon snack. _xD83E__xDD37__xD83C__xDFFD_‍♀️ #chocolateteacup
#flowwater #sundaymood https://t.co/ySiloVAGDH</t>
  </si>
  <si>
    <t>harrisdoran
Yes @FlowHydration water! This
is what I’m talking about #flowwater
#sustainability https://t.co/BMmjv9Jv0l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</si>
  <si>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</si>
  <si>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</si>
  <si>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</si>
  <si>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</si>
  <si>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</si>
  <si>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</si>
  <si>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</si>
  <si>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</si>
  <si>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</si>
  <si>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</si>
  <si>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</si>
  <si>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</si>
  <si>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</si>
  <si>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</si>
  <si>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</si>
  <si>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</si>
  <si>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</si>
  <si>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</si>
  <si>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</si>
  <si>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</si>
  <si>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</si>
  <si>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</si>
  <si>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</si>
  <si>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</si>
  <si>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</si>
  <si>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</si>
  <si>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</si>
  <si>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</si>
  <si>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</si>
  <si>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</si>
  <si>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</si>
  <si>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</si>
  <si>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</si>
  <si>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</si>
  <si>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</si>
  <si>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</si>
  <si>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</si>
  <si>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</si>
  <si>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</si>
  <si>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</si>
  <si>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</si>
  <si>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</si>
  <si>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</si>
  <si>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</si>
  <si>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</si>
  <si>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</si>
  <si>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</si>
  <si>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</si>
  <si>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</si>
  <si>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</si>
  <si>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</si>
  <si>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</si>
  <si>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</si>
  <si>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</si>
  <si>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</si>
  <si>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</si>
  <si>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</si>
  <si>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</si>
  <si>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</si>
  <si>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</si>
  <si>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</si>
  <si>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</si>
  <si>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</si>
  <si>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</si>
  <si>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</si>
  <si>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</si>
  <si>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</si>
  <si>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</si>
  <si>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</si>
  <si>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</si>
  <si>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</si>
  <si>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</si>
  <si>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</si>
  <si>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</si>
  <si>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</si>
  <si>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</si>
  <si>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</si>
  <si>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</si>
  <si>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</si>
  <si>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</si>
  <si>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</si>
  <si>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</si>
  <si>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</si>
  <si>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</si>
  <si>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</si>
  <si>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</si>
  <si>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https://www.instagram.com/p/B2M3T9kDmkx/?igshid=1foha9tipov5m https://dankanator.com/24404/shawn-mendes-flow-water-joined-hands-save-world-from-plastic-threats/ https://www.greenmatters.com/p/shawn-mendes-sustainability-flow-water</t>
  </si>
  <si>
    <t>https://www.instagram.com/p/B1Gup-MDY9Q/?igshid=v2l2j9ifyawt https://www.instagram.com/p/B1w9tSIppT_/?igshid=qpmrmmgo9k2i https://www.aqua-amore.com/ https://www.instagram.com/p/B14OkSFB4k5/?igshid=m8dooo4uo0y9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</si>
  <si>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</si>
  <si>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</si>
  <si>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</si>
  <si>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</si>
  <si>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</si>
  <si>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</si>
  <si>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</si>
  <si>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</si>
  <si>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</si>
  <si>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</si>
  <si>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</si>
  <si>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</si>
  <si>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dankanator.com greenmatters.com</t>
  </si>
  <si>
    <t>instagram.com aqua-amore.com</t>
  </si>
  <si>
    <t>Top Hashtags in Tweet in Entire Graph</t>
  </si>
  <si>
    <t>sustainability</t>
  </si>
  <si>
    <t>sponsor</t>
  </si>
  <si>
    <t>canada</t>
  </si>
  <si>
    <t>latergram</t>
  </si>
  <si>
    <t>saltlamp</t>
  </si>
  <si>
    <t>minera</t>
  </si>
  <si>
    <t>chocolateteacup</t>
  </si>
  <si>
    <t>Top Hashtags in Tweet in G1</t>
  </si>
  <si>
    <t>shawnmendesthetourphilly</t>
  </si>
  <si>
    <t>vancouver</t>
  </si>
  <si>
    <t>hydration</t>
  </si>
  <si>
    <t>ottawasummer</t>
  </si>
  <si>
    <t>stayhydrated</t>
  </si>
  <si>
    <t>alkalinespringwater</t>
  </si>
  <si>
    <t>Top Hashtags in Tweet in G2</t>
  </si>
  <si>
    <t>100daysofgaming</t>
  </si>
  <si>
    <t>extralife</t>
  </si>
  <si>
    <t>forthekids</t>
  </si>
  <si>
    <t>itdoestastedifferent</t>
  </si>
  <si>
    <t>Top Hashtags in Tweet in G3</t>
  </si>
  <si>
    <t>savetheearth</t>
  </si>
  <si>
    <t>Top Hashtags in Tweet in G4</t>
  </si>
  <si>
    <t>basketball</t>
  </si>
  <si>
    <t>adaptive</t>
  </si>
  <si>
    <t>adaptiveathlete</t>
  </si>
  <si>
    <t>adaptivesport</t>
  </si>
  <si>
    <t>prosthetics</t>
  </si>
  <si>
    <t>amputee</t>
  </si>
  <si>
    <t>amplife</t>
  </si>
  <si>
    <t>porstheticleg</t>
  </si>
  <si>
    <t>Top Hashtags in Tweet in G5</t>
  </si>
  <si>
    <t>Top Hashtags in Tweet in G6</t>
  </si>
  <si>
    <t>Top Hashtags in Tweet in G7</t>
  </si>
  <si>
    <t>outfront</t>
  </si>
  <si>
    <t>wegetyoueh</t>
  </si>
  <si>
    <t>gwynwthpaltrow</t>
  </si>
  <si>
    <t>alkalinewater</t>
  </si>
  <si>
    <t>naturalwater</t>
  </si>
  <si>
    <t>ooh</t>
  </si>
  <si>
    <t>Top Hashtags in Tweet in G8</t>
  </si>
  <si>
    <t>Top Hashtags in Tweet in G9</t>
  </si>
  <si>
    <t>壮美なる聖告の大天使ガブリエル</t>
  </si>
  <si>
    <t>モンスト</t>
  </si>
  <si>
    <t>Top Hashtags in Tweet in G10</t>
  </si>
  <si>
    <t>Top Hashtags in Tweet</t>
  </si>
  <si>
    <t>flowwater sustainability shawnmendes shawnmendesthetourphilly vancouver ridekater hydration ottawasummer stayhydrated alkalinespringwater</t>
  </si>
  <si>
    <t>flow latergram saltlamp minera 100daysofgaming extralife forthekids itdoestastedifferent flowwater</t>
  </si>
  <si>
    <t>flowwater flow basketball adaptive adaptiveathlete adaptivesport prosthetics amputee amplife porstheticleg</t>
  </si>
  <si>
    <t>Top Words in Tweet in Entire Graph</t>
  </si>
  <si>
    <t>Words in Sentiment List#1: Positive</t>
  </si>
  <si>
    <t>Words in Sentiment List#2: Negative</t>
  </si>
  <si>
    <t>Words in Sentiment List#3: Angry/Violent</t>
  </si>
  <si>
    <t>Non-categorized Words</t>
  </si>
  <si>
    <t>Total Words</t>
  </si>
  <si>
    <t>#flowwater</t>
  </si>
  <si>
    <t>water</t>
  </si>
  <si>
    <t>Top Words in Tweet in G1</t>
  </si>
  <si>
    <t>yes</t>
  </si>
  <si>
    <t>#sustainability</t>
  </si>
  <si>
    <t>ready</t>
  </si>
  <si>
    <t>philly</t>
  </si>
  <si>
    <t>tonight</t>
  </si>
  <si>
    <t>Top Words in Tweet in G2</t>
  </si>
  <si>
    <t>game</t>
  </si>
  <si>
    <t>simple</t>
  </si>
  <si>
    <t>puzzle</t>
  </si>
  <si>
    <t>reading</t>
  </si>
  <si>
    <t>hope</t>
  </si>
  <si>
    <t>something</t>
  </si>
  <si>
    <t>great</t>
  </si>
  <si>
    <t>happens</t>
  </si>
  <si>
    <t>Top Words in Tweet in G3</t>
  </si>
  <si>
    <t>Top Words in Tweet in G4</t>
  </si>
  <si>
    <t>wait</t>
  </si>
  <si>
    <t>#flow</t>
  </si>
  <si>
    <t>received</t>
  </si>
  <si>
    <t>pack</t>
  </si>
  <si>
    <t>treat</t>
  </si>
  <si>
    <t>Top Words in Tweet in G5</t>
  </si>
  <si>
    <t>remember</t>
  </si>
  <si>
    <t>anyone</t>
  </si>
  <si>
    <t>2017</t>
  </si>
  <si>
    <t>well</t>
  </si>
  <si>
    <t>same</t>
  </si>
  <si>
    <t>story</t>
  </si>
  <si>
    <t>Top Words in Tweet in G6</t>
  </si>
  <si>
    <t>sjhdjsjfjd</t>
  </si>
  <si>
    <t>suddenly</t>
  </si>
  <si>
    <t>bottle</t>
  </si>
  <si>
    <t>turned</t>
  </si>
  <si>
    <t>face</t>
  </si>
  <si>
    <t>camera</t>
  </si>
  <si>
    <t>sjdhsjd</t>
  </si>
  <si>
    <t>#sponsor</t>
  </si>
  <si>
    <t>Top Words in Tweet in G7</t>
  </si>
  <si>
    <t>Top Words in Tweet in G8</t>
  </si>
  <si>
    <t>shawn</t>
  </si>
  <si>
    <t>staying</t>
  </si>
  <si>
    <t>hydrated</t>
  </si>
  <si>
    <t>saving</t>
  </si>
  <si>
    <t>world</t>
  </si>
  <si>
    <t>Top Words in Tweet in G9</t>
  </si>
  <si>
    <t>Top Words in Tweet in G10</t>
  </si>
  <si>
    <t>late</t>
  </si>
  <si>
    <t>honeymooning</t>
  </si>
  <si>
    <t>wife</t>
  </si>
  <si>
    <t>excited</t>
  </si>
  <si>
    <t>entirely</t>
  </si>
  <si>
    <t>different</t>
  </si>
  <si>
    <t>note</t>
  </si>
  <si>
    <t>s</t>
  </si>
  <si>
    <t>smoove</t>
  </si>
  <si>
    <t>Top Words in Tweet</t>
  </si>
  <si>
    <t>flowhydration #flowwater shawnmendes water yes #sustainability getawaycarmen ready philly tonight</t>
  </si>
  <si>
    <t>flowwater game simple puzzle water reading hope something great happens</t>
  </si>
  <si>
    <t>#flowwater wait #flow received pack treat</t>
  </si>
  <si>
    <t>remember charlieputh shawnmendes flowwater anyone fijiwater 2017 well same story</t>
  </si>
  <si>
    <t>sjhdjsjfjd suddenly flow water bottle turned face camera sjdhsjd #sponsor</t>
  </si>
  <si>
    <t>shawn flowwater staying hydrated saving world</t>
  </si>
  <si>
    <t>late honeymooning wife excited entirely different note s smoove #flowwater</t>
  </si>
  <si>
    <t>Top Word Pairs in Tweet in Entire Graph</t>
  </si>
  <si>
    <t>flow,water</t>
  </si>
  <si>
    <t>flowhydration,#flowwater</t>
  </si>
  <si>
    <t>alkaline,spring</t>
  </si>
  <si>
    <t>spring,water</t>
  </si>
  <si>
    <t>shawnmendes,flowwater</t>
  </si>
  <si>
    <t>flowhydration,water</t>
  </si>
  <si>
    <t>shawnmendes,flowhydration</t>
  </si>
  <si>
    <t>ready,shawnmendes</t>
  </si>
  <si>
    <t>shawnmendes,philly</t>
  </si>
  <si>
    <t>philly,tonight</t>
  </si>
  <si>
    <t>Top Word Pairs in Tweet in G1</t>
  </si>
  <si>
    <t>tonight,love</t>
  </si>
  <si>
    <t>love,bean</t>
  </si>
  <si>
    <t>bean,much</t>
  </si>
  <si>
    <t>much,flowhydration</t>
  </si>
  <si>
    <t>Top Word Pairs in Tweet in G2</t>
  </si>
  <si>
    <t>puzzle,game</t>
  </si>
  <si>
    <t>reading,hope</t>
  </si>
  <si>
    <t>hope,something</t>
  </si>
  <si>
    <t>something,great</t>
  </si>
  <si>
    <t>great,happens</t>
  </si>
  <si>
    <t>happens,today</t>
  </si>
  <si>
    <t>today,#flow</t>
  </si>
  <si>
    <t>#flow,flowwater</t>
  </si>
  <si>
    <t>flowwater,#latergram</t>
  </si>
  <si>
    <t>#latergram,#saltlamp</t>
  </si>
  <si>
    <t>Top Word Pairs in Tweet in G3</t>
  </si>
  <si>
    <t>Top Word Pairs in Tweet in G4</t>
  </si>
  <si>
    <t>Top Word Pairs in Tweet in G5</t>
  </si>
  <si>
    <t>anyone,remember</t>
  </si>
  <si>
    <t>remember,charlieputh</t>
  </si>
  <si>
    <t>charlieputh,fijiwater</t>
  </si>
  <si>
    <t>fijiwater,2017</t>
  </si>
  <si>
    <t>2017,well</t>
  </si>
  <si>
    <t>well,same</t>
  </si>
  <si>
    <t>same,story</t>
  </si>
  <si>
    <t>story,different</t>
  </si>
  <si>
    <t>different,characters</t>
  </si>
  <si>
    <t>Top Word Pairs in Tweet in G6</t>
  </si>
  <si>
    <t>sjhdjsjfjd,suddenly</t>
  </si>
  <si>
    <t>suddenly,flow</t>
  </si>
  <si>
    <t>water,bottle</t>
  </si>
  <si>
    <t>bottle,turned</t>
  </si>
  <si>
    <t>turned,face</t>
  </si>
  <si>
    <t>face,camera</t>
  </si>
  <si>
    <t>camera,sjdhsjd</t>
  </si>
  <si>
    <t>sjdhsjd,#sponsor</t>
  </si>
  <si>
    <t>#sponsor,#flowwater</t>
  </si>
  <si>
    <t>Top Word Pairs in Tweet in G7</t>
  </si>
  <si>
    <t>Top Word Pairs in Tweet in G8</t>
  </si>
  <si>
    <t>shawn,flowwater</t>
  </si>
  <si>
    <t>flowwater,staying</t>
  </si>
  <si>
    <t>staying,hydrated</t>
  </si>
  <si>
    <t>hydrated,saving</t>
  </si>
  <si>
    <t>saving,world</t>
  </si>
  <si>
    <t>Top Word Pairs in Tweet in G9</t>
  </si>
  <si>
    <t>Top Word Pairs in Tweet in G10</t>
  </si>
  <si>
    <t>late,honeymooning</t>
  </si>
  <si>
    <t>honeymooning,wife</t>
  </si>
  <si>
    <t>wife,excited</t>
  </si>
  <si>
    <t>excited,entirely</t>
  </si>
  <si>
    <t>entirely,different</t>
  </si>
  <si>
    <t>different,note</t>
  </si>
  <si>
    <t>note,s</t>
  </si>
  <si>
    <t>s,smoove</t>
  </si>
  <si>
    <t>smoove,#flowwater</t>
  </si>
  <si>
    <t>Top Word Pairs in Tweet</t>
  </si>
  <si>
    <t>flowhydration,#flowwater  flowhydration,water  shawnmendes,flowhydration  ready,shawnmendes  shawnmendes,philly  philly,tonight  tonight,love  love,bean  bean,much  much,flowhydration</t>
  </si>
  <si>
    <t>puzzle,game  reading,hope  hope,something  something,great  great,happens  happens,today  today,#flow  #flow,flowwater  flowwater,#latergram  #latergram,#saltlamp</t>
  </si>
  <si>
    <t>shawnmendes,flowwater  anyone,remember  remember,charlieputh  charlieputh,fijiwater  fijiwater,2017  2017,well  well,same  same,story  story,different  different,characters</t>
  </si>
  <si>
    <t>sjhdjsjfjd,suddenly  suddenly,flow  flow,water  water,bottle  bottle,turned  turned,face  face,camera  camera,sjdhsjd  sjdhsjd,#sponsor  #sponsor,#flowwater</t>
  </si>
  <si>
    <t>shawn,flowwater  flowwater,staying  staying,hydrated  hydrated,saving  saving,world</t>
  </si>
  <si>
    <t>late,honeymooning  honeymooning,wife  wife,excited  excited,entirely  entirely,different  different,note  note,s  s,smoove  smoove,#flowwater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</si>
  <si>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</si>
  <si>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</si>
  <si>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</si>
  <si>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</si>
  <si>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</si>
  <si>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</si>
  <si>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</si>
  <si>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</si>
  <si>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</si>
  <si>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</si>
  <si>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</si>
  <si>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</si>
  <si>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</si>
  <si>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</si>
  <si>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</si>
  <si>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</si>
  <si>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</si>
  <si>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</si>
  <si>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</si>
  <si>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</si>
  <si>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</si>
  <si>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</si>
  <si>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</si>
  <si>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brimorganbooks joanstarr</t>
  </si>
  <si>
    <t>Top Mentioned in Tweet</t>
  </si>
  <si>
    <t>flowhydration shawnmendes getawaycarmen dankanator_ofcl</t>
  </si>
  <si>
    <t>flowwater shawnmendes t_jacksonmusic</t>
  </si>
  <si>
    <t>flowhydration shawnaccess shawnmendes andrewgertler josiahvandien alessiacara connorbrashier</t>
  </si>
  <si>
    <t>flowwater charlieputh fijiwater shawnmendes andrewgertler ionellaccl sh</t>
  </si>
  <si>
    <t>flow gwynwthpaltrow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</si>
  <si>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</si>
  <si>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</si>
  <si>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</si>
  <si>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</si>
  <si>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</si>
  <si>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</si>
  <si>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</si>
  <si>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</si>
  <si>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</si>
  <si>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</si>
  <si>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</si>
  <si>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</si>
  <si>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swiftsmidnights getawaycarmen harrisdoran shawnmendes flowhydration rainbowfoods78 ridekater dankanator_ofcl starsdoinggood</t>
  </si>
  <si>
    <t>rm_salt brimorganbooks zyaldar irisstarr3 t_jacksonmusic joanstarr ellyreviews kaimfs_ flowwater</t>
  </si>
  <si>
    <t>alessiacara josiahvandien andrewgertler shawnaccess jensyn_99 connorbrashier</t>
  </si>
  <si>
    <t>asianmochachip ability360 veronikaliyah annabredikhina jennyevansent firejake5188</t>
  </si>
  <si>
    <t>fijiwater sh charlieputh ionellaccl bocicuelena</t>
  </si>
  <si>
    <t>sapphiremutual whywyitm</t>
  </si>
  <si>
    <t>flow outfrontmediaeh</t>
  </si>
  <si>
    <t>alicezanotti prticularlyval</t>
  </si>
  <si>
    <t>monst_campaign flowwater_58</t>
  </si>
  <si>
    <t>steviepeters deanerzzzz</t>
  </si>
  <si>
    <t>Top URLs in Tweet by Count</t>
  </si>
  <si>
    <t>Top URLs in Tweet by Salience</t>
  </si>
  <si>
    <t>Top Domains in Tweet by Count</t>
  </si>
  <si>
    <t>Top Domains in Tweet by Salience</t>
  </si>
  <si>
    <t>Top Hashtags in Tweet by Count</t>
  </si>
  <si>
    <t>basketball adaptive adaptiveathlete adaptivesport prosthetics amputee amplife porstheticleg limbloss amputeeconcierge</t>
  </si>
  <si>
    <t>mood tuesday beunstoppable life getup getit gap hm stevemadden flow</t>
  </si>
  <si>
    <t>Top Hashtags in Tweet by Salience</t>
  </si>
  <si>
    <t>Top Words in Tweet by Count</t>
  </si>
  <si>
    <t>reading hope something great happens today #flow #latergram #saltlamp #mineraâ</t>
  </si>
  <si>
    <t>t_jacksonmusic reading hope something great happens today #flow #latergram #saltlamp</t>
  </si>
  <si>
    <t>deanerzzzz late honeymooning wife excited entirely different note s smoove</t>
  </si>
  <si>
    <t>day 2 classic success #basketball #adaptive #adaptiveathlete #adaptivesport #prosthetics #amputee</t>
  </si>
  <si>
    <t>flowwater_58 選んでくれてありがとうございます モンストで 新しい姿の私に会いに来てくださいね 詳細 #壮美なる聖告の大天使ガブリエル #モンスト</t>
  </si>
  <si>
    <t>shawn staying hydrated saving world</t>
  </si>
  <si>
    <t>prticularlyval shawn staying hydrated saving world</t>
  </si>
  <si>
    <t>ionellaccl anyone remember charlieputh fijiwater 2017 well same story different</t>
  </si>
  <si>
    <t>shawnmendes remember charlieputh fiji anyone fijiwater 2017 well same story</t>
  </si>
  <si>
    <t>shawn mendes shawnmendes joins flow flowhydration sustainability ambassador partner #shawnmendes</t>
  </si>
  <si>
    <t>shawn mendes flow water joined hands save world plastic threats</t>
  </si>
  <si>
    <t>joanstarr working plastic check out shawnmendes</t>
  </si>
  <si>
    <t>firefighter kids believe skilled practiced kind make difference #firefighterintraining #firedepartment</t>
  </si>
  <si>
    <t>hydrate yourself drinking flow naturally alkaline spring water gwynwthpaltrow summer</t>
  </si>
  <si>
    <t>hydration sun high sky come cool down flowhydration alkaline spring</t>
  </si>
  <si>
    <t>sit wait lifetime up yourself #mood #tuesday #beunstoppable #life #getup</t>
  </si>
  <si>
    <t>flowhydration #savetheearth #flow shawnaccess shawnmendes andrewgertler josiahvandien alessiacara connorbrashier #shawnmendes</t>
  </si>
  <si>
    <t>sapphiremutual sjhdjsjfjd suddenly flow water bottle turned face camera sjdhsjd</t>
  </si>
  <si>
    <t>absolutely favourite water #itdoestastedifferent #flowwater</t>
  </si>
  <si>
    <t>water drinkable mineral rich alkaline spring ride yes please grab</t>
  </si>
  <si>
    <t>day 15 #100daysofgaming played fun relaxing puzzle game #extralife #forthekids</t>
  </si>
  <si>
    <t>game simple brimorganbooks de stress before bed sound silly puzzle</t>
  </si>
  <si>
    <t>ready shawnmendes philly tonight love bean much flowhydration #flowwater #shawnmendesthetourphilly</t>
  </si>
  <si>
    <t>shawnmendes flowhydration getawaycarmen #flowwater ready philly tonight love bean much</t>
  </si>
  <si>
    <t>received pack #flowwater heaven variety via #amazonprime wait taste fun</t>
  </si>
  <si>
    <t>treat enough flow water even bigger #goop discount sharing love</t>
  </si>
  <si>
    <t>afternoon snack #chocolateteacup #flowwater #sundaymood</t>
  </si>
  <si>
    <t>yes flowhydration water m talking #flowwater #sustainability</t>
  </si>
  <si>
    <t>Top Words in Tweet by Salience</t>
  </si>
  <si>
    <t>remember charlieputh fiji anyone fijiwater 2017 well same story different</t>
  </si>
  <si>
    <t>ready philly tonight love bean much #shawnmendesthetourphill shawnmendes flowhydration getawaycarmen</t>
  </si>
  <si>
    <t>Top Word Pairs in Tweet by Count</t>
  </si>
  <si>
    <t>reading,hope  hope,something  something,great  great,happens  happens,today  today,#flow  #flow,flowwater  flowwater,#latergram  #latergram,#saltlamp  #saltlamp,#mineraâ</t>
  </si>
  <si>
    <t>t_jacksonmusic,reading  reading,hope  hope,something  something,great  great,happens  happens,today  today,#flow  #flow,flowwater  flowwater,#latergram  #latergram,#saltlamp</t>
  </si>
  <si>
    <t>deanerzzzz,late  late,honeymooning  honeymooning,wife  wife,excited  excited,entirely  entirely,different  different,note  note,s  s,smoove  smoove,#flowwater</t>
  </si>
  <si>
    <t>day,2  2,classic  classic,success  success,#basketball  #basketball,#adaptive  #adaptive,#adaptiveathlete  #adaptiveathlete,#adaptivesport  #adaptivesport,#prosthetics  #prosthetics,#amputee  #amputee,#amplife</t>
  </si>
  <si>
    <t>flowwater_58,選んでくれてありがとうございます  選んでくれてありがとうございます,モンストで  モンストで,新しい姿の私に会いに来てくださいね  新しい姿の私に会いに来てくださいね,詳細  詳細,#壮美なる聖告の大天使ガブリエル  #壮美なる聖告の大天使ガブリエル,#モンスト</t>
  </si>
  <si>
    <t>prticularlyval,shawn  shawn,flowwater  flowwater,staying  staying,hydrated  hydrated,saving  saving,world</t>
  </si>
  <si>
    <t>ionellaccl,anyone  anyone,remember  remember,charlieputh  charlieputh,fijiwater  fijiwater,2017  2017,well  well,same  same,story  story,different  different,characters</t>
  </si>
  <si>
    <t>shawn,mendes  mendes,shawnmendes  shawnmendes,joins  joins,flow  flow,flowhydration  flowhydration,sustainability  sustainability,ambassador  ambassador,partner  partner,#shawnmendes  #shawnmendes,#flow</t>
  </si>
  <si>
    <t>shawn,mendes  mendes,flow  flow,water  water,joined  joined,hands  hands,save  save,world  world,plastic  plastic,threats  threats,shawnmendes</t>
  </si>
  <si>
    <t>joanstarr,working  working,plastic  plastic,check  check,out  out,shawnmendes  shawnmendes,flowwater</t>
  </si>
  <si>
    <t>firefighter,kids  kids,believe  believe,skilled  skilled,practiced  practiced,kind  kind,make  make,difference  difference,#firefighterintraining  #firefighterintraining,#firedepartment  #firedepartment,#stretchcity</t>
  </si>
  <si>
    <t>hydrate,yourself  yourself,drinking  drinking,flow  flow,naturally  naturally,alkaline  alkaline,spring  spring,water  water,gwynwthpaltrow  gwynwthpaltrow,summer  summer,#outfront</t>
  </si>
  <si>
    <t>hydration,sun  sun,high  high,sky  sky,come  come,cool  cool,down  down,flowhydration  flowhydration,alkaline  alkaline,spring  spring,water</t>
  </si>
  <si>
    <t>sit,wait  wait,lifetime  lifetime,up  up,yourself  yourself,#mood  #mood,#tuesday  #tuesday,#beunstoppable  #beunstoppable,#life  #life,#getup  #getup,#getit</t>
  </si>
  <si>
    <t>flowhydration,#savetheearth  #savetheearth,#flow  #flow,shawnaccess  shawnaccess,shawnmendes  shawnmendes,andrewgertler  andrewgertler,josiahvandien  josiahvandien,alessiacara  alessiacara,connorbrashier  connorbrashier,#shawnmendes  #shawnmendes,#flowwater</t>
  </si>
  <si>
    <t>sapphiremutual,sjhdjsjfjd  sjhdjsjfjd,suddenly  suddenly,flow  flow,water  water,bottle  bottle,turned  turned,face  face,camera  camera,sjdhsjd  sjdhsjd,#sponsor</t>
  </si>
  <si>
    <t>absolutely,favourite  favourite,water  water,#itdoestastedifferent  #itdoestastedifferent,flowwater  flowwater,#flowwater</t>
  </si>
  <si>
    <t>drinkable,mineral  mineral,rich  rich,alkaline  alkaline,spring  spring,water  water,ride  ride,yes  yes,please  please,grab  grab,yourself</t>
  </si>
  <si>
    <t>day,15  15,#100daysofgaming  #100daysofgaming,played  played,flowwater  flowwater,fun  fun,relaxing  relaxing,puzzle  puzzle,game  game,#extralife  #extralife,#forthekids</t>
  </si>
  <si>
    <t>brimorganbooks,game  game,de  de,stress  stress,before  before,bed  bed,sound  sound,silly  silly,flowwater  flowwater,simple  simple,puzzle</t>
  </si>
  <si>
    <t>ready,shawnmendes  shawnmendes,philly  philly,tonight  tonight,love  love,bean  bean,much  much,flowhydration  flowhydration,#flowwater  #flowwater,#shawnmendesthetourphilly</t>
  </si>
  <si>
    <t>shawnmendes,flowhydration  flowhydration,#flowwater  getawaycarmen,shawnmendes  flowhydration,shawnmendes  getawaycarmen,ready  ready,shawnmendes  shawnmendes,philly  philly,tonight  tonight,love  love,bean</t>
  </si>
  <si>
    <t>#flowwater,heaven  heaven,received  received,variety  variety,pack  pack,via  via,#amazonprime  #amazonprime,wait  wait,taste  taste,fun  fun,flavors</t>
  </si>
  <si>
    <t>enough,flow  flow,water  water,treat  treat,even  even,bigger  bigger,treat  treat,#goop  #goop,discount  discount,sharing  sharing,love</t>
  </si>
  <si>
    <t>afternoon,snack  snack,#chocolateteacup  #chocolateteacup,#flowwater  #flowwater,#sundaymood</t>
  </si>
  <si>
    <t>yes,flowhydration  flowhydration,water  water,m  m,talking  talking,#flowwater  #flowwater,#sustainability</t>
  </si>
  <si>
    <t>Top Word Pairs in Tweet by Salience</t>
  </si>
  <si>
    <t>anyone,remember  remember,charlieputh  charlieputh,fijiwater  fijiwater,2017  2017,well  well,same  same,story  story,different  different,characters  characters,shawnmendes</t>
  </si>
  <si>
    <t>shawnmendes,flowhydration  getawaycarmen,shawnmendes  flowhydration,shawnmendes  getawaycarmen,ready  ready,shawnmendes  shawnmendes,philly  philly,tonight  tonight,love  love,bean  bean,much</t>
  </si>
  <si>
    <t>Word</t>
  </si>
  <si>
    <t>#shawnmendes</t>
  </si>
  <si>
    <t>love</t>
  </si>
  <si>
    <t>alkaline</t>
  </si>
  <si>
    <t>spring</t>
  </si>
  <si>
    <t>yourself</t>
  </si>
  <si>
    <t>today</t>
  </si>
  <si>
    <t>fun</t>
  </si>
  <si>
    <t>bean</t>
  </si>
  <si>
    <t>much</t>
  </si>
  <si>
    <t>day</t>
  </si>
  <si>
    <t>#canada</t>
  </si>
  <si>
    <t>plastic</t>
  </si>
  <si>
    <t>mendes</t>
  </si>
  <si>
    <t>characters</t>
  </si>
  <si>
    <t>fiji</t>
  </si>
  <si>
    <t>#latergram</t>
  </si>
  <si>
    <t>#saltlamp</t>
  </si>
  <si>
    <t>#mineraâ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</si>
  <si>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</si>
  <si>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</si>
  <si>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</si>
  <si>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</si>
  <si>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</si>
  <si>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</si>
  <si>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</si>
  <si>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</si>
  <si>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</si>
  <si>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</si>
  <si>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</si>
  <si>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</si>
  <si>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</si>
  <si>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</si>
  <si>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</si>
  <si>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</si>
  <si>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</si>
  <si>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</si>
  <si>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</si>
  <si>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</si>
  <si>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</si>
  <si>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</si>
  <si>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</si>
  <si>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</si>
  <si>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</si>
  <si>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</si>
  <si>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</si>
  <si>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</si>
  <si>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</si>
  <si>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</si>
  <si>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</si>
  <si>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</si>
  <si>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</si>
  <si>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</si>
  <si>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</si>
  <si>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</si>
  <si>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</si>
  <si>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</si>
  <si>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</si>
  <si>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</si>
  <si>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</si>
  <si>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</si>
  <si>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</si>
  <si>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</si>
  <si>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</si>
  <si>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</si>
  <si>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</si>
  <si>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</si>
  <si>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</si>
  <si>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</si>
  <si>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</si>
  <si>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Dec</t>
  </si>
  <si>
    <t>13-Dec</t>
  </si>
  <si>
    <t>2 AM</t>
  </si>
  <si>
    <t>2019</t>
  </si>
  <si>
    <t>Jul</t>
  </si>
  <si>
    <t>1-Jul</t>
  </si>
  <si>
    <t>9 PM</t>
  </si>
  <si>
    <t>12-Jul</t>
  </si>
  <si>
    <t>14-Jul</t>
  </si>
  <si>
    <t>8 PM</t>
  </si>
  <si>
    <t>15-Jul</t>
  </si>
  <si>
    <t>1 AM</t>
  </si>
  <si>
    <t>17-Jul</t>
  </si>
  <si>
    <t>4 PM</t>
  </si>
  <si>
    <t>18-Jul</t>
  </si>
  <si>
    <t>6 AM</t>
  </si>
  <si>
    <t>12 PM</t>
  </si>
  <si>
    <t>19-Jul</t>
  </si>
  <si>
    <t>20-Jul</t>
  </si>
  <si>
    <t>5 AM</t>
  </si>
  <si>
    <t>21-Jul</t>
  </si>
  <si>
    <t>5 PM</t>
  </si>
  <si>
    <t>23-Jul</t>
  </si>
  <si>
    <t>27-Jul</t>
  </si>
  <si>
    <t>3 PM</t>
  </si>
  <si>
    <t>Aug</t>
  </si>
  <si>
    <t>13-Aug</t>
  </si>
  <si>
    <t>1 PM</t>
  </si>
  <si>
    <t>7 PM</t>
  </si>
  <si>
    <t>14-Aug</t>
  </si>
  <si>
    <t>15-Aug</t>
  </si>
  <si>
    <t>19-Aug</t>
  </si>
  <si>
    <t>6 PM</t>
  </si>
  <si>
    <t>21-Aug</t>
  </si>
  <si>
    <t>11 PM</t>
  </si>
  <si>
    <t>22-Aug</t>
  </si>
  <si>
    <t>28-Aug</t>
  </si>
  <si>
    <t>29-Aug</t>
  </si>
  <si>
    <t>10 PM</t>
  </si>
  <si>
    <t>30-Aug</t>
  </si>
  <si>
    <t>11 AM</t>
  </si>
  <si>
    <t>Sep</t>
  </si>
  <si>
    <t>1-Sep</t>
  </si>
  <si>
    <t>9-Sep</t>
  </si>
  <si>
    <t>128, 128, 128</t>
  </si>
  <si>
    <t>Red</t>
  </si>
  <si>
    <t>G1: flowhydration #flowwater shawnmendes water yes #sustainability getawaycarmen ready philly tonight</t>
  </si>
  <si>
    <t>G2: flowwater game simple puzzle water reading hope something great happens</t>
  </si>
  <si>
    <t>G4: #flowwater wait #flow received pack treat</t>
  </si>
  <si>
    <t>G5: remember charlieputh shawnmendes flowwater anyone fijiwater 2017 well same story</t>
  </si>
  <si>
    <t>G6: sjhdjsjfjd suddenly flow water bottle turned face camera sjdhsjd #sponsor</t>
  </si>
  <si>
    <t>G8: shawn flowwater staying hydrated saving world</t>
  </si>
  <si>
    <t>G10: late honeymooning wife excited entirely different note s smoove #flowwater</t>
  </si>
  <si>
    <t>Autofill Workbook Results</t>
  </si>
  <si>
    <t>Edge Weight▓1▓1▓0▓True▓Gray▓Red▓▓Edge Weight▓1▓1▓0▓3▓10▓False▓Edge Weight▓1▓1▓0▓35▓12▓False▓▓0▓0▓0▓True▓Black▓Black▓▓Followers▓1▓2803598▓0▓162▓1000▓False▓▓0▓0▓0▓0▓0▓False▓▓0▓0▓0▓0▓0▓False▓▓0▓0▓0▓0▓0▓False</t>
  </si>
  <si>
    <t>GraphSource░GraphServerTwitterSearch▓GraphTerm░FlowWater▓ImportDescription░The graph represents a network of 45 Twitter users whose tweets in the requested range contained "FlowWater", or who were replied to or mentioned in those tweets.  The network was obtained from the NodeXL Graph Server on Friday, 13 September 2019 at 15:56 UTC.
The requested start date was Thursday, 12 September 2019 at 00:01 UTC and the maximum number of tweets (going backward in time) was 5,000.
The tweets in the network were tweeted over the 69-day, 21-hour, 40-minute period from Monday, 01 July 2019 at 21:05 UTC to Monday, 09 September 2019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</si>
</sst>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620845"/>
        <c:axId val="1478742"/>
      </c:barChart>
      <c:catAx>
        <c:axId val="76208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8742"/>
        <c:crosses val="autoZero"/>
        <c:auto val="1"/>
        <c:lblOffset val="100"/>
        <c:noMultiLvlLbl val="0"/>
      </c:catAx>
      <c:valAx>
        <c:axId val="1478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FlowWater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25"/>
                <c:pt idx="0">
                  <c:v>2 AM
13-Dec
Dec
2016</c:v>
                </c:pt>
                <c:pt idx="1">
                  <c:v>9 PM
1-Jul
Jul
2019</c:v>
                </c:pt>
                <c:pt idx="2">
                  <c:v>9 PM
12-Jul</c:v>
                </c:pt>
                <c:pt idx="3">
                  <c:v>8 PM
14-Jul</c:v>
                </c:pt>
                <c:pt idx="4">
                  <c:v>1 AM
15-Jul</c:v>
                </c:pt>
                <c:pt idx="5">
                  <c:v>4 PM
17-Jul</c:v>
                </c:pt>
                <c:pt idx="6">
                  <c:v>6 AM
18-Jul</c:v>
                </c:pt>
                <c:pt idx="7">
                  <c:v>12 PM</c:v>
                </c:pt>
                <c:pt idx="8">
                  <c:v>9 PM
19-Jul</c:v>
                </c:pt>
                <c:pt idx="9">
                  <c:v>5 AM
20-Jul</c:v>
                </c:pt>
                <c:pt idx="10">
                  <c:v>5 PM
21-Jul</c:v>
                </c:pt>
                <c:pt idx="11">
                  <c:v>5 PM
23-Jul</c:v>
                </c:pt>
                <c:pt idx="12">
                  <c:v>3 PM
27-Jul</c:v>
                </c:pt>
                <c:pt idx="13">
                  <c:v>1 PM
13-Aug
Aug</c:v>
                </c:pt>
                <c:pt idx="14">
                  <c:v>7 PM</c:v>
                </c:pt>
                <c:pt idx="15">
                  <c:v>3 PM
14-Aug</c:v>
                </c:pt>
                <c:pt idx="16">
                  <c:v>9 PM
15-Aug</c:v>
                </c:pt>
                <c:pt idx="17">
                  <c:v>6 PM
19-Aug</c:v>
                </c:pt>
                <c:pt idx="18">
                  <c:v>11 PM
21-Aug</c:v>
                </c:pt>
                <c:pt idx="19">
                  <c:v>8 PM
22-Aug</c:v>
                </c:pt>
                <c:pt idx="20">
                  <c:v>11 PM
28-Aug</c:v>
                </c:pt>
                <c:pt idx="21">
                  <c:v>10 PM
29-Aug</c:v>
                </c:pt>
                <c:pt idx="22">
                  <c:v>11 AM
30-Aug</c:v>
                </c:pt>
                <c:pt idx="23">
                  <c:v>6 PM
1-Sep
Sep</c:v>
                </c:pt>
                <c:pt idx="24">
                  <c:v>6 PM
9-Sep</c:v>
                </c:pt>
              </c:strCache>
            </c:strRef>
          </c:cat>
          <c:val>
            <c:numRef>
              <c:f>'Time Series'!$B$26:$B$80</c:f>
              <c:numCache>
                <c:formatCode>General</c:formatCode>
                <c:ptCount val="25"/>
                <c:pt idx="0">
                  <c:v>1</c:v>
                </c:pt>
                <c:pt idx="1">
                  <c:v>1</c:v>
                </c:pt>
                <c:pt idx="2">
                  <c:v>2</c:v>
                </c:pt>
                <c:pt idx="3">
                  <c:v>1</c:v>
                </c:pt>
                <c:pt idx="4">
                  <c:v>1</c:v>
                </c:pt>
                <c:pt idx="5">
                  <c:v>2</c:v>
                </c:pt>
                <c:pt idx="6">
                  <c:v>3</c:v>
                </c:pt>
                <c:pt idx="7">
                  <c:v>1</c:v>
                </c:pt>
                <c:pt idx="8">
                  <c:v>1</c:v>
                </c:pt>
                <c:pt idx="9">
                  <c:v>1</c:v>
                </c:pt>
                <c:pt idx="10">
                  <c:v>1</c:v>
                </c:pt>
                <c:pt idx="11">
                  <c:v>1</c:v>
                </c:pt>
                <c:pt idx="12">
                  <c:v>1</c:v>
                </c:pt>
                <c:pt idx="13">
                  <c:v>1</c:v>
                </c:pt>
                <c:pt idx="14">
                  <c:v>1</c:v>
                </c:pt>
                <c:pt idx="15">
                  <c:v>2</c:v>
                </c:pt>
                <c:pt idx="16">
                  <c:v>1</c:v>
                </c:pt>
                <c:pt idx="17">
                  <c:v>1</c:v>
                </c:pt>
                <c:pt idx="18">
                  <c:v>1</c:v>
                </c:pt>
                <c:pt idx="19">
                  <c:v>1</c:v>
                </c:pt>
                <c:pt idx="20">
                  <c:v>3</c:v>
                </c:pt>
                <c:pt idx="21">
                  <c:v>1</c:v>
                </c:pt>
                <c:pt idx="22">
                  <c:v>1</c:v>
                </c:pt>
                <c:pt idx="23">
                  <c:v>1</c:v>
                </c:pt>
                <c:pt idx="24">
                  <c:v>1</c:v>
                </c:pt>
              </c:numCache>
            </c:numRef>
          </c:val>
        </c:ser>
        <c:axId val="33951831"/>
        <c:axId val="37131024"/>
      </c:barChart>
      <c:catAx>
        <c:axId val="33951831"/>
        <c:scaling>
          <c:orientation val="minMax"/>
        </c:scaling>
        <c:axPos val="b"/>
        <c:delete val="0"/>
        <c:numFmt formatCode="General" sourceLinked="1"/>
        <c:majorTickMark val="out"/>
        <c:minorTickMark val="none"/>
        <c:tickLblPos val="nextTo"/>
        <c:crossAx val="37131024"/>
        <c:crosses val="autoZero"/>
        <c:auto val="1"/>
        <c:lblOffset val="100"/>
        <c:noMultiLvlLbl val="0"/>
      </c:catAx>
      <c:valAx>
        <c:axId val="37131024"/>
        <c:scaling>
          <c:orientation val="minMax"/>
        </c:scaling>
        <c:axPos val="l"/>
        <c:majorGridlines/>
        <c:delete val="0"/>
        <c:numFmt formatCode="General" sourceLinked="1"/>
        <c:majorTickMark val="out"/>
        <c:minorTickMark val="none"/>
        <c:tickLblPos val="nextTo"/>
        <c:crossAx val="339518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308679"/>
        <c:axId val="52669248"/>
      </c:barChart>
      <c:catAx>
        <c:axId val="133086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69248"/>
        <c:crosses val="autoZero"/>
        <c:auto val="1"/>
        <c:lblOffset val="100"/>
        <c:noMultiLvlLbl val="0"/>
      </c:catAx>
      <c:valAx>
        <c:axId val="5266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8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61185"/>
        <c:axId val="38350666"/>
      </c:barChart>
      <c:catAx>
        <c:axId val="4261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50666"/>
        <c:crosses val="autoZero"/>
        <c:auto val="1"/>
        <c:lblOffset val="100"/>
        <c:noMultiLvlLbl val="0"/>
      </c:catAx>
      <c:valAx>
        <c:axId val="38350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611675"/>
        <c:axId val="19396212"/>
      </c:barChart>
      <c:catAx>
        <c:axId val="96116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96212"/>
        <c:crosses val="autoZero"/>
        <c:auto val="1"/>
        <c:lblOffset val="100"/>
        <c:noMultiLvlLbl val="0"/>
      </c:catAx>
      <c:valAx>
        <c:axId val="19396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1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348181"/>
        <c:axId val="27589310"/>
      </c:barChart>
      <c:catAx>
        <c:axId val="403481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89310"/>
        <c:crosses val="autoZero"/>
        <c:auto val="1"/>
        <c:lblOffset val="100"/>
        <c:noMultiLvlLbl val="0"/>
      </c:catAx>
      <c:valAx>
        <c:axId val="27589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977199"/>
        <c:axId val="20141608"/>
      </c:barChart>
      <c:catAx>
        <c:axId val="46977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41608"/>
        <c:crosses val="autoZero"/>
        <c:auto val="1"/>
        <c:lblOffset val="100"/>
        <c:noMultiLvlLbl val="0"/>
      </c:catAx>
      <c:valAx>
        <c:axId val="2014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7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056745"/>
        <c:axId val="20857522"/>
      </c:barChart>
      <c:catAx>
        <c:axId val="470567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57522"/>
        <c:crosses val="autoZero"/>
        <c:auto val="1"/>
        <c:lblOffset val="100"/>
        <c:noMultiLvlLbl val="0"/>
      </c:catAx>
      <c:valAx>
        <c:axId val="20857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56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499971"/>
        <c:axId val="11737692"/>
      </c:barChart>
      <c:catAx>
        <c:axId val="534999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37692"/>
        <c:crosses val="autoZero"/>
        <c:auto val="1"/>
        <c:lblOffset val="100"/>
        <c:noMultiLvlLbl val="0"/>
      </c:catAx>
      <c:valAx>
        <c:axId val="1173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9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530365"/>
        <c:axId val="11228966"/>
      </c:barChart>
      <c:catAx>
        <c:axId val="38530365"/>
        <c:scaling>
          <c:orientation val="minMax"/>
        </c:scaling>
        <c:axPos val="b"/>
        <c:delete val="1"/>
        <c:majorTickMark val="out"/>
        <c:minorTickMark val="none"/>
        <c:tickLblPos val="none"/>
        <c:crossAx val="11228966"/>
        <c:crosses val="autoZero"/>
        <c:auto val="1"/>
        <c:lblOffset val="100"/>
        <c:noMultiLvlLbl val="0"/>
      </c:catAx>
      <c:valAx>
        <c:axId val="11228966"/>
        <c:scaling>
          <c:orientation val="minMax"/>
        </c:scaling>
        <c:axPos val="l"/>
        <c:delete val="1"/>
        <c:majorTickMark val="out"/>
        <c:minorTickMark val="none"/>
        <c:tickLblPos val="none"/>
        <c:crossAx val="385303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5">
  <cacheSource type="worksheet">
    <worksheetSource ref="A2:BL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flow latergram saltlamp minera"/>
        <s v="flowwater"/>
        <s v="basketball adaptive adaptiveathlete adaptivesport prosthetics amputee amplife porstheticleg limbloss amputeeconcierge amputeestrong hangerclinic prostheticinnovations amputeecoalition amputeecommunity ottobock flowwater"/>
        <s v="壮美なる聖告の大天使ガブリエル モンスト"/>
        <m/>
        <s v="shawnmendes flow flowwater flowhydration sustainability starsdoinggood"/>
        <s v="flowwater shawnmendes shawnmendesthetour"/>
        <s v="firefighterintraining firedepartment stretchcity hereforyou hereforthem enginecompany laddercompany rescuecompany flowwater dowork"/>
        <s v="outfront wegetyoueh flowwater gwynwthpaltrow alkalinewater naturalwater ooh"/>
        <s v="flowwater hydration ottawasummer stayhydrated alkalinespringwater saturdaysampling"/>
        <s v="mood tuesday beunstoppable life getup getit gap hm stevemadden flow flowwater hydrate"/>
        <s v="savetheearth flow shawnmendes flowwater"/>
        <s v="sponsor flowwater canada shawnmendes"/>
        <s v="sponsor flowwater canada"/>
        <s v="itdoestastedifferent flowwater"/>
        <s v="vancouver ridekater flowwater"/>
        <s v="100daysofgaming extralife forthekids"/>
        <s v="flowwater shawnmendesthetourphilly"/>
        <s v="flowwater amazonprime tbt flow organic"/>
        <s v="goop"/>
        <s v="chocolateteacup flowwater sundaymood"/>
        <s v="flowwater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6-12-13T02:04:33.000"/>
        <d v="2019-07-01T21:05:00.000"/>
        <d v="2019-07-12T21:18:52.000"/>
        <d v="2019-07-12T21:58:11.000"/>
        <d v="2019-07-14T20:00:54.000"/>
        <d v="2019-07-15T01:54:15.000"/>
        <d v="2019-07-17T16:49:02.000"/>
        <d v="2019-07-17T16:54:52.000"/>
        <d v="2019-07-18T06:13:41.000"/>
        <d v="2019-07-18T06:11:27.000"/>
        <d v="2019-07-18T06:40:44.000"/>
        <d v="2019-07-18T12:32:47.000"/>
        <d v="2019-07-19T21:26:51.000"/>
        <d v="2019-07-20T05:33:35.000"/>
        <d v="2019-07-21T17:44:50.000"/>
        <d v="2019-07-23T17:45:11.000"/>
        <d v="2019-07-27T15:28:27.000"/>
        <d v="2019-08-13T13:03:19.000"/>
        <d v="2019-08-13T19:16:38.000"/>
        <d v="2019-08-14T15:19:54.000"/>
        <d v="2019-08-14T15:48:54.000"/>
        <d v="2019-08-15T21:50:14.000"/>
        <d v="2019-08-19T18:21:02.000"/>
        <d v="2019-08-21T23:15:36.000"/>
        <d v="2019-08-22T20:56:56.000"/>
        <d v="2019-08-28T23:28:55.000"/>
        <d v="2019-08-28T23:29:43.000"/>
        <d v="2019-08-28T23:30:05.000"/>
        <d v="2019-08-29T22:43:02.000"/>
        <d v="2019-08-30T11:39:25.000"/>
        <d v="2019-09-01T18:24:57.000"/>
        <d v="2019-09-09T18:45:47.000"/>
      </sharedItems>
      <fieldGroup par="66" base="22">
        <rangePr groupBy="hours" autoEnd="1" autoStart="1" startDate="2016-12-13T02:04:33.000" endDate="2019-09-09T18:45:47.000"/>
        <groupItems count="26">
          <s v="&lt;12/13/2016"/>
          <s v="12 AM"/>
          <s v="1 AM"/>
          <s v="2 AM"/>
          <s v="3 AM"/>
          <s v="4 AM"/>
          <s v="5 AM"/>
          <s v="6 AM"/>
          <s v="7 AM"/>
          <s v="8 AM"/>
          <s v="9 AM"/>
          <s v="10 AM"/>
          <s v="11 AM"/>
          <s v="12 PM"/>
          <s v="1 PM"/>
          <s v="2 PM"/>
          <s v="3 PM"/>
          <s v="4 PM"/>
          <s v="5 PM"/>
          <s v="6 PM"/>
          <s v="7 PM"/>
          <s v="8 PM"/>
          <s v="9 PM"/>
          <s v="10 PM"/>
          <s v="11 PM"/>
          <s v="&gt;9/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13T02:04:33.000" endDate="2019-09-09T18:45:47.000"/>
        <groupItems count="368">
          <s v="&lt;12/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19"/>
        </groupItems>
      </fieldGroup>
    </cacheField>
    <cacheField name="Months" databaseField="0">
      <sharedItems containsMixedTypes="0" count="0"/>
      <fieldGroup base="22">
        <rangePr groupBy="months" autoEnd="1" autoStart="1" startDate="2016-12-13T02:04:33.000" endDate="2019-09-09T18:45:47.000"/>
        <groupItems count="14">
          <s v="&lt;12/13/2016"/>
          <s v="Jan"/>
          <s v="Feb"/>
          <s v="Mar"/>
          <s v="Apr"/>
          <s v="May"/>
          <s v="Jun"/>
          <s v="Jul"/>
          <s v="Aug"/>
          <s v="Sep"/>
          <s v="Oct"/>
          <s v="Nov"/>
          <s v="Dec"/>
          <s v="&gt;9/9/2019"/>
        </groupItems>
      </fieldGroup>
    </cacheField>
    <cacheField name="Years" databaseField="0">
      <sharedItems containsMixedTypes="0" count="0"/>
      <fieldGroup base="22">
        <rangePr groupBy="years" autoEnd="1" autoStart="1" startDate="2016-12-13T02:04:33.000" endDate="2019-09-09T18:45:47.000"/>
        <groupItems count="6">
          <s v="&lt;12/13/2016"/>
          <s v="2016"/>
          <s v="2017"/>
          <s v="2018"/>
          <s v="2019"/>
          <s v="&gt;9/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t_jacksonmusic"/>
    <s v="flowwater"/>
    <m/>
    <m/>
    <m/>
    <m/>
    <m/>
    <m/>
    <m/>
    <m/>
    <s v="No"/>
    <n v="3"/>
    <m/>
    <m/>
    <x v="0"/>
    <d v="2016-12-13T02:04:33.000"/>
    <s v="If you are reading this...I hope something great happens to you today #flow @flowwater #latergram #saltlamp #mineraâ€¦ https://t.co/LmyMcFUwMi"/>
    <m/>
    <m/>
    <x v="0"/>
    <s v="https://pbs.twimg.com/media/CzhX5N-XEAAkhOB.jpg"/>
    <s v="https://pbs.twimg.com/media/CzhX5N-XEAAkhOB.jpg"/>
    <x v="0"/>
    <s v="https://twitter.com/#!/t_jacksonmusic/status/808492775436062720"/>
    <m/>
    <m/>
    <s v="808492775436062720"/>
    <m/>
    <b v="0"/>
    <n v="6"/>
    <s v=""/>
    <b v="0"/>
    <s v="en"/>
    <m/>
    <s v=""/>
    <b v="0"/>
    <n v="8"/>
    <s v=""/>
    <s v="IFTTT"/>
    <b v="0"/>
    <s v="808492775436062720"/>
    <s v="Retweet"/>
    <n v="0"/>
    <n v="0"/>
    <m/>
    <m/>
    <m/>
    <m/>
    <m/>
    <m/>
    <m/>
    <m/>
    <n v="1"/>
    <s v="2"/>
    <s v="2"/>
    <n v="1"/>
    <n v="5.555555555555555"/>
    <n v="0"/>
    <n v="0"/>
    <n v="0"/>
    <n v="0"/>
    <n v="17"/>
    <n v="94.44444444444444"/>
    <n v="18"/>
  </r>
  <r>
    <s v="rm_salt"/>
    <s v="t_jacksonmusic"/>
    <m/>
    <m/>
    <m/>
    <m/>
    <m/>
    <m/>
    <m/>
    <m/>
    <s v="No"/>
    <n v="4"/>
    <m/>
    <m/>
    <x v="0"/>
    <d v="2019-07-01T21:05:00.000"/>
    <s v="RT @t_jacksonmusic: If you are reading this...I hope something great happens to you today #flow @flowwater #latergram #saltlamp #mineraâ€¦ htâ€¦"/>
    <m/>
    <m/>
    <x v="0"/>
    <m/>
    <s v="http://pbs.twimg.com/profile_images/1119019770739867654/B7aIt3KY_normal.png"/>
    <x v="1"/>
    <s v="https://twitter.com/#!/rm_salt/status/1145800493647765507"/>
    <m/>
    <m/>
    <s v="1145800493647765507"/>
    <m/>
    <b v="0"/>
    <n v="0"/>
    <s v=""/>
    <b v="0"/>
    <s v="en"/>
    <m/>
    <s v=""/>
    <b v="0"/>
    <n v="8"/>
    <s v="808492775436062720"/>
    <s v="Twitter Web Client"/>
    <b v="0"/>
    <s v="808492775436062720"/>
    <s v="Tweet"/>
    <n v="0"/>
    <n v="0"/>
    <m/>
    <m/>
    <m/>
    <m/>
    <m/>
    <m/>
    <m/>
    <m/>
    <n v="1"/>
    <s v="2"/>
    <s v="2"/>
    <m/>
    <m/>
    <m/>
    <m/>
    <m/>
    <m/>
    <m/>
    <m/>
    <m/>
  </r>
  <r>
    <s v="deanerzzzz"/>
    <s v="deanerzzzz"/>
    <m/>
    <m/>
    <m/>
    <m/>
    <m/>
    <m/>
    <m/>
    <m/>
    <s v="No"/>
    <n v="6"/>
    <m/>
    <m/>
    <x v="1"/>
    <d v="2019-07-12T21:18:52.000"/>
    <s v="Late honeymooning with the wife. So excited. _x000a_On an entirely different note. She’s so smoove. #flowwater https://t.co/tCyrOLlSPS"/>
    <m/>
    <m/>
    <x v="1"/>
    <s v="https://pbs.twimg.com/ext_tw_video_thumb/1149789987115872256/pu/img/rGh2UwZxRnBZPCJG.jpg"/>
    <s v="https://pbs.twimg.com/ext_tw_video_thumb/1149789987115872256/pu/img/rGh2UwZxRnBZPCJG.jpg"/>
    <x v="2"/>
    <s v="https://twitter.com/#!/deanerzzzz/status/1149790249381445632"/>
    <m/>
    <m/>
    <s v="1149790249381445632"/>
    <m/>
    <b v="0"/>
    <n v="6"/>
    <s v=""/>
    <b v="0"/>
    <s v="en"/>
    <m/>
    <s v=""/>
    <b v="0"/>
    <n v="1"/>
    <s v=""/>
    <s v="Twitter for iPhone"/>
    <b v="0"/>
    <s v="1149790249381445632"/>
    <s v="Tweet"/>
    <n v="0"/>
    <n v="0"/>
    <m/>
    <m/>
    <m/>
    <m/>
    <m/>
    <m/>
    <m/>
    <m/>
    <n v="1"/>
    <s v="10"/>
    <s v="10"/>
    <n v="1"/>
    <n v="5.882352941176471"/>
    <n v="0"/>
    <n v="0"/>
    <n v="0"/>
    <n v="0"/>
    <n v="16"/>
    <n v="94.11764705882354"/>
    <n v="17"/>
  </r>
  <r>
    <s v="steviepeters"/>
    <s v="deanerzzzz"/>
    <m/>
    <m/>
    <m/>
    <m/>
    <m/>
    <m/>
    <m/>
    <m/>
    <s v="No"/>
    <n v="7"/>
    <m/>
    <m/>
    <x v="0"/>
    <d v="2019-07-12T21:58:11.000"/>
    <s v="RT @Deanerzzzz: Late honeymooning with the wife. So excited. _x000a_On an entirely different note. She’s so smoove. #flowwater https://t.co/tCyrO…"/>
    <m/>
    <m/>
    <x v="1"/>
    <m/>
    <s v="http://pbs.twimg.com/profile_images/1003648362103664640/H4y5ycIM_normal.jpg"/>
    <x v="3"/>
    <s v="https://twitter.com/#!/steviepeters/status/1149800144881225735"/>
    <m/>
    <m/>
    <s v="1149800144881225735"/>
    <m/>
    <b v="0"/>
    <n v="0"/>
    <s v=""/>
    <b v="0"/>
    <s v="en"/>
    <m/>
    <s v=""/>
    <b v="0"/>
    <n v="1"/>
    <s v="1149790249381445632"/>
    <s v="Twitter for iPhone"/>
    <b v="0"/>
    <s v="1149790249381445632"/>
    <s v="Tweet"/>
    <n v="0"/>
    <n v="0"/>
    <m/>
    <m/>
    <m/>
    <m/>
    <m/>
    <m/>
    <m/>
    <m/>
    <n v="1"/>
    <s v="10"/>
    <s v="10"/>
    <n v="1"/>
    <n v="5.2631578947368425"/>
    <n v="0"/>
    <n v="0"/>
    <n v="0"/>
    <n v="0"/>
    <n v="18"/>
    <n v="94.73684210526316"/>
    <n v="19"/>
  </r>
  <r>
    <s v="ability360"/>
    <s v="ability360"/>
    <m/>
    <m/>
    <m/>
    <m/>
    <m/>
    <m/>
    <m/>
    <m/>
    <s v="No"/>
    <n v="8"/>
    <m/>
    <m/>
    <x v="1"/>
    <d v="2019-07-14T20:00:54.000"/>
    <s v="Day 2 of 🌵 Classic 🏀 was a success! _x000a_#basketball #adaptive #AdaptiveAthlete #AdaptiveSport #prosthetics #amputee #amplife #porstheticleg #limbloss #amputeeconcierge #amputeestrong #hangerclinic #prostheticinnovations #amputeecoalition #amputeecommunity #ottobock #FlowWater https://t.co/Khxsge9aut"/>
    <m/>
    <m/>
    <x v="2"/>
    <s v="https://pbs.twimg.com/media/D_dg4tkVUAABlcK.jpg"/>
    <s v="https://pbs.twimg.com/media/D_dg4tkVUAABlcK.jpg"/>
    <x v="4"/>
    <s v="https://twitter.com/#!/ability360/status/1150495405416669185"/>
    <m/>
    <m/>
    <s v="1150495405416669185"/>
    <m/>
    <b v="0"/>
    <n v="2"/>
    <s v=""/>
    <b v="0"/>
    <s v="en"/>
    <m/>
    <s v=""/>
    <b v="0"/>
    <n v="0"/>
    <s v=""/>
    <s v="Twitter Web Client"/>
    <b v="0"/>
    <s v="1150495405416669185"/>
    <s v="Tweet"/>
    <n v="0"/>
    <n v="0"/>
    <m/>
    <m/>
    <m/>
    <m/>
    <m/>
    <m/>
    <m/>
    <m/>
    <n v="1"/>
    <s v="4"/>
    <s v="4"/>
    <n v="3"/>
    <n v="12.5"/>
    <n v="0"/>
    <n v="0"/>
    <n v="0"/>
    <n v="0"/>
    <n v="21"/>
    <n v="87.5"/>
    <n v="24"/>
  </r>
  <r>
    <s v="monst_campaign"/>
    <s v="flowwater_58"/>
    <m/>
    <m/>
    <m/>
    <m/>
    <m/>
    <m/>
    <m/>
    <m/>
    <s v="No"/>
    <n v="9"/>
    <m/>
    <m/>
    <x v="2"/>
    <d v="2019-07-15T01:54:15.000"/>
    <s v="@flowwater_58 選んでくれてありがとうございます✨モンストで、新しい姿の私に会いに来てくださいね⭐_x000a_詳細▶ https://t.co/XRlSCgE2RA_x000a_#壮美なる聖告の大天使ガブリエル #モンスト https://t.co/2GWIzT4xUD"/>
    <s v="https://www.monster-strike.com/promotion/extra201907/?utm_campaign=extra201907&amp;utm_source=twcp_skre"/>
    <s v="monster-strike.com"/>
    <x v="3"/>
    <s v="https://pbs.twimg.com/ext_tw_video_thumb/1150574455581659136/pu/img/TNnyxYM3S88rNch_.jpg"/>
    <s v="https://pbs.twimg.com/ext_tw_video_thumb/1150574455581659136/pu/img/TNnyxYM3S88rNch_.jpg"/>
    <x v="5"/>
    <s v="https://twitter.com/#!/monst_campaign/status/1150584328121831426"/>
    <m/>
    <m/>
    <s v="1150584328121831426"/>
    <m/>
    <b v="0"/>
    <n v="0"/>
    <s v="2934394795"/>
    <b v="0"/>
    <s v="ja"/>
    <m/>
    <s v=""/>
    <b v="0"/>
    <n v="0"/>
    <s v=""/>
    <s v="Twitter Campaign App"/>
    <b v="0"/>
    <s v="1150584328121831426"/>
    <s v="Tweet"/>
    <n v="0"/>
    <n v="0"/>
    <m/>
    <m/>
    <m/>
    <m/>
    <m/>
    <m/>
    <m/>
    <m/>
    <n v="1"/>
    <s v="9"/>
    <s v="9"/>
    <n v="0"/>
    <n v="0"/>
    <n v="0"/>
    <n v="0"/>
    <n v="0"/>
    <n v="0"/>
    <n v="7"/>
    <n v="100"/>
    <n v="7"/>
  </r>
  <r>
    <s v="prticularlyval"/>
    <s v="prticularlyval"/>
    <m/>
    <m/>
    <m/>
    <m/>
    <m/>
    <m/>
    <m/>
    <m/>
    <s v="No"/>
    <n v="10"/>
    <m/>
    <m/>
    <x v="1"/>
    <d v="2019-07-17T16:49:02.000"/>
    <s v="Shawn+FlowWater 🤝 Us_x000a__x000a_Staying hydrated and saving the world."/>
    <m/>
    <m/>
    <x v="4"/>
    <m/>
    <s v="http://pbs.twimg.com/profile_images/1138131307941285890/vItZBPTI_normal.jpg"/>
    <x v="6"/>
    <s v="https://twitter.com/#!/prticularlyval/status/1151534284907470849"/>
    <m/>
    <m/>
    <s v="1151534284907470849"/>
    <m/>
    <b v="0"/>
    <n v="2"/>
    <s v=""/>
    <b v="0"/>
    <s v="en"/>
    <m/>
    <s v=""/>
    <b v="0"/>
    <n v="1"/>
    <s v=""/>
    <s v="Twitter for iPhone"/>
    <b v="0"/>
    <s v="1151534284907470849"/>
    <s v="Tweet"/>
    <n v="0"/>
    <n v="0"/>
    <m/>
    <m/>
    <m/>
    <m/>
    <m/>
    <m/>
    <m/>
    <m/>
    <n v="1"/>
    <s v="8"/>
    <s v="8"/>
    <n v="0"/>
    <n v="0"/>
    <n v="0"/>
    <n v="0"/>
    <n v="0"/>
    <n v="0"/>
    <n v="9"/>
    <n v="100"/>
    <n v="9"/>
  </r>
  <r>
    <s v="alicezanotti"/>
    <s v="prticularlyval"/>
    <m/>
    <m/>
    <m/>
    <m/>
    <m/>
    <m/>
    <m/>
    <m/>
    <s v="No"/>
    <n v="11"/>
    <m/>
    <m/>
    <x v="0"/>
    <d v="2019-07-17T16:54:52.000"/>
    <s v="RT @prticularlyval: Shawn+FlowWater 🤝 Us_x000a__x000a_Staying hydrated and saving the world."/>
    <m/>
    <m/>
    <x v="4"/>
    <m/>
    <s v="http://pbs.twimg.com/profile_images/1155670664415764481/ESrrQn-n_normal.jpg"/>
    <x v="7"/>
    <s v="https://twitter.com/#!/alicezanotti/status/1151535753073168387"/>
    <m/>
    <m/>
    <s v="1151535753073168387"/>
    <m/>
    <b v="0"/>
    <n v="0"/>
    <s v=""/>
    <b v="0"/>
    <s v="en"/>
    <m/>
    <s v=""/>
    <b v="0"/>
    <n v="1"/>
    <s v="1151534284907470849"/>
    <s v="Twitter for iPhone"/>
    <b v="0"/>
    <s v="1151534284907470849"/>
    <s v="Tweet"/>
    <n v="0"/>
    <n v="0"/>
    <m/>
    <m/>
    <m/>
    <m/>
    <m/>
    <m/>
    <m/>
    <m/>
    <n v="1"/>
    <s v="8"/>
    <s v="8"/>
    <n v="0"/>
    <n v="0"/>
    <n v="0"/>
    <n v="0"/>
    <n v="0"/>
    <n v="0"/>
    <n v="11"/>
    <n v="100"/>
    <n v="11"/>
  </r>
  <r>
    <s v="bocicuelena"/>
    <s v="sh"/>
    <m/>
    <m/>
    <m/>
    <m/>
    <m/>
    <m/>
    <m/>
    <m/>
    <s v="No"/>
    <n v="12"/>
    <m/>
    <m/>
    <x v="0"/>
    <d v="2019-07-18T06:13:41.000"/>
    <s v="RT @IonellaCCl: Does anyone remember of @charlieputh and @FIJIWater? (2017) Well, this is the same story but with different characters. @Sh…"/>
    <m/>
    <m/>
    <x v="4"/>
    <m/>
    <s v="http://pbs.twimg.com/profile_images/1101960574567698432/VnEQxrkc_normal.jpg"/>
    <x v="8"/>
    <s v="https://twitter.com/#!/bocicuelena/status/1151736782838534145"/>
    <m/>
    <m/>
    <s v="1151736782838534145"/>
    <m/>
    <b v="0"/>
    <n v="0"/>
    <s v=""/>
    <b v="0"/>
    <s v="en"/>
    <m/>
    <s v=""/>
    <b v="0"/>
    <n v="1"/>
    <s v="1151736217052098560"/>
    <s v="Twitter for Android"/>
    <b v="0"/>
    <s v="1151736217052098560"/>
    <s v="Tweet"/>
    <n v="0"/>
    <n v="0"/>
    <m/>
    <m/>
    <m/>
    <m/>
    <m/>
    <m/>
    <m/>
    <m/>
    <n v="1"/>
    <s v="5"/>
    <s v="5"/>
    <m/>
    <m/>
    <m/>
    <m/>
    <m/>
    <m/>
    <m/>
    <m/>
    <m/>
  </r>
  <r>
    <s v="ionellaccl"/>
    <s v="fijiwater"/>
    <m/>
    <m/>
    <m/>
    <m/>
    <m/>
    <m/>
    <m/>
    <m/>
    <s v="No"/>
    <n v="16"/>
    <m/>
    <m/>
    <x v="0"/>
    <d v="2019-07-18T06:11:27.000"/>
    <s v="Does anyone remember of @charlieputh and @FIJIWater? (2017) Well, this is the same story but with different characters. @ShawnMendes and @FlowWater are gonna be better than Charlie and Fiji. @charlieputh, hope you remember your old girlfriend, Fiji 😂😍_x000a_@andrewgertler https://t.co/1GCXBzPSjj"/>
    <m/>
    <m/>
    <x v="4"/>
    <s v="https://pbs.twimg.com/media/D_vJ-x0XoAcXoZm.jpg"/>
    <s v="https://pbs.twimg.com/media/D_vJ-x0XoAcXoZm.jpg"/>
    <x v="9"/>
    <s v="https://twitter.com/#!/ionellaccl/status/1151736217052098560"/>
    <m/>
    <m/>
    <s v="1151736217052098560"/>
    <m/>
    <b v="0"/>
    <n v="2"/>
    <s v=""/>
    <b v="0"/>
    <s v="en"/>
    <m/>
    <s v=""/>
    <b v="0"/>
    <n v="1"/>
    <s v=""/>
    <s v="Twitter for Android"/>
    <b v="0"/>
    <s v="1151736217052098560"/>
    <s v="Tweet"/>
    <n v="0"/>
    <n v="0"/>
    <m/>
    <m/>
    <m/>
    <m/>
    <m/>
    <m/>
    <m/>
    <m/>
    <n v="1"/>
    <s v="5"/>
    <s v="5"/>
    <m/>
    <m/>
    <m/>
    <m/>
    <m/>
    <m/>
    <m/>
    <m/>
    <m/>
  </r>
  <r>
    <s v="ionellaccl"/>
    <s v="flowwater"/>
    <m/>
    <m/>
    <m/>
    <m/>
    <m/>
    <m/>
    <m/>
    <m/>
    <s v="No"/>
    <n v="21"/>
    <m/>
    <m/>
    <x v="0"/>
    <d v="2019-07-18T06:40:44.000"/>
    <s v="@ShawnMendes @FlowWater"/>
    <m/>
    <m/>
    <x v="4"/>
    <m/>
    <s v="http://pbs.twimg.com/profile_images/1145786045881036800/mtNIEAXE_normal.jpg"/>
    <x v="10"/>
    <s v="https://twitter.com/#!/ionellaccl/status/1151743586360287238"/>
    <m/>
    <m/>
    <s v="1151743586360287238"/>
    <s v="1151743486426865664"/>
    <b v="0"/>
    <n v="0"/>
    <s v="1013502996137771008"/>
    <b v="0"/>
    <s v="und"/>
    <m/>
    <s v=""/>
    <b v="0"/>
    <n v="0"/>
    <s v=""/>
    <s v="Twitter for Android"/>
    <b v="0"/>
    <s v="1151743486426865664"/>
    <s v="Tweet"/>
    <n v="0"/>
    <n v="0"/>
    <m/>
    <m/>
    <m/>
    <m/>
    <m/>
    <m/>
    <m/>
    <m/>
    <n v="2"/>
    <s v="5"/>
    <s v="2"/>
    <m/>
    <m/>
    <m/>
    <m/>
    <m/>
    <m/>
    <m/>
    <m/>
    <m/>
  </r>
  <r>
    <s v="starsdoinggood"/>
    <s v="flowhydration"/>
    <m/>
    <m/>
    <m/>
    <m/>
    <m/>
    <m/>
    <m/>
    <m/>
    <s v="No"/>
    <n v="23"/>
    <m/>
    <m/>
    <x v="0"/>
    <d v="2019-07-18T12:32:47.000"/>
    <s v="Shawn Mendes @ShawnMendes Joins Flow @FlowHydration as Sustainability Ambassador and Partner https://t.co/DIaQ1eOgjl #ShawnMendes #flow #flowwater #flowhydration #Sustainability #starsdoinggood"/>
    <s v="https://www.greenmatters.com/p/shawn-mendes-sustainability-flow-water"/>
    <s v="greenmatters.com"/>
    <x v="5"/>
    <m/>
    <s v="http://pbs.twimg.com/profile_images/1118150961917198336/bYjn5OR0_normal.jpg"/>
    <x v="11"/>
    <s v="https://twitter.com/#!/starsdoinggood/status/1151832184468201473"/>
    <m/>
    <m/>
    <s v="1151832184468201473"/>
    <m/>
    <b v="0"/>
    <n v="2"/>
    <s v=""/>
    <b v="0"/>
    <s v="en"/>
    <m/>
    <s v=""/>
    <b v="0"/>
    <n v="0"/>
    <s v=""/>
    <s v="Twitter for iPhone"/>
    <b v="0"/>
    <s v="1151832184468201473"/>
    <s v="Tweet"/>
    <n v="0"/>
    <n v="0"/>
    <m/>
    <m/>
    <m/>
    <m/>
    <m/>
    <m/>
    <m/>
    <m/>
    <n v="1"/>
    <s v="1"/>
    <s v="1"/>
    <n v="2"/>
    <n v="11.764705882352942"/>
    <n v="0"/>
    <n v="0"/>
    <n v="0"/>
    <n v="0"/>
    <n v="15"/>
    <n v="88.23529411764706"/>
    <n v="17"/>
  </r>
  <r>
    <s v="dankanator_ofcl"/>
    <s v="shawnmendes"/>
    <m/>
    <m/>
    <m/>
    <m/>
    <m/>
    <m/>
    <m/>
    <m/>
    <s v="No"/>
    <n v="25"/>
    <m/>
    <m/>
    <x v="0"/>
    <d v="2019-07-19T21:26:51.000"/>
    <s v="Shawn Mendes &amp;amp; Flow Water Joined Hands To Save The World From Plastic Threats_x000a_@ShawnMendes #flowwater #ShawnMendes #ShawnMendesTheTour_x000a_ @dankanator_ofcl https://t.co/NqMTEhwaZT"/>
    <s v="https://dankanator.com/24404/shawn-mendes-flow-water-joined-hands-save-world-from-plastic-threats/"/>
    <s v="dankanator.com"/>
    <x v="6"/>
    <m/>
    <s v="http://pbs.twimg.com/profile_images/1123659238964965376/L0JRGIsU_normal.png"/>
    <x v="12"/>
    <s v="https://twitter.com/#!/dankanator_ofcl/status/1152328976179826688"/>
    <m/>
    <m/>
    <s v="1152328976179826688"/>
    <m/>
    <b v="0"/>
    <n v="0"/>
    <s v=""/>
    <b v="0"/>
    <s v="en"/>
    <m/>
    <s v=""/>
    <b v="0"/>
    <n v="0"/>
    <s v=""/>
    <s v="Twitter for Android"/>
    <b v="0"/>
    <s v="1152328976179826688"/>
    <s v="Tweet"/>
    <n v="0"/>
    <n v="0"/>
    <m/>
    <m/>
    <m/>
    <m/>
    <m/>
    <m/>
    <m/>
    <m/>
    <n v="1"/>
    <s v="1"/>
    <s v="1"/>
    <n v="0"/>
    <n v="0"/>
    <n v="1"/>
    <n v="5.2631578947368425"/>
    <n v="0"/>
    <n v="0"/>
    <n v="18"/>
    <n v="94.73684210526316"/>
    <n v="19"/>
  </r>
  <r>
    <s v="irisstarr3"/>
    <s v="joanstarr"/>
    <m/>
    <m/>
    <m/>
    <m/>
    <m/>
    <m/>
    <m/>
    <m/>
    <s v="No"/>
    <n v="26"/>
    <m/>
    <m/>
    <x v="2"/>
    <d v="2019-07-20T05:33:35.000"/>
    <s v="@joanstarr is working on plastic too! Check her out. .@ShawnMendes .@FlowWater https://t.co/QT3nJElmKs"/>
    <s v="https://twitter.com/FastCompany/status/1152443182254362625"/>
    <s v="twitter.com"/>
    <x v="4"/>
    <m/>
    <s v="http://pbs.twimg.com/profile_images/1112583270120611840/XlhvkzRz_normal.jpg"/>
    <x v="13"/>
    <s v="https://twitter.com/#!/irisstarr3/status/1152451466197491712"/>
    <m/>
    <m/>
    <s v="1152451466197491712"/>
    <m/>
    <b v="0"/>
    <n v="1"/>
    <s v="18685407"/>
    <b v="1"/>
    <s v="en"/>
    <m/>
    <s v="1152443182254362625"/>
    <b v="0"/>
    <n v="0"/>
    <s v=""/>
    <s v="Twitter Web Client"/>
    <b v="0"/>
    <s v="1152451466197491712"/>
    <s v="Tweet"/>
    <n v="0"/>
    <n v="0"/>
    <m/>
    <m/>
    <m/>
    <m/>
    <m/>
    <m/>
    <m/>
    <m/>
    <n v="1"/>
    <s v="2"/>
    <s v="2"/>
    <n v="0"/>
    <n v="0"/>
    <n v="0"/>
    <n v="0"/>
    <n v="0"/>
    <n v="0"/>
    <n v="11"/>
    <n v="100"/>
    <n v="11"/>
  </r>
  <r>
    <s v="firejake5188"/>
    <s v="firejake5188"/>
    <m/>
    <m/>
    <m/>
    <m/>
    <m/>
    <m/>
    <m/>
    <m/>
    <s v="No"/>
    <n v="29"/>
    <m/>
    <m/>
    <x v="1"/>
    <d v="2019-07-21T17:44:50.000"/>
    <s v="Be the firefighter kids believe we are, be skilled, be practiced, be kind....make a difference!_x000a_#firefighterintraining #firedepartment #stretchcity #hereforyou #hereforthem #enginecompany #laddercompany #rescuecompany #flowwater #dowork https://t.co/m8DbX2T8by"/>
    <m/>
    <m/>
    <x v="7"/>
    <s v="https://pbs.twimg.com/media/EABFdDbX4AA0S2D.jpg"/>
    <s v="https://pbs.twimg.com/media/EABFdDbX4AA0S2D.jpg"/>
    <x v="14"/>
    <s v="https://twitter.com/#!/firejake5188/status/1152997876647288833"/>
    <m/>
    <m/>
    <s v="1152997876647288833"/>
    <m/>
    <b v="0"/>
    <n v="2"/>
    <s v=""/>
    <b v="0"/>
    <s v="en"/>
    <m/>
    <s v=""/>
    <b v="0"/>
    <n v="0"/>
    <s v=""/>
    <s v="Twitter for iPhone"/>
    <b v="0"/>
    <s v="1152997876647288833"/>
    <s v="Tweet"/>
    <n v="0"/>
    <n v="0"/>
    <m/>
    <m/>
    <m/>
    <m/>
    <m/>
    <m/>
    <m/>
    <m/>
    <n v="1"/>
    <s v="4"/>
    <s v="4"/>
    <n v="1"/>
    <n v="3.8461538461538463"/>
    <n v="0"/>
    <n v="0"/>
    <n v="0"/>
    <n v="0"/>
    <n v="25"/>
    <n v="96.15384615384616"/>
    <n v="26"/>
  </r>
  <r>
    <s v="outfrontmediaeh"/>
    <s v="flow"/>
    <m/>
    <m/>
    <m/>
    <m/>
    <m/>
    <m/>
    <m/>
    <m/>
    <s v="No"/>
    <n v="30"/>
    <m/>
    <m/>
    <x v="0"/>
    <d v="2019-07-23T17:45:11.000"/>
    <s v="Hydrate yourself by drinking @flow naturally alkaline spring water with @gwynwthpaltrow this Summer!_x000a_._x000a_#OUTFRONT #WeGetYouEh #flowwater #gwynwthpaltrow #alkalinewater #naturalwater #OOH https://t.co/Esu4haL1R3"/>
    <m/>
    <m/>
    <x v="8"/>
    <s v="https://pbs.twimg.com/media/EALYuI-WsAAIYc8.jpg"/>
    <s v="https://pbs.twimg.com/media/EALYuI-WsAAIYc8.jpg"/>
    <x v="15"/>
    <s v="https://twitter.com/#!/outfrontmediaeh/status/1153722743696830465"/>
    <m/>
    <m/>
    <s v="1153722743696830465"/>
    <m/>
    <b v="0"/>
    <n v="0"/>
    <s v=""/>
    <b v="0"/>
    <s v="en"/>
    <m/>
    <s v=""/>
    <b v="0"/>
    <n v="0"/>
    <s v=""/>
    <s v="Hootsuite Inc."/>
    <b v="0"/>
    <s v="1153722743696830465"/>
    <s v="Tweet"/>
    <n v="0"/>
    <n v="0"/>
    <m/>
    <m/>
    <m/>
    <m/>
    <m/>
    <m/>
    <m/>
    <m/>
    <n v="1"/>
    <s v="7"/>
    <s v="7"/>
    <n v="0"/>
    <n v="0"/>
    <n v="0"/>
    <n v="0"/>
    <n v="0"/>
    <n v="0"/>
    <n v="20"/>
    <n v="100"/>
    <n v="20"/>
  </r>
  <r>
    <s v="rainbowfoods78"/>
    <s v="flowhydration"/>
    <m/>
    <m/>
    <m/>
    <m/>
    <m/>
    <m/>
    <m/>
    <m/>
    <s v="No"/>
    <n v="31"/>
    <m/>
    <m/>
    <x v="0"/>
    <d v="2019-07-27T15:28:27.000"/>
    <s v="Hydration is 🔑! With the sun high in the sky, come cool down with @FlowHydration and their alkaline spring water until 2pm today (July 27)._x000a__x000a_#flowwater #hydration #ottawasummer #stayhydrated #alkalinespringwater #saturdaysampling https://t.co/ZgttxtFDcN"/>
    <m/>
    <m/>
    <x v="9"/>
    <s v="https://pbs.twimg.com/media/EAffxqgWsAAHr2I.jpg"/>
    <s v="https://pbs.twimg.com/media/EAffxqgWsAAHr2I.jpg"/>
    <x v="16"/>
    <s v="https://twitter.com/#!/rainbowfoods78/status/1155137885428994049"/>
    <m/>
    <m/>
    <s v="1155137885428994049"/>
    <m/>
    <b v="0"/>
    <n v="0"/>
    <s v=""/>
    <b v="0"/>
    <s v="en"/>
    <m/>
    <s v=""/>
    <b v="0"/>
    <n v="0"/>
    <s v=""/>
    <s v="Twitter for iPhone"/>
    <b v="0"/>
    <s v="1155137885428994049"/>
    <s v="Tweet"/>
    <n v="0"/>
    <n v="0"/>
    <m/>
    <m/>
    <m/>
    <m/>
    <m/>
    <m/>
    <m/>
    <m/>
    <n v="1"/>
    <s v="1"/>
    <s v="1"/>
    <n v="1"/>
    <n v="3.3333333333333335"/>
    <n v="0"/>
    <n v="0"/>
    <n v="0"/>
    <n v="0"/>
    <n v="29"/>
    <n v="96.66666666666667"/>
    <n v="30"/>
  </r>
  <r>
    <s v="veronikaliyah"/>
    <s v="veronikaliyah"/>
    <m/>
    <m/>
    <m/>
    <m/>
    <m/>
    <m/>
    <m/>
    <m/>
    <s v="No"/>
    <n v="32"/>
    <m/>
    <m/>
    <x v="1"/>
    <d v="2019-08-13T13:03:19.000"/>
    <s v="Sit and wait a lifetime or get up and get it yourself!_x000a_._x000a_. _x000a_#mood #Tuesday #beunstoppable #life #getup #getit #gap #hm #stevemadden #flow #flowwater #hydrate @ Philadelphia, Pennsylvania https://t.co/74uMz4mSnd"/>
    <s v="https://www.instagram.com/p/B1Gup-MDY9Q/?igshid=v2l2j9ifyawt"/>
    <s v="instagram.com"/>
    <x v="10"/>
    <m/>
    <s v="http://pbs.twimg.com/profile_images/1157596825337171969/L8qPnj32_normal.jpg"/>
    <x v="17"/>
    <s v="https://twitter.com/#!/veronikaliyah/status/1161261952724799488"/>
    <n v="39.9527"/>
    <n v="-75.1651"/>
    <s v="1161261952724799488"/>
    <m/>
    <b v="0"/>
    <n v="0"/>
    <s v=""/>
    <b v="0"/>
    <s v="en"/>
    <m/>
    <s v=""/>
    <b v="0"/>
    <n v="0"/>
    <s v=""/>
    <s v="Instagram"/>
    <b v="0"/>
    <s v="1161261952724799488"/>
    <s v="Tweet"/>
    <n v="0"/>
    <n v="0"/>
    <s v="-75.280284,39.871811 _x000a_-74.955712,39.871811 _x000a_-74.955712,40.13792 _x000a_-75.280284,40.13792"/>
    <s v="United States"/>
    <s v="US"/>
    <s v="Philadelphia, PA"/>
    <s v="e4a0d228eb6be76b"/>
    <s v="Philadelphia"/>
    <s v="city"/>
    <s v="https://api.twitter.com/1.1/geo/id/e4a0d228eb6be76b.json"/>
    <n v="1"/>
    <s v="4"/>
    <s v="4"/>
    <n v="0"/>
    <n v="0"/>
    <n v="0"/>
    <n v="0"/>
    <n v="0"/>
    <n v="0"/>
    <n v="26"/>
    <n v="100"/>
    <n v="26"/>
  </r>
  <r>
    <s v="jensyn_99"/>
    <s v="connorbrashier"/>
    <m/>
    <m/>
    <m/>
    <m/>
    <m/>
    <m/>
    <m/>
    <m/>
    <s v="No"/>
    <n v="33"/>
    <m/>
    <m/>
    <x v="0"/>
    <d v="2019-08-13T19:16:38.000"/>
    <s v="just got my @FlowHydration 🌊💙 #savetheearth #flow @ShawnAccess @ShawnMendes @andrewgertler @JosiahVanDien @alessiacara @ConnorBrashier #shawnmendes #flowwater https://t.co/Q6AQVb8Rer"/>
    <m/>
    <m/>
    <x v="11"/>
    <s v="https://pbs.twimg.com/media/EB33BnKXUAIszDc.jpg"/>
    <s v="https://pbs.twimg.com/media/EB33BnKXUAIszDc.jpg"/>
    <x v="18"/>
    <s v="https://twitter.com/#!/jensyn_99/status/1161355903070851073"/>
    <m/>
    <m/>
    <s v="1161355903070851073"/>
    <m/>
    <b v="0"/>
    <n v="1"/>
    <s v=""/>
    <b v="0"/>
    <s v="en"/>
    <m/>
    <s v=""/>
    <b v="0"/>
    <n v="0"/>
    <s v=""/>
    <s v="Twitter for iPhone"/>
    <b v="0"/>
    <s v="1161355903070851073"/>
    <s v="Tweet"/>
    <n v="0"/>
    <n v="0"/>
    <m/>
    <m/>
    <m/>
    <m/>
    <m/>
    <m/>
    <m/>
    <m/>
    <n v="1"/>
    <s v="3"/>
    <s v="3"/>
    <m/>
    <m/>
    <m/>
    <m/>
    <m/>
    <m/>
    <m/>
    <m/>
    <m/>
  </r>
  <r>
    <s v="sapphiremutual"/>
    <s v="sapphiremutual"/>
    <m/>
    <m/>
    <m/>
    <m/>
    <m/>
    <m/>
    <m/>
    <m/>
    <s v="No"/>
    <n v="40"/>
    <m/>
    <m/>
    <x v="1"/>
    <d v="2019-08-14T15:19:54.000"/>
    <s v="sjhdjsjfjd suddenly the flow water bottle is turned to face the camera?? SJDHSJD #sponsor #flowwater #canada #shawnmendes https://t.co/uIgDSaV3g0"/>
    <m/>
    <m/>
    <x v="12"/>
    <s v="https://pbs.twimg.com/media/EB8KcU5W4AAjP8s.jpg"/>
    <s v="https://pbs.twimg.com/media/EB8KcU5W4AAjP8s.jpg"/>
    <x v="19"/>
    <s v="https://twitter.com/#!/sapphiremutual/status/1161658715130474498"/>
    <m/>
    <m/>
    <s v="1161658715130474498"/>
    <m/>
    <b v="0"/>
    <n v="2"/>
    <s v=""/>
    <b v="0"/>
    <s v="en"/>
    <m/>
    <s v=""/>
    <b v="0"/>
    <n v="1"/>
    <s v=""/>
    <s v="Twitter for iPhone"/>
    <b v="0"/>
    <s v="1161658715130474498"/>
    <s v="Tweet"/>
    <n v="0"/>
    <n v="0"/>
    <m/>
    <m/>
    <m/>
    <m/>
    <m/>
    <m/>
    <m/>
    <m/>
    <n v="1"/>
    <s v="6"/>
    <s v="6"/>
    <n v="0"/>
    <n v="0"/>
    <n v="0"/>
    <n v="0"/>
    <n v="0"/>
    <n v="0"/>
    <n v="17"/>
    <n v="100"/>
    <n v="17"/>
  </r>
  <r>
    <s v="whywyitm"/>
    <s v="sapphiremutual"/>
    <m/>
    <m/>
    <m/>
    <m/>
    <m/>
    <m/>
    <m/>
    <m/>
    <s v="No"/>
    <n v="41"/>
    <m/>
    <m/>
    <x v="0"/>
    <d v="2019-08-14T15:48:54.000"/>
    <s v="RT @sapphiremutual: sjhdjsjfjd suddenly the flow water bottle is turned to face the camera?? SJDHSJD #sponsor #flowwater #canada #shawnmend…"/>
    <m/>
    <m/>
    <x v="13"/>
    <m/>
    <s v="http://pbs.twimg.com/profile_images/1159196097262292994/8Hsdbycr_normal.jpg"/>
    <x v="20"/>
    <s v="https://twitter.com/#!/whywyitm/status/1161666012028256257"/>
    <m/>
    <m/>
    <s v="1161666012028256257"/>
    <m/>
    <b v="0"/>
    <n v="0"/>
    <s v=""/>
    <b v="0"/>
    <s v="en"/>
    <m/>
    <s v=""/>
    <b v="0"/>
    <n v="1"/>
    <s v="1161658715130474498"/>
    <s v="Twitter for iPhone"/>
    <b v="0"/>
    <s v="1161658715130474498"/>
    <s v="Tweet"/>
    <n v="0"/>
    <n v="0"/>
    <m/>
    <m/>
    <m/>
    <m/>
    <m/>
    <m/>
    <m/>
    <m/>
    <n v="1"/>
    <s v="6"/>
    <s v="6"/>
    <n v="0"/>
    <n v="0"/>
    <n v="0"/>
    <n v="0"/>
    <n v="0"/>
    <n v="0"/>
    <n v="19"/>
    <n v="100"/>
    <n v="19"/>
  </r>
  <r>
    <s v="ellyreviews"/>
    <s v="flowwater"/>
    <m/>
    <m/>
    <m/>
    <m/>
    <m/>
    <m/>
    <m/>
    <m/>
    <s v="No"/>
    <n v="42"/>
    <m/>
    <m/>
    <x v="0"/>
    <d v="2019-08-15T21:50:14.000"/>
    <s v="My absolutely most favourite water!!! #itdoestastedifferent @flowwater #FlowWater https://t.co/yePUqUQe4c"/>
    <m/>
    <m/>
    <x v="14"/>
    <s v="https://pbs.twimg.com/media/ECCtXmiW4AE2QM9.jpg"/>
    <s v="https://pbs.twimg.com/media/ECCtXmiW4AE2QM9.jpg"/>
    <x v="21"/>
    <s v="https://twitter.com/#!/ellyreviews/status/1162119329950949377"/>
    <m/>
    <m/>
    <s v="1162119329950949377"/>
    <m/>
    <b v="0"/>
    <n v="0"/>
    <s v=""/>
    <b v="0"/>
    <s v="en"/>
    <m/>
    <s v=""/>
    <b v="0"/>
    <n v="0"/>
    <s v=""/>
    <s v="Twitter for Android"/>
    <b v="0"/>
    <s v="1162119329950949377"/>
    <s v="Tweet"/>
    <n v="0"/>
    <n v="0"/>
    <m/>
    <m/>
    <m/>
    <m/>
    <m/>
    <m/>
    <m/>
    <m/>
    <n v="1"/>
    <s v="2"/>
    <s v="2"/>
    <n v="0"/>
    <n v="0"/>
    <n v="0"/>
    <n v="0"/>
    <n v="0"/>
    <n v="0"/>
    <n v="8"/>
    <n v="100"/>
    <n v="8"/>
  </r>
  <r>
    <s v="ridekater"/>
    <s v="flowhydration"/>
    <m/>
    <m/>
    <m/>
    <m/>
    <m/>
    <m/>
    <m/>
    <m/>
    <s v="No"/>
    <n v="43"/>
    <m/>
    <m/>
    <x v="0"/>
    <d v="2019-08-19T18:21:02.000"/>
    <s v="Drinkable, mineral-rich, alkaline spring water in every ride? Yes please! Grab yourself a @FlowHydration water on your next trip with Kater.⁣⁣ #Vancouver #RideKater #FlowWater https://t.co/27wFg0a3C4"/>
    <m/>
    <m/>
    <x v="15"/>
    <s v="https://pbs.twimg.com/media/ECWj2ULXkAAvztA.jpg"/>
    <s v="https://pbs.twimg.com/media/ECWj2ULXkAAvztA.jpg"/>
    <x v="22"/>
    <s v="https://twitter.com/#!/ridekater/status/1163516234689851394"/>
    <m/>
    <m/>
    <s v="1163516234689851394"/>
    <m/>
    <b v="0"/>
    <n v="0"/>
    <s v=""/>
    <b v="0"/>
    <s v="en"/>
    <m/>
    <s v=""/>
    <b v="0"/>
    <n v="0"/>
    <s v=""/>
    <s v="Sprout Social"/>
    <b v="0"/>
    <s v="1163516234689851394"/>
    <s v="Tweet"/>
    <n v="0"/>
    <n v="0"/>
    <s v="-123.224215,49.19854 _x000a_-123.022947,49.19854 _x000a_-123.022947,49.316738 _x000a_-123.224215,49.316738"/>
    <s v="Canada"/>
    <s v="CA"/>
    <s v="Vancouver, British Columbia"/>
    <s v="1e5cb4d0509db554"/>
    <s v="Vancouver"/>
    <s v="city"/>
    <s v="https://api.twitter.com/1.1/geo/id/1e5cb4d0509db554.json"/>
    <n v="1"/>
    <s v="1"/>
    <s v="1"/>
    <n v="1"/>
    <n v="4"/>
    <n v="0"/>
    <n v="0"/>
    <n v="0"/>
    <n v="0"/>
    <n v="24"/>
    <n v="96"/>
    <n v="25"/>
  </r>
  <r>
    <s v="zyaldar"/>
    <s v="flowwater"/>
    <m/>
    <m/>
    <m/>
    <m/>
    <m/>
    <m/>
    <m/>
    <m/>
    <s v="No"/>
    <n v="44"/>
    <m/>
    <m/>
    <x v="0"/>
    <d v="2019-08-21T23:15:36.000"/>
    <s v="Day 15 of #100DaysOfGaming I played @FlowWater. This is a fun relaxing puzzle game. _x000a__x000a_#ExtraLife #ForTheKids https://t.co/QbuuB6tm2M"/>
    <m/>
    <m/>
    <x v="16"/>
    <s v="https://pbs.twimg.com/media/ECh6ce-WwAA-eB-.jpg"/>
    <s v="https://pbs.twimg.com/media/ECh6ce-WwAA-eB-.jpg"/>
    <x v="23"/>
    <s v="https://twitter.com/#!/zyaldar/status/1164315141304983554"/>
    <m/>
    <m/>
    <s v="1164315141304983554"/>
    <m/>
    <b v="0"/>
    <n v="3"/>
    <s v=""/>
    <b v="0"/>
    <s v="en"/>
    <m/>
    <s v=""/>
    <b v="0"/>
    <n v="0"/>
    <s v=""/>
    <s v="Twitter for Android"/>
    <b v="0"/>
    <s v="1164315141304983554"/>
    <s v="Tweet"/>
    <n v="0"/>
    <n v="0"/>
    <m/>
    <m/>
    <m/>
    <m/>
    <m/>
    <m/>
    <m/>
    <m/>
    <n v="1"/>
    <s v="2"/>
    <s v="2"/>
    <n v="1"/>
    <n v="6.25"/>
    <n v="0"/>
    <n v="0"/>
    <n v="0"/>
    <n v="0"/>
    <n v="15"/>
    <n v="93.75"/>
    <n v="16"/>
  </r>
  <r>
    <s v="kaimfs_"/>
    <s v="flowwater"/>
    <m/>
    <m/>
    <m/>
    <m/>
    <m/>
    <m/>
    <m/>
    <m/>
    <s v="No"/>
    <n v="45"/>
    <m/>
    <m/>
    <x v="0"/>
    <d v="2019-08-22T20:56:56.000"/>
    <s v="@brimorganbooks A game to de-stress before bed. This might sound silly, but @FlowWater is a simple puzzle game where you try to pump water into fountains. It's serene and simple. Another game, &quot;Ballz,&quot; is good too."/>
    <m/>
    <m/>
    <x v="4"/>
    <m/>
    <s v="http://pbs.twimg.com/profile_images/1128924014003466240/eZ84UP-Y_normal.jpg"/>
    <x v="24"/>
    <s v="https://twitter.com/#!/kaimfs_/status/1164642631428689920"/>
    <m/>
    <m/>
    <s v="1164642631428689920"/>
    <s v="1164367894588903424"/>
    <b v="0"/>
    <n v="1"/>
    <s v="183013211"/>
    <b v="0"/>
    <s v="en"/>
    <m/>
    <s v=""/>
    <b v="0"/>
    <n v="0"/>
    <s v=""/>
    <s v="Twitter for Android"/>
    <b v="0"/>
    <s v="1164367894588903424"/>
    <s v="Tweet"/>
    <n v="0"/>
    <n v="0"/>
    <m/>
    <m/>
    <m/>
    <m/>
    <m/>
    <m/>
    <m/>
    <m/>
    <n v="1"/>
    <s v="2"/>
    <s v="2"/>
    <m/>
    <m/>
    <m/>
    <m/>
    <m/>
    <m/>
    <m/>
    <m/>
    <m/>
  </r>
  <r>
    <s v="getawaycarmen"/>
    <s v="shawnmendes"/>
    <m/>
    <m/>
    <m/>
    <m/>
    <m/>
    <m/>
    <m/>
    <m/>
    <s v="No"/>
    <n v="47"/>
    <m/>
    <m/>
    <x v="0"/>
    <d v="2019-08-28T23:28:55.000"/>
    <s v="Ready for @ShawnMendes in Philly tonight!!!! Love this bean so much 💗 @FlowHydration #flowwater #shawnmendesthetourphilly https://t.co/aIs6x9pQDi"/>
    <m/>
    <m/>
    <x v="17"/>
    <s v="https://pbs.twimg.com/media/EDGAnigXsAASWLU.jpg"/>
    <s v="https://pbs.twimg.com/media/EDGAnigXsAASWLU.jpg"/>
    <x v="25"/>
    <s v="https://twitter.com/#!/getawaycarmen/status/1166855207835320321"/>
    <m/>
    <m/>
    <s v="1166855207835320321"/>
    <m/>
    <b v="0"/>
    <n v="10"/>
    <s v=""/>
    <b v="0"/>
    <s v="en"/>
    <m/>
    <s v=""/>
    <b v="0"/>
    <n v="1"/>
    <s v=""/>
    <s v="Twitter for iPhone"/>
    <b v="0"/>
    <s v="1166855207835320321"/>
    <s v="Tweet"/>
    <n v="0"/>
    <n v="0"/>
    <m/>
    <m/>
    <m/>
    <m/>
    <m/>
    <m/>
    <m/>
    <m/>
    <n v="1"/>
    <s v="1"/>
    <s v="1"/>
    <m/>
    <m/>
    <m/>
    <m/>
    <m/>
    <m/>
    <m/>
    <m/>
    <m/>
  </r>
  <r>
    <s v="swiftsmidnights"/>
    <s v="shawnmendes"/>
    <m/>
    <m/>
    <m/>
    <m/>
    <m/>
    <m/>
    <m/>
    <m/>
    <s v="No"/>
    <n v="48"/>
    <m/>
    <m/>
    <x v="0"/>
    <d v="2019-08-28T23:29:43.000"/>
    <s v="RT @getawaycarmen: Ready for @ShawnMendes in Philly tonight!!!! Love this bean so much 💗 @FlowHydration #flowwater #shawnmendesthetourphill…"/>
    <m/>
    <m/>
    <x v="1"/>
    <m/>
    <s v="http://pbs.twimg.com/profile_images/1166400032238518278/zs344-pa_normal.jpg"/>
    <x v="26"/>
    <s v="https://twitter.com/#!/swiftsmidnights/status/1166855408910098432"/>
    <m/>
    <m/>
    <s v="1166855408910098432"/>
    <m/>
    <b v="0"/>
    <n v="0"/>
    <s v=""/>
    <b v="0"/>
    <s v="en"/>
    <m/>
    <s v=""/>
    <b v="0"/>
    <n v="1"/>
    <s v="1166855207835320321"/>
    <s v="Twitter for iPhone"/>
    <b v="0"/>
    <s v="1166855207835320321"/>
    <s v="Tweet"/>
    <n v="0"/>
    <n v="0"/>
    <m/>
    <m/>
    <m/>
    <m/>
    <m/>
    <m/>
    <m/>
    <m/>
    <n v="2"/>
    <s v="1"/>
    <s v="1"/>
    <m/>
    <m/>
    <m/>
    <m/>
    <m/>
    <m/>
    <m/>
    <m/>
    <m/>
  </r>
  <r>
    <s v="swiftsmidnights"/>
    <s v="shawnmendes"/>
    <m/>
    <m/>
    <m/>
    <m/>
    <m/>
    <m/>
    <m/>
    <m/>
    <s v="No"/>
    <n v="49"/>
    <m/>
    <m/>
    <x v="0"/>
    <d v="2019-08-28T23:30:05.000"/>
    <s v="@getawaycarmen @ShawnMendes @FlowHydration .@ShawnMendes @FlowHydration #flowwater !  💘💘💘"/>
    <m/>
    <m/>
    <x v="1"/>
    <m/>
    <s v="http://pbs.twimg.com/profile_images/1166400032238518278/zs344-pa_normal.jpg"/>
    <x v="27"/>
    <s v="https://twitter.com/#!/swiftsmidnights/status/1166855502564691968"/>
    <m/>
    <m/>
    <s v="1166855502564691968"/>
    <s v="1166855207835320321"/>
    <b v="0"/>
    <n v="1"/>
    <s v="46468297"/>
    <b v="0"/>
    <s v="und"/>
    <m/>
    <s v=""/>
    <b v="0"/>
    <n v="0"/>
    <s v=""/>
    <s v="Twitter for iPhone"/>
    <b v="0"/>
    <s v="1166855207835320321"/>
    <s v="Tweet"/>
    <n v="0"/>
    <n v="0"/>
    <m/>
    <m/>
    <m/>
    <m/>
    <m/>
    <m/>
    <m/>
    <m/>
    <n v="2"/>
    <s v="1"/>
    <s v="1"/>
    <m/>
    <m/>
    <m/>
    <m/>
    <m/>
    <m/>
    <m/>
    <m/>
    <m/>
  </r>
  <r>
    <s v="annabredikhina"/>
    <s v="annabredikhina"/>
    <m/>
    <m/>
    <m/>
    <m/>
    <m/>
    <m/>
    <m/>
    <m/>
    <s v="No"/>
    <n v="55"/>
    <m/>
    <m/>
    <x v="1"/>
    <d v="2019-08-29T22:43:02.000"/>
    <s v="In #FlowWater heaven! Just received my variety pack via #AmazonPrime and cannot wait to taste all of these fun flavors! #TBT to last Friday when I received a complementary pack of my very first #Flow #organic… https://t.co/5lO9W2mnAG"/>
    <s v="https://www.instagram.com/p/B1w9tSIppT_/?igshid=qpmrmmgo9k2i"/>
    <s v="instagram.com"/>
    <x v="18"/>
    <m/>
    <s v="http://pbs.twimg.com/profile_images/2222088029/image_normal.jpg"/>
    <x v="28"/>
    <s v="https://twitter.com/#!/annabredikhina/status/1167206050178555904"/>
    <m/>
    <m/>
    <s v="1167206050178555904"/>
    <m/>
    <b v="0"/>
    <n v="0"/>
    <s v=""/>
    <b v="0"/>
    <s v="en"/>
    <m/>
    <s v=""/>
    <b v="0"/>
    <n v="0"/>
    <s v=""/>
    <s v="Instagram"/>
    <b v="0"/>
    <s v="1167206050178555904"/>
    <s v="Tweet"/>
    <n v="0"/>
    <n v="0"/>
    <m/>
    <m/>
    <m/>
    <m/>
    <m/>
    <m/>
    <m/>
    <m/>
    <n v="1"/>
    <s v="4"/>
    <s v="4"/>
    <n v="4"/>
    <n v="11.11111111111111"/>
    <n v="0"/>
    <n v="0"/>
    <n v="0"/>
    <n v="0"/>
    <n v="32"/>
    <n v="88.88888888888889"/>
    <n v="36"/>
  </r>
  <r>
    <s v="jennyevansent"/>
    <s v="jennyevansent"/>
    <m/>
    <m/>
    <m/>
    <m/>
    <m/>
    <m/>
    <m/>
    <m/>
    <s v="No"/>
    <n v="56"/>
    <m/>
    <m/>
    <x v="1"/>
    <d v="2019-08-30T11:39:25.000"/>
    <s v="I can't get enough of FLOW Water, what a treat. Even bigger treat was to get a #Goop discount _x000a__x000a_Sharing the love again! _x000a_goopvip25 at https://t.co/LmXZZ0AI48 for 25% off Goop # FlowWater"/>
    <s v="https://www.aqua-amore.com/"/>
    <s v="aqua-amore.com"/>
    <x v="19"/>
    <m/>
    <s v="http://pbs.twimg.com/profile_images/2482081046/mc8lobfs69qlam5ikztn_normal.jpeg"/>
    <x v="29"/>
    <s v="https://twitter.com/#!/jennyevansent/status/1167401432070414337"/>
    <m/>
    <m/>
    <s v="1167401432070414337"/>
    <m/>
    <b v="0"/>
    <n v="0"/>
    <s v=""/>
    <b v="0"/>
    <s v="en"/>
    <m/>
    <s v=""/>
    <b v="0"/>
    <n v="0"/>
    <s v=""/>
    <s v="Twitter Web App"/>
    <b v="0"/>
    <s v="1167401432070414337"/>
    <s v="Tweet"/>
    <n v="0"/>
    <n v="0"/>
    <m/>
    <m/>
    <m/>
    <m/>
    <m/>
    <m/>
    <m/>
    <m/>
    <n v="1"/>
    <s v="4"/>
    <s v="4"/>
    <n v="2"/>
    <n v="6.666666666666667"/>
    <n v="0"/>
    <n v="0"/>
    <n v="0"/>
    <n v="0"/>
    <n v="28"/>
    <n v="93.33333333333333"/>
    <n v="30"/>
  </r>
  <r>
    <s v="asianmochachip"/>
    <s v="asianmochachip"/>
    <m/>
    <m/>
    <m/>
    <m/>
    <m/>
    <m/>
    <m/>
    <m/>
    <s v="No"/>
    <n v="57"/>
    <m/>
    <m/>
    <x v="1"/>
    <d v="2019-09-01T18:24:57.000"/>
    <s v="Afternoon snack. 🤷🏽‍♀️ #chocolateteacup #flowwater #sundaymood https://t.co/ySiloVAGDH"/>
    <s v="https://www.instagram.com/p/B14OkSFB4k5/?igshid=m8dooo4uo0y9"/>
    <s v="instagram.com"/>
    <x v="20"/>
    <m/>
    <s v="http://pbs.twimg.com/profile_images/878846568534814722/8ee7HYem_normal.jpg"/>
    <x v="30"/>
    <s v="https://twitter.com/#!/asianmochachip/status/1168228263530917889"/>
    <m/>
    <m/>
    <s v="1168228263530917889"/>
    <m/>
    <b v="0"/>
    <n v="0"/>
    <s v=""/>
    <b v="0"/>
    <s v="en"/>
    <m/>
    <s v=""/>
    <b v="0"/>
    <n v="0"/>
    <s v=""/>
    <s v="Instagram"/>
    <b v="0"/>
    <s v="1168228263530917889"/>
    <s v="Tweet"/>
    <n v="0"/>
    <n v="0"/>
    <m/>
    <m/>
    <m/>
    <m/>
    <m/>
    <m/>
    <m/>
    <m/>
    <n v="1"/>
    <s v="4"/>
    <s v="4"/>
    <n v="0"/>
    <n v="0"/>
    <n v="0"/>
    <n v="0"/>
    <n v="0"/>
    <n v="0"/>
    <n v="5"/>
    <n v="100"/>
    <n v="5"/>
  </r>
  <r>
    <s v="harrisdoran"/>
    <s v="flowhydration"/>
    <m/>
    <m/>
    <m/>
    <m/>
    <m/>
    <m/>
    <m/>
    <m/>
    <s v="No"/>
    <n v="58"/>
    <m/>
    <m/>
    <x v="0"/>
    <d v="2019-09-09T18:45:47.000"/>
    <s v="Yes @FlowHydration water! This is what I’m talking about #flowwater #sustainability https://t.co/BMmjv9Jv0l"/>
    <s v="https://www.instagram.com/p/B2M3T9kDmkx/?igshid=1foha9tipov5m"/>
    <s v="instagram.com"/>
    <x v="21"/>
    <m/>
    <s v="http://pbs.twimg.com/profile_images/1075794554194944002/2wJIrq2t_normal.jpg"/>
    <x v="31"/>
    <s v="https://twitter.com/#!/harrisdoran/status/1171132610866814976"/>
    <m/>
    <m/>
    <s v="1171132610866814976"/>
    <m/>
    <b v="0"/>
    <n v="0"/>
    <s v=""/>
    <b v="0"/>
    <s v="en"/>
    <m/>
    <s v=""/>
    <b v="0"/>
    <n v="0"/>
    <s v=""/>
    <s v="Instagram"/>
    <b v="0"/>
    <s v="1171132610866814976"/>
    <s v="Tweet"/>
    <n v="0"/>
    <n v="0"/>
    <m/>
    <m/>
    <m/>
    <m/>
    <m/>
    <m/>
    <m/>
    <m/>
    <n v="1"/>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55">
    <i>
      <x v="1"/>
    </i>
    <i r="1">
      <x v="12"/>
    </i>
    <i r="2">
      <x v="348"/>
    </i>
    <i r="3">
      <x v="3"/>
    </i>
    <i>
      <x v="4"/>
    </i>
    <i r="1">
      <x v="7"/>
    </i>
    <i r="2">
      <x v="183"/>
    </i>
    <i r="3">
      <x v="22"/>
    </i>
    <i r="2">
      <x v="194"/>
    </i>
    <i r="3">
      <x v="22"/>
    </i>
    <i r="2">
      <x v="196"/>
    </i>
    <i r="3">
      <x v="21"/>
    </i>
    <i r="2">
      <x v="197"/>
    </i>
    <i r="3">
      <x v="2"/>
    </i>
    <i r="2">
      <x v="199"/>
    </i>
    <i r="3">
      <x v="17"/>
    </i>
    <i r="2">
      <x v="200"/>
    </i>
    <i r="3">
      <x v="7"/>
    </i>
    <i r="3">
      <x v="13"/>
    </i>
    <i r="2">
      <x v="201"/>
    </i>
    <i r="3">
      <x v="22"/>
    </i>
    <i r="2">
      <x v="202"/>
    </i>
    <i r="3">
      <x v="6"/>
    </i>
    <i r="2">
      <x v="203"/>
    </i>
    <i r="3">
      <x v="18"/>
    </i>
    <i r="2">
      <x v="205"/>
    </i>
    <i r="3">
      <x v="18"/>
    </i>
    <i r="2">
      <x v="209"/>
    </i>
    <i r="3">
      <x v="16"/>
    </i>
    <i r="1">
      <x v="8"/>
    </i>
    <i r="2">
      <x v="226"/>
    </i>
    <i r="3">
      <x v="14"/>
    </i>
    <i r="3">
      <x v="20"/>
    </i>
    <i r="2">
      <x v="227"/>
    </i>
    <i r="3">
      <x v="16"/>
    </i>
    <i r="2">
      <x v="228"/>
    </i>
    <i r="3">
      <x v="22"/>
    </i>
    <i r="2">
      <x v="232"/>
    </i>
    <i r="3">
      <x v="19"/>
    </i>
    <i r="2">
      <x v="234"/>
    </i>
    <i r="3">
      <x v="24"/>
    </i>
    <i r="2">
      <x v="235"/>
    </i>
    <i r="3">
      <x v="21"/>
    </i>
    <i r="2">
      <x v="241"/>
    </i>
    <i r="3">
      <x v="24"/>
    </i>
    <i r="2">
      <x v="242"/>
    </i>
    <i r="3">
      <x v="23"/>
    </i>
    <i r="2">
      <x v="243"/>
    </i>
    <i r="3">
      <x v="12"/>
    </i>
    <i r="1">
      <x v="9"/>
    </i>
    <i r="2">
      <x v="245"/>
    </i>
    <i r="3">
      <x v="19"/>
    </i>
    <i r="2">
      <x v="25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2">
        <i x="16" s="1"/>
        <i x="2" s="1"/>
        <i x="20" s="1"/>
        <i x="7" s="1"/>
        <i x="0" s="1"/>
        <i x="1" s="1"/>
        <i x="18" s="1"/>
        <i x="9" s="1"/>
        <i x="6" s="1"/>
        <i x="17" s="1"/>
        <i x="21" s="1"/>
        <i x="19" s="1"/>
        <i x="14" s="1"/>
        <i x="10" s="1"/>
        <i x="8" s="1"/>
        <i x="11" s="1"/>
        <i x="5" s="1"/>
        <i x="13" s="1"/>
        <i x="12" s="1"/>
        <i x="15"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 totalsRowShown="0" headerRowDxfId="496" dataDxfId="495">
  <autoFilter ref="A2:BL5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0" totalsRowShown="0" headerRowDxfId="351" dataDxfId="350">
  <autoFilter ref="A1:V10"/>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V19" totalsRowShown="0" headerRowDxfId="326" dataDxfId="325">
  <autoFilter ref="A13:V19"/>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V32" totalsRowShown="0" headerRowDxfId="301" dataDxfId="300">
  <autoFilter ref="A22:V32"/>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V45" totalsRowShown="0" headerRowDxfId="276" dataDxfId="275">
  <autoFilter ref="A35:V45"/>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V58" totalsRowShown="0" headerRowDxfId="251" dataDxfId="250">
  <autoFilter ref="A48:V58"/>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V66" totalsRowShown="0" headerRowDxfId="226" dataDxfId="225">
  <autoFilter ref="A61:V6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1" totalsRowShown="0" headerRowDxfId="141" dataDxfId="140">
  <autoFilter ref="A1:G16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7" totalsRowShown="0" headerRowDxfId="443" dataDxfId="442">
  <autoFilter ref="A2:BS4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0" totalsRowShown="0" headerRowDxfId="132" dataDxfId="131">
  <autoFilter ref="A1:L12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88" dataDxfId="87">
  <autoFilter ref="A2:C1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 totalsRowShown="0" headerRowDxfId="64" dataDxfId="63">
  <autoFilter ref="A2:BL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97" dataDxfId="396">
  <autoFilter ref="A1:C4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nster-strike.com/promotion/extra201907/?utm_campaign=extra201907&amp;utm_source=twcp_skre" TargetMode="External" /><Relationship Id="rId2" Type="http://schemas.openxmlformats.org/officeDocument/2006/relationships/hyperlink" Target="https://www.greenmatters.com/p/shawn-mendes-sustainability-flow-water" TargetMode="External" /><Relationship Id="rId3" Type="http://schemas.openxmlformats.org/officeDocument/2006/relationships/hyperlink" Target="https://www.greenmatters.com/p/shawn-mendes-sustainability-flow-water" TargetMode="External" /><Relationship Id="rId4" Type="http://schemas.openxmlformats.org/officeDocument/2006/relationships/hyperlink" Target="https://dankanator.com/24404/shawn-mendes-flow-water-joined-hands-save-world-from-plastic-threats/" TargetMode="External" /><Relationship Id="rId5" Type="http://schemas.openxmlformats.org/officeDocument/2006/relationships/hyperlink" Target="https://twitter.com/FastCompany/status/1152443182254362625" TargetMode="External" /><Relationship Id="rId6" Type="http://schemas.openxmlformats.org/officeDocument/2006/relationships/hyperlink" Target="https://twitter.com/FastCompany/status/1152443182254362625" TargetMode="External" /><Relationship Id="rId7" Type="http://schemas.openxmlformats.org/officeDocument/2006/relationships/hyperlink" Target="https://twitter.com/FastCompany/status/1152443182254362625" TargetMode="External" /><Relationship Id="rId8" Type="http://schemas.openxmlformats.org/officeDocument/2006/relationships/hyperlink" Target="https://www.instagram.com/p/B1Gup-MDY9Q/?igshid=v2l2j9ifyawt" TargetMode="External" /><Relationship Id="rId9" Type="http://schemas.openxmlformats.org/officeDocument/2006/relationships/hyperlink" Target="https://www.instagram.com/p/B1w9tSIppT_/?igshid=qpmrmmgo9k2i" TargetMode="External" /><Relationship Id="rId10" Type="http://schemas.openxmlformats.org/officeDocument/2006/relationships/hyperlink" Target="https://www.aqua-amore.com/" TargetMode="External" /><Relationship Id="rId11" Type="http://schemas.openxmlformats.org/officeDocument/2006/relationships/hyperlink" Target="https://www.instagram.com/p/B14OkSFB4k5/?igshid=m8dooo4uo0y9" TargetMode="External" /><Relationship Id="rId12" Type="http://schemas.openxmlformats.org/officeDocument/2006/relationships/hyperlink" Target="https://www.instagram.com/p/B2M3T9kDmkx/?igshid=1foha9tipov5m" TargetMode="External" /><Relationship Id="rId13" Type="http://schemas.openxmlformats.org/officeDocument/2006/relationships/hyperlink" Target="https://pbs.twimg.com/media/CzhX5N-XEAAkhOB.jpg" TargetMode="External" /><Relationship Id="rId14" Type="http://schemas.openxmlformats.org/officeDocument/2006/relationships/hyperlink" Target="https://pbs.twimg.com/ext_tw_video_thumb/1149789987115872256/pu/img/rGh2UwZxRnBZPCJG.jpg" TargetMode="External" /><Relationship Id="rId15" Type="http://schemas.openxmlformats.org/officeDocument/2006/relationships/hyperlink" Target="https://pbs.twimg.com/media/D_dg4tkVUAABlcK.jpg" TargetMode="External" /><Relationship Id="rId16" Type="http://schemas.openxmlformats.org/officeDocument/2006/relationships/hyperlink" Target="https://pbs.twimg.com/ext_tw_video_thumb/1150574455581659136/pu/img/TNnyxYM3S88rNch_.jpg" TargetMode="External" /><Relationship Id="rId17" Type="http://schemas.openxmlformats.org/officeDocument/2006/relationships/hyperlink" Target="https://pbs.twimg.com/media/D_vJ-x0XoAcXoZm.jpg" TargetMode="External" /><Relationship Id="rId18" Type="http://schemas.openxmlformats.org/officeDocument/2006/relationships/hyperlink" Target="https://pbs.twimg.com/media/D_vJ-x0XoAcXoZm.jpg" TargetMode="External" /><Relationship Id="rId19" Type="http://schemas.openxmlformats.org/officeDocument/2006/relationships/hyperlink" Target="https://pbs.twimg.com/media/D_vJ-x0XoAcXoZm.jpg" TargetMode="External" /><Relationship Id="rId20" Type="http://schemas.openxmlformats.org/officeDocument/2006/relationships/hyperlink" Target="https://pbs.twimg.com/media/D_vJ-x0XoAcXoZm.jpg" TargetMode="External" /><Relationship Id="rId21" Type="http://schemas.openxmlformats.org/officeDocument/2006/relationships/hyperlink" Target="https://pbs.twimg.com/media/D_vJ-x0XoAcXoZm.jpg" TargetMode="External" /><Relationship Id="rId22" Type="http://schemas.openxmlformats.org/officeDocument/2006/relationships/hyperlink" Target="https://pbs.twimg.com/media/EABFdDbX4AA0S2D.jpg" TargetMode="External" /><Relationship Id="rId23" Type="http://schemas.openxmlformats.org/officeDocument/2006/relationships/hyperlink" Target="https://pbs.twimg.com/media/EALYuI-WsAAIYc8.jpg" TargetMode="External" /><Relationship Id="rId24" Type="http://schemas.openxmlformats.org/officeDocument/2006/relationships/hyperlink" Target="https://pbs.twimg.com/media/EAffxqgWsAAHr2I.jpg" TargetMode="External" /><Relationship Id="rId25" Type="http://schemas.openxmlformats.org/officeDocument/2006/relationships/hyperlink" Target="https://pbs.twimg.com/media/EB33BnKXUAIszDc.jpg" TargetMode="External" /><Relationship Id="rId26" Type="http://schemas.openxmlformats.org/officeDocument/2006/relationships/hyperlink" Target="https://pbs.twimg.com/media/EB33BnKXUAIszDc.jpg" TargetMode="External" /><Relationship Id="rId27" Type="http://schemas.openxmlformats.org/officeDocument/2006/relationships/hyperlink" Target="https://pbs.twimg.com/media/EB33BnKXUAIszDc.jpg" TargetMode="External" /><Relationship Id="rId28" Type="http://schemas.openxmlformats.org/officeDocument/2006/relationships/hyperlink" Target="https://pbs.twimg.com/media/EB33BnKXUAIszDc.jpg" TargetMode="External" /><Relationship Id="rId29" Type="http://schemas.openxmlformats.org/officeDocument/2006/relationships/hyperlink" Target="https://pbs.twimg.com/media/EB33BnKXUAIszDc.jpg" TargetMode="External" /><Relationship Id="rId30" Type="http://schemas.openxmlformats.org/officeDocument/2006/relationships/hyperlink" Target="https://pbs.twimg.com/media/EB33BnKXUAIszDc.jpg" TargetMode="External" /><Relationship Id="rId31" Type="http://schemas.openxmlformats.org/officeDocument/2006/relationships/hyperlink" Target="https://pbs.twimg.com/media/EB33BnKXUAIszDc.jpg" TargetMode="External" /><Relationship Id="rId32" Type="http://schemas.openxmlformats.org/officeDocument/2006/relationships/hyperlink" Target="https://pbs.twimg.com/media/EB8KcU5W4AAjP8s.jpg" TargetMode="External" /><Relationship Id="rId33" Type="http://schemas.openxmlformats.org/officeDocument/2006/relationships/hyperlink" Target="https://pbs.twimg.com/media/ECCtXmiW4AE2QM9.jpg" TargetMode="External" /><Relationship Id="rId34" Type="http://schemas.openxmlformats.org/officeDocument/2006/relationships/hyperlink" Target="https://pbs.twimg.com/media/ECWj2ULXkAAvztA.jpg" TargetMode="External" /><Relationship Id="rId35" Type="http://schemas.openxmlformats.org/officeDocument/2006/relationships/hyperlink" Target="https://pbs.twimg.com/media/ECh6ce-WwAA-eB-.jpg" TargetMode="External" /><Relationship Id="rId36" Type="http://schemas.openxmlformats.org/officeDocument/2006/relationships/hyperlink" Target="https://pbs.twimg.com/media/EDGAnigXsAASWLU.jpg" TargetMode="External" /><Relationship Id="rId37" Type="http://schemas.openxmlformats.org/officeDocument/2006/relationships/hyperlink" Target="https://pbs.twimg.com/media/EDGAnigXsAASWLU.jpg" TargetMode="External" /><Relationship Id="rId38" Type="http://schemas.openxmlformats.org/officeDocument/2006/relationships/hyperlink" Target="https://pbs.twimg.com/media/CzhX5N-XEAAkhOB.jpg" TargetMode="External" /><Relationship Id="rId39" Type="http://schemas.openxmlformats.org/officeDocument/2006/relationships/hyperlink" Target="http://pbs.twimg.com/profile_images/1119019770739867654/B7aIt3KY_normal.png" TargetMode="External" /><Relationship Id="rId40" Type="http://schemas.openxmlformats.org/officeDocument/2006/relationships/hyperlink" Target="http://pbs.twimg.com/profile_images/1119019770739867654/B7aIt3KY_normal.png" TargetMode="External" /><Relationship Id="rId41" Type="http://schemas.openxmlformats.org/officeDocument/2006/relationships/hyperlink" Target="https://pbs.twimg.com/ext_tw_video_thumb/1149789987115872256/pu/img/rGh2UwZxRnBZPCJG.jpg" TargetMode="External" /><Relationship Id="rId42" Type="http://schemas.openxmlformats.org/officeDocument/2006/relationships/hyperlink" Target="http://pbs.twimg.com/profile_images/1003648362103664640/H4y5ycIM_normal.jpg" TargetMode="External" /><Relationship Id="rId43" Type="http://schemas.openxmlformats.org/officeDocument/2006/relationships/hyperlink" Target="https://pbs.twimg.com/media/D_dg4tkVUAABlcK.jpg" TargetMode="External" /><Relationship Id="rId44" Type="http://schemas.openxmlformats.org/officeDocument/2006/relationships/hyperlink" Target="https://pbs.twimg.com/ext_tw_video_thumb/1150574455581659136/pu/img/TNnyxYM3S88rNch_.jpg" TargetMode="External" /><Relationship Id="rId45" Type="http://schemas.openxmlformats.org/officeDocument/2006/relationships/hyperlink" Target="http://pbs.twimg.com/profile_images/1138131307941285890/vItZBPTI_normal.jpg" TargetMode="External" /><Relationship Id="rId46" Type="http://schemas.openxmlformats.org/officeDocument/2006/relationships/hyperlink" Target="http://pbs.twimg.com/profile_images/1155670664415764481/ESrrQn-n_normal.jpg" TargetMode="External" /><Relationship Id="rId47" Type="http://schemas.openxmlformats.org/officeDocument/2006/relationships/hyperlink" Target="http://pbs.twimg.com/profile_images/1101960574567698432/VnEQxrkc_normal.jpg" TargetMode="External" /><Relationship Id="rId48" Type="http://schemas.openxmlformats.org/officeDocument/2006/relationships/hyperlink" Target="http://pbs.twimg.com/profile_images/1101960574567698432/VnEQxrkc_normal.jpg" TargetMode="External" /><Relationship Id="rId49" Type="http://schemas.openxmlformats.org/officeDocument/2006/relationships/hyperlink" Target="http://pbs.twimg.com/profile_images/1101960574567698432/VnEQxrkc_normal.jpg" TargetMode="External" /><Relationship Id="rId50" Type="http://schemas.openxmlformats.org/officeDocument/2006/relationships/hyperlink" Target="http://pbs.twimg.com/profile_images/1101960574567698432/VnEQxrkc_normal.jpg" TargetMode="External" /><Relationship Id="rId51" Type="http://schemas.openxmlformats.org/officeDocument/2006/relationships/hyperlink" Target="https://pbs.twimg.com/media/D_vJ-x0XoAcXoZm.jpg" TargetMode="External" /><Relationship Id="rId52" Type="http://schemas.openxmlformats.org/officeDocument/2006/relationships/hyperlink" Target="https://pbs.twimg.com/media/D_vJ-x0XoAcXoZm.jpg" TargetMode="External" /><Relationship Id="rId53" Type="http://schemas.openxmlformats.org/officeDocument/2006/relationships/hyperlink" Target="https://pbs.twimg.com/media/D_vJ-x0XoAcXoZm.jpg" TargetMode="External" /><Relationship Id="rId54" Type="http://schemas.openxmlformats.org/officeDocument/2006/relationships/hyperlink" Target="https://pbs.twimg.com/media/D_vJ-x0XoAcXoZm.jpg" TargetMode="External" /><Relationship Id="rId55" Type="http://schemas.openxmlformats.org/officeDocument/2006/relationships/hyperlink" Target="https://pbs.twimg.com/media/D_vJ-x0XoAcXoZm.jpg" TargetMode="External" /><Relationship Id="rId56" Type="http://schemas.openxmlformats.org/officeDocument/2006/relationships/hyperlink" Target="http://pbs.twimg.com/profile_images/1145786045881036800/mtNIEAXE_normal.jpg" TargetMode="External" /><Relationship Id="rId57" Type="http://schemas.openxmlformats.org/officeDocument/2006/relationships/hyperlink" Target="http://pbs.twimg.com/profile_images/1145786045881036800/mtNIEAXE_normal.jpg" TargetMode="External" /><Relationship Id="rId58" Type="http://schemas.openxmlformats.org/officeDocument/2006/relationships/hyperlink" Target="http://pbs.twimg.com/profile_images/1118150961917198336/bYjn5OR0_normal.jpg" TargetMode="External" /><Relationship Id="rId59" Type="http://schemas.openxmlformats.org/officeDocument/2006/relationships/hyperlink" Target="http://pbs.twimg.com/profile_images/1118150961917198336/bYjn5OR0_normal.jpg" TargetMode="External" /><Relationship Id="rId60" Type="http://schemas.openxmlformats.org/officeDocument/2006/relationships/hyperlink" Target="http://pbs.twimg.com/profile_images/1123659238964965376/L0JRGIsU_normal.png" TargetMode="External" /><Relationship Id="rId61" Type="http://schemas.openxmlformats.org/officeDocument/2006/relationships/hyperlink" Target="http://pbs.twimg.com/profile_images/1112583270120611840/XlhvkzRz_normal.jpg" TargetMode="External" /><Relationship Id="rId62" Type="http://schemas.openxmlformats.org/officeDocument/2006/relationships/hyperlink" Target="http://pbs.twimg.com/profile_images/1112583270120611840/XlhvkzRz_normal.jpg" TargetMode="External" /><Relationship Id="rId63" Type="http://schemas.openxmlformats.org/officeDocument/2006/relationships/hyperlink" Target="http://pbs.twimg.com/profile_images/1112583270120611840/XlhvkzRz_normal.jpg" TargetMode="External" /><Relationship Id="rId64" Type="http://schemas.openxmlformats.org/officeDocument/2006/relationships/hyperlink" Target="https://pbs.twimg.com/media/EABFdDbX4AA0S2D.jpg" TargetMode="External" /><Relationship Id="rId65" Type="http://schemas.openxmlformats.org/officeDocument/2006/relationships/hyperlink" Target="https://pbs.twimg.com/media/EALYuI-WsAAIYc8.jpg" TargetMode="External" /><Relationship Id="rId66" Type="http://schemas.openxmlformats.org/officeDocument/2006/relationships/hyperlink" Target="https://pbs.twimg.com/media/EAffxqgWsAAHr2I.jpg" TargetMode="External" /><Relationship Id="rId67" Type="http://schemas.openxmlformats.org/officeDocument/2006/relationships/hyperlink" Target="http://pbs.twimg.com/profile_images/1157596825337171969/L8qPnj32_normal.jpg" TargetMode="External" /><Relationship Id="rId68" Type="http://schemas.openxmlformats.org/officeDocument/2006/relationships/hyperlink" Target="https://pbs.twimg.com/media/EB33BnKXUAIszDc.jpg" TargetMode="External" /><Relationship Id="rId69" Type="http://schemas.openxmlformats.org/officeDocument/2006/relationships/hyperlink" Target="https://pbs.twimg.com/media/EB33BnKXUAIszDc.jpg" TargetMode="External" /><Relationship Id="rId70" Type="http://schemas.openxmlformats.org/officeDocument/2006/relationships/hyperlink" Target="https://pbs.twimg.com/media/EB33BnKXUAIszDc.jpg" TargetMode="External" /><Relationship Id="rId71" Type="http://schemas.openxmlformats.org/officeDocument/2006/relationships/hyperlink" Target="https://pbs.twimg.com/media/EB33BnKXUAIszDc.jpg" TargetMode="External" /><Relationship Id="rId72" Type="http://schemas.openxmlformats.org/officeDocument/2006/relationships/hyperlink" Target="https://pbs.twimg.com/media/EB33BnKXUAIszDc.jpg" TargetMode="External" /><Relationship Id="rId73" Type="http://schemas.openxmlformats.org/officeDocument/2006/relationships/hyperlink" Target="https://pbs.twimg.com/media/EB33BnKXUAIszDc.jpg" TargetMode="External" /><Relationship Id="rId74" Type="http://schemas.openxmlformats.org/officeDocument/2006/relationships/hyperlink" Target="https://pbs.twimg.com/media/EB33BnKXUAIszDc.jpg" TargetMode="External" /><Relationship Id="rId75" Type="http://schemas.openxmlformats.org/officeDocument/2006/relationships/hyperlink" Target="https://pbs.twimg.com/media/EB8KcU5W4AAjP8s.jpg" TargetMode="External" /><Relationship Id="rId76" Type="http://schemas.openxmlformats.org/officeDocument/2006/relationships/hyperlink" Target="http://pbs.twimg.com/profile_images/1159196097262292994/8Hsdbycr_normal.jpg" TargetMode="External" /><Relationship Id="rId77" Type="http://schemas.openxmlformats.org/officeDocument/2006/relationships/hyperlink" Target="https://pbs.twimg.com/media/ECCtXmiW4AE2QM9.jpg" TargetMode="External" /><Relationship Id="rId78" Type="http://schemas.openxmlformats.org/officeDocument/2006/relationships/hyperlink" Target="https://pbs.twimg.com/media/ECWj2ULXkAAvztA.jpg" TargetMode="External" /><Relationship Id="rId79" Type="http://schemas.openxmlformats.org/officeDocument/2006/relationships/hyperlink" Target="https://pbs.twimg.com/media/ECh6ce-WwAA-eB-.jpg" TargetMode="External" /><Relationship Id="rId80" Type="http://schemas.openxmlformats.org/officeDocument/2006/relationships/hyperlink" Target="http://pbs.twimg.com/profile_images/1128924014003466240/eZ84UP-Y_normal.jpg" TargetMode="External" /><Relationship Id="rId81" Type="http://schemas.openxmlformats.org/officeDocument/2006/relationships/hyperlink" Target="http://pbs.twimg.com/profile_images/1128924014003466240/eZ84UP-Y_normal.jpg" TargetMode="External" /><Relationship Id="rId82" Type="http://schemas.openxmlformats.org/officeDocument/2006/relationships/hyperlink" Target="https://pbs.twimg.com/media/EDGAnigXsAASWLU.jpg" TargetMode="External" /><Relationship Id="rId83" Type="http://schemas.openxmlformats.org/officeDocument/2006/relationships/hyperlink" Target="http://pbs.twimg.com/profile_images/1166400032238518278/zs344-pa_normal.jpg" TargetMode="External" /><Relationship Id="rId84" Type="http://schemas.openxmlformats.org/officeDocument/2006/relationships/hyperlink" Target="http://pbs.twimg.com/profile_images/1166400032238518278/zs344-pa_normal.jpg" TargetMode="External" /><Relationship Id="rId85" Type="http://schemas.openxmlformats.org/officeDocument/2006/relationships/hyperlink" Target="https://pbs.twimg.com/media/EDGAnigXsAASWLU.jpg" TargetMode="External" /><Relationship Id="rId86" Type="http://schemas.openxmlformats.org/officeDocument/2006/relationships/hyperlink" Target="http://pbs.twimg.com/profile_images/1166400032238518278/zs344-pa_normal.jpg" TargetMode="External" /><Relationship Id="rId87" Type="http://schemas.openxmlformats.org/officeDocument/2006/relationships/hyperlink" Target="http://pbs.twimg.com/profile_images/1166400032238518278/zs344-pa_normal.jpg" TargetMode="External" /><Relationship Id="rId88" Type="http://schemas.openxmlformats.org/officeDocument/2006/relationships/hyperlink" Target="http://pbs.twimg.com/profile_images/1166400032238518278/zs344-pa_normal.jpg" TargetMode="External" /><Relationship Id="rId89" Type="http://schemas.openxmlformats.org/officeDocument/2006/relationships/hyperlink" Target="http://pbs.twimg.com/profile_images/1166400032238518278/zs344-pa_normal.jpg" TargetMode="External" /><Relationship Id="rId90" Type="http://schemas.openxmlformats.org/officeDocument/2006/relationships/hyperlink" Target="http://pbs.twimg.com/profile_images/2222088029/image_normal.jpg" TargetMode="External" /><Relationship Id="rId91" Type="http://schemas.openxmlformats.org/officeDocument/2006/relationships/hyperlink" Target="http://pbs.twimg.com/profile_images/2482081046/mc8lobfs69qlam5ikztn_normal.jpeg" TargetMode="External" /><Relationship Id="rId92" Type="http://schemas.openxmlformats.org/officeDocument/2006/relationships/hyperlink" Target="http://pbs.twimg.com/profile_images/878846568534814722/8ee7HYem_normal.jpg" TargetMode="External" /><Relationship Id="rId93" Type="http://schemas.openxmlformats.org/officeDocument/2006/relationships/hyperlink" Target="http://pbs.twimg.com/profile_images/1075794554194944002/2wJIrq2t_normal.jpg" TargetMode="External" /><Relationship Id="rId94" Type="http://schemas.openxmlformats.org/officeDocument/2006/relationships/hyperlink" Target="https://twitter.com/#!/t_jacksonmusic/status/808492775436062720" TargetMode="External" /><Relationship Id="rId95" Type="http://schemas.openxmlformats.org/officeDocument/2006/relationships/hyperlink" Target="https://twitter.com/#!/rm_salt/status/1145800493647765507" TargetMode="External" /><Relationship Id="rId96" Type="http://schemas.openxmlformats.org/officeDocument/2006/relationships/hyperlink" Target="https://twitter.com/#!/rm_salt/status/1145800493647765507" TargetMode="External" /><Relationship Id="rId97" Type="http://schemas.openxmlformats.org/officeDocument/2006/relationships/hyperlink" Target="https://twitter.com/#!/deanerzzzz/status/1149790249381445632" TargetMode="External" /><Relationship Id="rId98" Type="http://schemas.openxmlformats.org/officeDocument/2006/relationships/hyperlink" Target="https://twitter.com/#!/steviepeters/status/1149800144881225735" TargetMode="External" /><Relationship Id="rId99" Type="http://schemas.openxmlformats.org/officeDocument/2006/relationships/hyperlink" Target="https://twitter.com/#!/ability360/status/1150495405416669185" TargetMode="External" /><Relationship Id="rId100" Type="http://schemas.openxmlformats.org/officeDocument/2006/relationships/hyperlink" Target="https://twitter.com/#!/monst_campaign/status/1150584328121831426" TargetMode="External" /><Relationship Id="rId101" Type="http://schemas.openxmlformats.org/officeDocument/2006/relationships/hyperlink" Target="https://twitter.com/#!/prticularlyval/status/1151534284907470849" TargetMode="External" /><Relationship Id="rId102" Type="http://schemas.openxmlformats.org/officeDocument/2006/relationships/hyperlink" Target="https://twitter.com/#!/alicezanotti/status/1151535753073168387" TargetMode="External" /><Relationship Id="rId103" Type="http://schemas.openxmlformats.org/officeDocument/2006/relationships/hyperlink" Target="https://twitter.com/#!/bocicuelena/status/1151736782838534145" TargetMode="External" /><Relationship Id="rId104" Type="http://schemas.openxmlformats.org/officeDocument/2006/relationships/hyperlink" Target="https://twitter.com/#!/bocicuelena/status/1151736782838534145" TargetMode="External" /><Relationship Id="rId105" Type="http://schemas.openxmlformats.org/officeDocument/2006/relationships/hyperlink" Target="https://twitter.com/#!/bocicuelena/status/1151736782838534145" TargetMode="External" /><Relationship Id="rId106" Type="http://schemas.openxmlformats.org/officeDocument/2006/relationships/hyperlink" Target="https://twitter.com/#!/bocicuelena/status/1151736782838534145" TargetMode="External" /><Relationship Id="rId107" Type="http://schemas.openxmlformats.org/officeDocument/2006/relationships/hyperlink" Target="https://twitter.com/#!/ionellaccl/status/1151736217052098560" TargetMode="External" /><Relationship Id="rId108" Type="http://schemas.openxmlformats.org/officeDocument/2006/relationships/hyperlink" Target="https://twitter.com/#!/ionellaccl/status/1151736217052098560" TargetMode="External" /><Relationship Id="rId109" Type="http://schemas.openxmlformats.org/officeDocument/2006/relationships/hyperlink" Target="https://twitter.com/#!/ionellaccl/status/1151736217052098560" TargetMode="External" /><Relationship Id="rId110" Type="http://schemas.openxmlformats.org/officeDocument/2006/relationships/hyperlink" Target="https://twitter.com/#!/ionellaccl/status/1151736217052098560" TargetMode="External" /><Relationship Id="rId111" Type="http://schemas.openxmlformats.org/officeDocument/2006/relationships/hyperlink" Target="https://twitter.com/#!/ionellaccl/status/1151736217052098560" TargetMode="External" /><Relationship Id="rId112" Type="http://schemas.openxmlformats.org/officeDocument/2006/relationships/hyperlink" Target="https://twitter.com/#!/ionellaccl/status/1151743586360287238" TargetMode="External" /><Relationship Id="rId113" Type="http://schemas.openxmlformats.org/officeDocument/2006/relationships/hyperlink" Target="https://twitter.com/#!/ionellaccl/status/1151743586360287238" TargetMode="External" /><Relationship Id="rId114" Type="http://schemas.openxmlformats.org/officeDocument/2006/relationships/hyperlink" Target="https://twitter.com/#!/starsdoinggood/status/1151832184468201473" TargetMode="External" /><Relationship Id="rId115" Type="http://schemas.openxmlformats.org/officeDocument/2006/relationships/hyperlink" Target="https://twitter.com/#!/starsdoinggood/status/1151832184468201473" TargetMode="External" /><Relationship Id="rId116" Type="http://schemas.openxmlformats.org/officeDocument/2006/relationships/hyperlink" Target="https://twitter.com/#!/dankanator_ofcl/status/1152328976179826688" TargetMode="External" /><Relationship Id="rId117" Type="http://schemas.openxmlformats.org/officeDocument/2006/relationships/hyperlink" Target="https://twitter.com/#!/irisstarr3/status/1152451466197491712" TargetMode="External" /><Relationship Id="rId118" Type="http://schemas.openxmlformats.org/officeDocument/2006/relationships/hyperlink" Target="https://twitter.com/#!/irisstarr3/status/1152451466197491712" TargetMode="External" /><Relationship Id="rId119" Type="http://schemas.openxmlformats.org/officeDocument/2006/relationships/hyperlink" Target="https://twitter.com/#!/irisstarr3/status/1152451466197491712" TargetMode="External" /><Relationship Id="rId120" Type="http://schemas.openxmlformats.org/officeDocument/2006/relationships/hyperlink" Target="https://twitter.com/#!/firejake5188/status/1152997876647288833" TargetMode="External" /><Relationship Id="rId121" Type="http://schemas.openxmlformats.org/officeDocument/2006/relationships/hyperlink" Target="https://twitter.com/#!/outfrontmediaeh/status/1153722743696830465" TargetMode="External" /><Relationship Id="rId122" Type="http://schemas.openxmlformats.org/officeDocument/2006/relationships/hyperlink" Target="https://twitter.com/#!/rainbowfoods78/status/1155137885428994049" TargetMode="External" /><Relationship Id="rId123" Type="http://schemas.openxmlformats.org/officeDocument/2006/relationships/hyperlink" Target="https://twitter.com/#!/veronikaliyah/status/1161261952724799488" TargetMode="External" /><Relationship Id="rId124" Type="http://schemas.openxmlformats.org/officeDocument/2006/relationships/hyperlink" Target="https://twitter.com/#!/jensyn_99/status/1161355903070851073" TargetMode="External" /><Relationship Id="rId125" Type="http://schemas.openxmlformats.org/officeDocument/2006/relationships/hyperlink" Target="https://twitter.com/#!/jensyn_99/status/1161355903070851073" TargetMode="External" /><Relationship Id="rId126" Type="http://schemas.openxmlformats.org/officeDocument/2006/relationships/hyperlink" Target="https://twitter.com/#!/jensyn_99/status/1161355903070851073" TargetMode="External" /><Relationship Id="rId127" Type="http://schemas.openxmlformats.org/officeDocument/2006/relationships/hyperlink" Target="https://twitter.com/#!/jensyn_99/status/1161355903070851073" TargetMode="External" /><Relationship Id="rId128" Type="http://schemas.openxmlformats.org/officeDocument/2006/relationships/hyperlink" Target="https://twitter.com/#!/jensyn_99/status/1161355903070851073" TargetMode="External" /><Relationship Id="rId129" Type="http://schemas.openxmlformats.org/officeDocument/2006/relationships/hyperlink" Target="https://twitter.com/#!/jensyn_99/status/1161355903070851073" TargetMode="External" /><Relationship Id="rId130" Type="http://schemas.openxmlformats.org/officeDocument/2006/relationships/hyperlink" Target="https://twitter.com/#!/jensyn_99/status/1161355903070851073" TargetMode="External" /><Relationship Id="rId131" Type="http://schemas.openxmlformats.org/officeDocument/2006/relationships/hyperlink" Target="https://twitter.com/#!/sapphiremutual/status/1161658715130474498" TargetMode="External" /><Relationship Id="rId132" Type="http://schemas.openxmlformats.org/officeDocument/2006/relationships/hyperlink" Target="https://twitter.com/#!/whywyitm/status/1161666012028256257" TargetMode="External" /><Relationship Id="rId133" Type="http://schemas.openxmlformats.org/officeDocument/2006/relationships/hyperlink" Target="https://twitter.com/#!/ellyreviews/status/1162119329950949377" TargetMode="External" /><Relationship Id="rId134" Type="http://schemas.openxmlformats.org/officeDocument/2006/relationships/hyperlink" Target="https://twitter.com/#!/ridekater/status/1163516234689851394" TargetMode="External" /><Relationship Id="rId135" Type="http://schemas.openxmlformats.org/officeDocument/2006/relationships/hyperlink" Target="https://twitter.com/#!/zyaldar/status/1164315141304983554" TargetMode="External" /><Relationship Id="rId136" Type="http://schemas.openxmlformats.org/officeDocument/2006/relationships/hyperlink" Target="https://twitter.com/#!/kaimfs_/status/1164642631428689920" TargetMode="External" /><Relationship Id="rId137" Type="http://schemas.openxmlformats.org/officeDocument/2006/relationships/hyperlink" Target="https://twitter.com/#!/kaimfs_/status/1164642631428689920" TargetMode="External" /><Relationship Id="rId138" Type="http://schemas.openxmlformats.org/officeDocument/2006/relationships/hyperlink" Target="https://twitter.com/#!/getawaycarmen/status/1166855207835320321" TargetMode="External" /><Relationship Id="rId139" Type="http://schemas.openxmlformats.org/officeDocument/2006/relationships/hyperlink" Target="https://twitter.com/#!/swiftsmidnights/status/1166855408910098432" TargetMode="External" /><Relationship Id="rId140" Type="http://schemas.openxmlformats.org/officeDocument/2006/relationships/hyperlink" Target="https://twitter.com/#!/swiftsmidnights/status/1166855502564691968" TargetMode="External" /><Relationship Id="rId141" Type="http://schemas.openxmlformats.org/officeDocument/2006/relationships/hyperlink" Target="https://twitter.com/#!/getawaycarmen/status/1166855207835320321" TargetMode="External" /><Relationship Id="rId142" Type="http://schemas.openxmlformats.org/officeDocument/2006/relationships/hyperlink" Target="https://twitter.com/#!/swiftsmidnights/status/1166855408910098432" TargetMode="External" /><Relationship Id="rId143" Type="http://schemas.openxmlformats.org/officeDocument/2006/relationships/hyperlink" Target="https://twitter.com/#!/swiftsmidnights/status/1166855502564691968" TargetMode="External" /><Relationship Id="rId144" Type="http://schemas.openxmlformats.org/officeDocument/2006/relationships/hyperlink" Target="https://twitter.com/#!/swiftsmidnights/status/1166855408910098432" TargetMode="External" /><Relationship Id="rId145" Type="http://schemas.openxmlformats.org/officeDocument/2006/relationships/hyperlink" Target="https://twitter.com/#!/swiftsmidnights/status/1166855502564691968" TargetMode="External" /><Relationship Id="rId146" Type="http://schemas.openxmlformats.org/officeDocument/2006/relationships/hyperlink" Target="https://twitter.com/#!/annabredikhina/status/1167206050178555904" TargetMode="External" /><Relationship Id="rId147" Type="http://schemas.openxmlformats.org/officeDocument/2006/relationships/hyperlink" Target="https://twitter.com/#!/jennyevansent/status/1167401432070414337" TargetMode="External" /><Relationship Id="rId148" Type="http://schemas.openxmlformats.org/officeDocument/2006/relationships/hyperlink" Target="https://twitter.com/#!/asianmochachip/status/1168228263530917889" TargetMode="External" /><Relationship Id="rId149" Type="http://schemas.openxmlformats.org/officeDocument/2006/relationships/hyperlink" Target="https://twitter.com/#!/harrisdoran/status/1171132610866814976" TargetMode="External" /><Relationship Id="rId150" Type="http://schemas.openxmlformats.org/officeDocument/2006/relationships/hyperlink" Target="https://api.twitter.com/1.1/geo/id/e4a0d228eb6be76b.json" TargetMode="External" /><Relationship Id="rId151" Type="http://schemas.openxmlformats.org/officeDocument/2006/relationships/hyperlink" Target="https://api.twitter.com/1.1/geo/id/1e5cb4d0509db554.json" TargetMode="External" /><Relationship Id="rId152" Type="http://schemas.openxmlformats.org/officeDocument/2006/relationships/comments" Target="../comments1.xml" /><Relationship Id="rId153" Type="http://schemas.openxmlformats.org/officeDocument/2006/relationships/vmlDrawing" Target="../drawings/vmlDrawing1.vml" /><Relationship Id="rId154" Type="http://schemas.openxmlformats.org/officeDocument/2006/relationships/table" Target="../tables/table1.xml" /><Relationship Id="rId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onster-strike.com/promotion/extra201907/?utm_campaign=extra201907&amp;utm_source=twcp_skre" TargetMode="External" /><Relationship Id="rId2" Type="http://schemas.openxmlformats.org/officeDocument/2006/relationships/hyperlink" Target="https://www.greenmatters.com/p/shawn-mendes-sustainability-flow-water" TargetMode="External" /><Relationship Id="rId3" Type="http://schemas.openxmlformats.org/officeDocument/2006/relationships/hyperlink" Target="https://dankanator.com/24404/shawn-mendes-flow-water-joined-hands-save-world-from-plastic-threats/" TargetMode="External" /><Relationship Id="rId4" Type="http://schemas.openxmlformats.org/officeDocument/2006/relationships/hyperlink" Target="https://twitter.com/FastCompany/status/1152443182254362625" TargetMode="External" /><Relationship Id="rId5" Type="http://schemas.openxmlformats.org/officeDocument/2006/relationships/hyperlink" Target="https://www.instagram.com/p/B1Gup-MDY9Q/?igshid=v2l2j9ifyawt" TargetMode="External" /><Relationship Id="rId6" Type="http://schemas.openxmlformats.org/officeDocument/2006/relationships/hyperlink" Target="https://www.instagram.com/p/B1w9tSIppT_/?igshid=qpmrmmgo9k2i" TargetMode="External" /><Relationship Id="rId7" Type="http://schemas.openxmlformats.org/officeDocument/2006/relationships/hyperlink" Target="https://www.aqua-amore.com/" TargetMode="External" /><Relationship Id="rId8" Type="http://schemas.openxmlformats.org/officeDocument/2006/relationships/hyperlink" Target="https://www.instagram.com/p/B14OkSFB4k5/?igshid=m8dooo4uo0y9" TargetMode="External" /><Relationship Id="rId9" Type="http://schemas.openxmlformats.org/officeDocument/2006/relationships/hyperlink" Target="https://www.instagram.com/p/B2M3T9kDmkx/?igshid=1foha9tipov5m" TargetMode="External" /><Relationship Id="rId10" Type="http://schemas.openxmlformats.org/officeDocument/2006/relationships/hyperlink" Target="https://pbs.twimg.com/media/CzhX5N-XEAAkhOB.jpg" TargetMode="External" /><Relationship Id="rId11" Type="http://schemas.openxmlformats.org/officeDocument/2006/relationships/hyperlink" Target="https://pbs.twimg.com/ext_tw_video_thumb/1149789987115872256/pu/img/rGh2UwZxRnBZPCJG.jpg" TargetMode="External" /><Relationship Id="rId12" Type="http://schemas.openxmlformats.org/officeDocument/2006/relationships/hyperlink" Target="https://pbs.twimg.com/media/D_dg4tkVUAABlcK.jpg" TargetMode="External" /><Relationship Id="rId13" Type="http://schemas.openxmlformats.org/officeDocument/2006/relationships/hyperlink" Target="https://pbs.twimg.com/ext_tw_video_thumb/1150574455581659136/pu/img/TNnyxYM3S88rNch_.jpg" TargetMode="External" /><Relationship Id="rId14" Type="http://schemas.openxmlformats.org/officeDocument/2006/relationships/hyperlink" Target="https://pbs.twimg.com/media/D_vJ-x0XoAcXoZm.jpg" TargetMode="External" /><Relationship Id="rId15" Type="http://schemas.openxmlformats.org/officeDocument/2006/relationships/hyperlink" Target="https://pbs.twimg.com/media/EABFdDbX4AA0S2D.jpg" TargetMode="External" /><Relationship Id="rId16" Type="http://schemas.openxmlformats.org/officeDocument/2006/relationships/hyperlink" Target="https://pbs.twimg.com/media/EALYuI-WsAAIYc8.jpg" TargetMode="External" /><Relationship Id="rId17" Type="http://schemas.openxmlformats.org/officeDocument/2006/relationships/hyperlink" Target="https://pbs.twimg.com/media/EAffxqgWsAAHr2I.jpg" TargetMode="External" /><Relationship Id="rId18" Type="http://schemas.openxmlformats.org/officeDocument/2006/relationships/hyperlink" Target="https://pbs.twimg.com/media/EB33BnKXUAIszDc.jpg" TargetMode="External" /><Relationship Id="rId19" Type="http://schemas.openxmlformats.org/officeDocument/2006/relationships/hyperlink" Target="https://pbs.twimg.com/media/EB8KcU5W4AAjP8s.jpg" TargetMode="External" /><Relationship Id="rId20" Type="http://schemas.openxmlformats.org/officeDocument/2006/relationships/hyperlink" Target="https://pbs.twimg.com/media/ECCtXmiW4AE2QM9.jpg" TargetMode="External" /><Relationship Id="rId21" Type="http://schemas.openxmlformats.org/officeDocument/2006/relationships/hyperlink" Target="https://pbs.twimg.com/media/ECWj2ULXkAAvztA.jpg" TargetMode="External" /><Relationship Id="rId22" Type="http://schemas.openxmlformats.org/officeDocument/2006/relationships/hyperlink" Target="https://pbs.twimg.com/media/ECh6ce-WwAA-eB-.jpg" TargetMode="External" /><Relationship Id="rId23" Type="http://schemas.openxmlformats.org/officeDocument/2006/relationships/hyperlink" Target="https://pbs.twimg.com/media/EDGAnigXsAASWLU.jpg" TargetMode="External" /><Relationship Id="rId24" Type="http://schemas.openxmlformats.org/officeDocument/2006/relationships/hyperlink" Target="https://pbs.twimg.com/media/CzhX5N-XEAAkhOB.jpg" TargetMode="External" /><Relationship Id="rId25" Type="http://schemas.openxmlformats.org/officeDocument/2006/relationships/hyperlink" Target="http://pbs.twimg.com/profile_images/1119019770739867654/B7aIt3KY_normal.png" TargetMode="External" /><Relationship Id="rId26" Type="http://schemas.openxmlformats.org/officeDocument/2006/relationships/hyperlink" Target="https://pbs.twimg.com/ext_tw_video_thumb/1149789987115872256/pu/img/rGh2UwZxRnBZPCJG.jpg" TargetMode="External" /><Relationship Id="rId27" Type="http://schemas.openxmlformats.org/officeDocument/2006/relationships/hyperlink" Target="http://pbs.twimg.com/profile_images/1003648362103664640/H4y5ycIM_normal.jpg" TargetMode="External" /><Relationship Id="rId28" Type="http://schemas.openxmlformats.org/officeDocument/2006/relationships/hyperlink" Target="https://pbs.twimg.com/media/D_dg4tkVUAABlcK.jpg" TargetMode="External" /><Relationship Id="rId29" Type="http://schemas.openxmlformats.org/officeDocument/2006/relationships/hyperlink" Target="https://pbs.twimg.com/ext_tw_video_thumb/1150574455581659136/pu/img/TNnyxYM3S88rNch_.jpg" TargetMode="External" /><Relationship Id="rId30" Type="http://schemas.openxmlformats.org/officeDocument/2006/relationships/hyperlink" Target="http://pbs.twimg.com/profile_images/1138131307941285890/vItZBPTI_normal.jpg" TargetMode="External" /><Relationship Id="rId31" Type="http://schemas.openxmlformats.org/officeDocument/2006/relationships/hyperlink" Target="http://pbs.twimg.com/profile_images/1155670664415764481/ESrrQn-n_normal.jpg" TargetMode="External" /><Relationship Id="rId32" Type="http://schemas.openxmlformats.org/officeDocument/2006/relationships/hyperlink" Target="http://pbs.twimg.com/profile_images/1101960574567698432/VnEQxrkc_normal.jpg" TargetMode="External" /><Relationship Id="rId33" Type="http://schemas.openxmlformats.org/officeDocument/2006/relationships/hyperlink" Target="https://pbs.twimg.com/media/D_vJ-x0XoAcXoZm.jpg" TargetMode="External" /><Relationship Id="rId34" Type="http://schemas.openxmlformats.org/officeDocument/2006/relationships/hyperlink" Target="http://pbs.twimg.com/profile_images/1145786045881036800/mtNIEAXE_normal.jpg" TargetMode="External" /><Relationship Id="rId35" Type="http://schemas.openxmlformats.org/officeDocument/2006/relationships/hyperlink" Target="http://pbs.twimg.com/profile_images/1118150961917198336/bYjn5OR0_normal.jpg" TargetMode="External" /><Relationship Id="rId36" Type="http://schemas.openxmlformats.org/officeDocument/2006/relationships/hyperlink" Target="http://pbs.twimg.com/profile_images/1123659238964965376/L0JRGIsU_normal.png" TargetMode="External" /><Relationship Id="rId37" Type="http://schemas.openxmlformats.org/officeDocument/2006/relationships/hyperlink" Target="http://pbs.twimg.com/profile_images/1112583270120611840/XlhvkzRz_normal.jpg" TargetMode="External" /><Relationship Id="rId38" Type="http://schemas.openxmlformats.org/officeDocument/2006/relationships/hyperlink" Target="https://pbs.twimg.com/media/EABFdDbX4AA0S2D.jpg" TargetMode="External" /><Relationship Id="rId39" Type="http://schemas.openxmlformats.org/officeDocument/2006/relationships/hyperlink" Target="https://pbs.twimg.com/media/EALYuI-WsAAIYc8.jpg" TargetMode="External" /><Relationship Id="rId40" Type="http://schemas.openxmlformats.org/officeDocument/2006/relationships/hyperlink" Target="https://pbs.twimg.com/media/EAffxqgWsAAHr2I.jpg" TargetMode="External" /><Relationship Id="rId41" Type="http://schemas.openxmlformats.org/officeDocument/2006/relationships/hyperlink" Target="http://pbs.twimg.com/profile_images/1157596825337171969/L8qPnj32_normal.jpg" TargetMode="External" /><Relationship Id="rId42" Type="http://schemas.openxmlformats.org/officeDocument/2006/relationships/hyperlink" Target="https://pbs.twimg.com/media/EB33BnKXUAIszDc.jpg" TargetMode="External" /><Relationship Id="rId43" Type="http://schemas.openxmlformats.org/officeDocument/2006/relationships/hyperlink" Target="https://pbs.twimg.com/media/EB8KcU5W4AAjP8s.jpg" TargetMode="External" /><Relationship Id="rId44" Type="http://schemas.openxmlformats.org/officeDocument/2006/relationships/hyperlink" Target="http://pbs.twimg.com/profile_images/1159196097262292994/8Hsdbycr_normal.jpg" TargetMode="External" /><Relationship Id="rId45" Type="http://schemas.openxmlformats.org/officeDocument/2006/relationships/hyperlink" Target="https://pbs.twimg.com/media/ECCtXmiW4AE2QM9.jpg" TargetMode="External" /><Relationship Id="rId46" Type="http://schemas.openxmlformats.org/officeDocument/2006/relationships/hyperlink" Target="https://pbs.twimg.com/media/ECWj2ULXkAAvztA.jpg" TargetMode="External" /><Relationship Id="rId47" Type="http://schemas.openxmlformats.org/officeDocument/2006/relationships/hyperlink" Target="https://pbs.twimg.com/media/ECh6ce-WwAA-eB-.jpg" TargetMode="External" /><Relationship Id="rId48" Type="http://schemas.openxmlformats.org/officeDocument/2006/relationships/hyperlink" Target="http://pbs.twimg.com/profile_images/1128924014003466240/eZ84UP-Y_normal.jpg" TargetMode="External" /><Relationship Id="rId49" Type="http://schemas.openxmlformats.org/officeDocument/2006/relationships/hyperlink" Target="https://pbs.twimg.com/media/EDGAnigXsAASWLU.jpg" TargetMode="External" /><Relationship Id="rId50" Type="http://schemas.openxmlformats.org/officeDocument/2006/relationships/hyperlink" Target="http://pbs.twimg.com/profile_images/1166400032238518278/zs344-pa_normal.jpg" TargetMode="External" /><Relationship Id="rId51" Type="http://schemas.openxmlformats.org/officeDocument/2006/relationships/hyperlink" Target="http://pbs.twimg.com/profile_images/1166400032238518278/zs344-pa_normal.jpg" TargetMode="External" /><Relationship Id="rId52" Type="http://schemas.openxmlformats.org/officeDocument/2006/relationships/hyperlink" Target="http://pbs.twimg.com/profile_images/2222088029/image_normal.jpg" TargetMode="External" /><Relationship Id="rId53" Type="http://schemas.openxmlformats.org/officeDocument/2006/relationships/hyperlink" Target="http://pbs.twimg.com/profile_images/2482081046/mc8lobfs69qlam5ikztn_normal.jpeg" TargetMode="External" /><Relationship Id="rId54" Type="http://schemas.openxmlformats.org/officeDocument/2006/relationships/hyperlink" Target="http://pbs.twimg.com/profile_images/878846568534814722/8ee7HYem_normal.jpg" TargetMode="External" /><Relationship Id="rId55" Type="http://schemas.openxmlformats.org/officeDocument/2006/relationships/hyperlink" Target="http://pbs.twimg.com/profile_images/1075794554194944002/2wJIrq2t_normal.jpg" TargetMode="External" /><Relationship Id="rId56" Type="http://schemas.openxmlformats.org/officeDocument/2006/relationships/hyperlink" Target="https://twitter.com/#!/t_jacksonmusic/status/808492775436062720" TargetMode="External" /><Relationship Id="rId57" Type="http://schemas.openxmlformats.org/officeDocument/2006/relationships/hyperlink" Target="https://twitter.com/#!/rm_salt/status/1145800493647765507" TargetMode="External" /><Relationship Id="rId58" Type="http://schemas.openxmlformats.org/officeDocument/2006/relationships/hyperlink" Target="https://twitter.com/#!/deanerzzzz/status/1149790249381445632" TargetMode="External" /><Relationship Id="rId59" Type="http://schemas.openxmlformats.org/officeDocument/2006/relationships/hyperlink" Target="https://twitter.com/#!/steviepeters/status/1149800144881225735" TargetMode="External" /><Relationship Id="rId60" Type="http://schemas.openxmlformats.org/officeDocument/2006/relationships/hyperlink" Target="https://twitter.com/#!/ability360/status/1150495405416669185" TargetMode="External" /><Relationship Id="rId61" Type="http://schemas.openxmlformats.org/officeDocument/2006/relationships/hyperlink" Target="https://twitter.com/#!/monst_campaign/status/1150584328121831426" TargetMode="External" /><Relationship Id="rId62" Type="http://schemas.openxmlformats.org/officeDocument/2006/relationships/hyperlink" Target="https://twitter.com/#!/prticularlyval/status/1151534284907470849" TargetMode="External" /><Relationship Id="rId63" Type="http://schemas.openxmlformats.org/officeDocument/2006/relationships/hyperlink" Target="https://twitter.com/#!/alicezanotti/status/1151535753073168387" TargetMode="External" /><Relationship Id="rId64" Type="http://schemas.openxmlformats.org/officeDocument/2006/relationships/hyperlink" Target="https://twitter.com/#!/bocicuelena/status/1151736782838534145" TargetMode="External" /><Relationship Id="rId65" Type="http://schemas.openxmlformats.org/officeDocument/2006/relationships/hyperlink" Target="https://twitter.com/#!/ionellaccl/status/1151736217052098560" TargetMode="External" /><Relationship Id="rId66" Type="http://schemas.openxmlformats.org/officeDocument/2006/relationships/hyperlink" Target="https://twitter.com/#!/ionellaccl/status/1151743586360287238" TargetMode="External" /><Relationship Id="rId67" Type="http://schemas.openxmlformats.org/officeDocument/2006/relationships/hyperlink" Target="https://twitter.com/#!/starsdoinggood/status/1151832184468201473" TargetMode="External" /><Relationship Id="rId68" Type="http://schemas.openxmlformats.org/officeDocument/2006/relationships/hyperlink" Target="https://twitter.com/#!/dankanator_ofcl/status/1152328976179826688" TargetMode="External" /><Relationship Id="rId69" Type="http://schemas.openxmlformats.org/officeDocument/2006/relationships/hyperlink" Target="https://twitter.com/#!/irisstarr3/status/1152451466197491712" TargetMode="External" /><Relationship Id="rId70" Type="http://schemas.openxmlformats.org/officeDocument/2006/relationships/hyperlink" Target="https://twitter.com/#!/firejake5188/status/1152997876647288833" TargetMode="External" /><Relationship Id="rId71" Type="http://schemas.openxmlformats.org/officeDocument/2006/relationships/hyperlink" Target="https://twitter.com/#!/outfrontmediaeh/status/1153722743696830465" TargetMode="External" /><Relationship Id="rId72" Type="http://schemas.openxmlformats.org/officeDocument/2006/relationships/hyperlink" Target="https://twitter.com/#!/rainbowfoods78/status/1155137885428994049" TargetMode="External" /><Relationship Id="rId73" Type="http://schemas.openxmlformats.org/officeDocument/2006/relationships/hyperlink" Target="https://twitter.com/#!/veronikaliyah/status/1161261952724799488" TargetMode="External" /><Relationship Id="rId74" Type="http://schemas.openxmlformats.org/officeDocument/2006/relationships/hyperlink" Target="https://twitter.com/#!/jensyn_99/status/1161355903070851073" TargetMode="External" /><Relationship Id="rId75" Type="http://schemas.openxmlformats.org/officeDocument/2006/relationships/hyperlink" Target="https://twitter.com/#!/sapphiremutual/status/1161658715130474498" TargetMode="External" /><Relationship Id="rId76" Type="http://schemas.openxmlformats.org/officeDocument/2006/relationships/hyperlink" Target="https://twitter.com/#!/whywyitm/status/1161666012028256257" TargetMode="External" /><Relationship Id="rId77" Type="http://schemas.openxmlformats.org/officeDocument/2006/relationships/hyperlink" Target="https://twitter.com/#!/ellyreviews/status/1162119329950949377" TargetMode="External" /><Relationship Id="rId78" Type="http://schemas.openxmlformats.org/officeDocument/2006/relationships/hyperlink" Target="https://twitter.com/#!/ridekater/status/1163516234689851394" TargetMode="External" /><Relationship Id="rId79" Type="http://schemas.openxmlformats.org/officeDocument/2006/relationships/hyperlink" Target="https://twitter.com/#!/zyaldar/status/1164315141304983554" TargetMode="External" /><Relationship Id="rId80" Type="http://schemas.openxmlformats.org/officeDocument/2006/relationships/hyperlink" Target="https://twitter.com/#!/kaimfs_/status/1164642631428689920" TargetMode="External" /><Relationship Id="rId81" Type="http://schemas.openxmlformats.org/officeDocument/2006/relationships/hyperlink" Target="https://twitter.com/#!/getawaycarmen/status/1166855207835320321" TargetMode="External" /><Relationship Id="rId82" Type="http://schemas.openxmlformats.org/officeDocument/2006/relationships/hyperlink" Target="https://twitter.com/#!/swiftsmidnights/status/1166855408910098432" TargetMode="External" /><Relationship Id="rId83" Type="http://schemas.openxmlformats.org/officeDocument/2006/relationships/hyperlink" Target="https://twitter.com/#!/swiftsmidnights/status/1166855502564691968" TargetMode="External" /><Relationship Id="rId84" Type="http://schemas.openxmlformats.org/officeDocument/2006/relationships/hyperlink" Target="https://twitter.com/#!/annabredikhina/status/1167206050178555904" TargetMode="External" /><Relationship Id="rId85" Type="http://schemas.openxmlformats.org/officeDocument/2006/relationships/hyperlink" Target="https://twitter.com/#!/jennyevansent/status/1167401432070414337" TargetMode="External" /><Relationship Id="rId86" Type="http://schemas.openxmlformats.org/officeDocument/2006/relationships/hyperlink" Target="https://twitter.com/#!/asianmochachip/status/1168228263530917889" TargetMode="External" /><Relationship Id="rId87" Type="http://schemas.openxmlformats.org/officeDocument/2006/relationships/hyperlink" Target="https://twitter.com/#!/harrisdoran/status/1171132610866814976" TargetMode="External" /><Relationship Id="rId88" Type="http://schemas.openxmlformats.org/officeDocument/2006/relationships/hyperlink" Target="https://api.twitter.com/1.1/geo/id/e4a0d228eb6be76b.json" TargetMode="External" /><Relationship Id="rId89" Type="http://schemas.openxmlformats.org/officeDocument/2006/relationships/hyperlink" Target="https://api.twitter.com/1.1/geo/id/1e5cb4d0509db554.json" TargetMode="External" /><Relationship Id="rId90" Type="http://schemas.openxmlformats.org/officeDocument/2006/relationships/comments" Target="../comments13.xml" /><Relationship Id="rId91" Type="http://schemas.openxmlformats.org/officeDocument/2006/relationships/vmlDrawing" Target="../drawings/vmlDrawing6.vml" /><Relationship Id="rId92" Type="http://schemas.openxmlformats.org/officeDocument/2006/relationships/table" Target="../tables/table23.xml" /><Relationship Id="rId9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ristanjackson.ca/" TargetMode="External" /><Relationship Id="rId2" Type="http://schemas.openxmlformats.org/officeDocument/2006/relationships/hyperlink" Target="https://t.co/t9ZCdMO85y" TargetMode="External" /><Relationship Id="rId3" Type="http://schemas.openxmlformats.org/officeDocument/2006/relationships/hyperlink" Target="http://rmsalt.com/" TargetMode="External" /><Relationship Id="rId4" Type="http://schemas.openxmlformats.org/officeDocument/2006/relationships/hyperlink" Target="https://t.co/1y93GtUKnN" TargetMode="External" /><Relationship Id="rId5" Type="http://schemas.openxmlformats.org/officeDocument/2006/relationships/hyperlink" Target="https://t.co/ZhSLEXIUt6" TargetMode="External" /><Relationship Id="rId6" Type="http://schemas.openxmlformats.org/officeDocument/2006/relationships/hyperlink" Target="https://t.co/hSUQvCO31p" TargetMode="External" /><Relationship Id="rId7" Type="http://schemas.openxmlformats.org/officeDocument/2006/relationships/hyperlink" Target="https://t.co/gcnlYLV2M9" TargetMode="External" /><Relationship Id="rId8" Type="http://schemas.openxmlformats.org/officeDocument/2006/relationships/hyperlink" Target="https://www.fijiwater.com/" TargetMode="External" /><Relationship Id="rId9" Type="http://schemas.openxmlformats.org/officeDocument/2006/relationships/hyperlink" Target="https://t.co/UlkwR06atu" TargetMode="External" /><Relationship Id="rId10" Type="http://schemas.openxmlformats.org/officeDocument/2006/relationships/hyperlink" Target="https://t.co/8KmM2LUa7K" TargetMode="External" /><Relationship Id="rId11" Type="http://schemas.openxmlformats.org/officeDocument/2006/relationships/hyperlink" Target="https://t.co/AG84ZbGuFe" TargetMode="External" /><Relationship Id="rId12" Type="http://schemas.openxmlformats.org/officeDocument/2006/relationships/hyperlink" Target="https://t.co/YAnrH2bKId" TargetMode="External" /><Relationship Id="rId13" Type="http://schemas.openxmlformats.org/officeDocument/2006/relationships/hyperlink" Target="https://t.co/fQGAtzyPWL" TargetMode="External" /><Relationship Id="rId14" Type="http://schemas.openxmlformats.org/officeDocument/2006/relationships/hyperlink" Target="https://sogoreate-landtrust.com/shuumi-land-tax/" TargetMode="External" /><Relationship Id="rId15" Type="http://schemas.openxmlformats.org/officeDocument/2006/relationships/hyperlink" Target="https://t.co/8ItvMPWTgx" TargetMode="External" /><Relationship Id="rId16" Type="http://schemas.openxmlformats.org/officeDocument/2006/relationships/hyperlink" Target="http://www.rainbowfoods.ca/" TargetMode="External" /><Relationship Id="rId17" Type="http://schemas.openxmlformats.org/officeDocument/2006/relationships/hyperlink" Target="https://t.co/fHSoM4wi0R" TargetMode="External" /><Relationship Id="rId18" Type="http://schemas.openxmlformats.org/officeDocument/2006/relationships/hyperlink" Target="https://t.co/eRSqV9iRY8" TargetMode="External" /><Relationship Id="rId19" Type="http://schemas.openxmlformats.org/officeDocument/2006/relationships/hyperlink" Target="https://alessiacara.lnk.to/thepainsofgrowing" TargetMode="External" /><Relationship Id="rId20" Type="http://schemas.openxmlformats.org/officeDocument/2006/relationships/hyperlink" Target="http://josiahvandien.com/" TargetMode="External" /><Relationship Id="rId21" Type="http://schemas.openxmlformats.org/officeDocument/2006/relationships/hyperlink" Target="http://www.shawnaccess.com/" TargetMode="External" /><Relationship Id="rId22" Type="http://schemas.openxmlformats.org/officeDocument/2006/relationships/hyperlink" Target="https://t.co/BHj6LoQa8H" TargetMode="External" /><Relationship Id="rId23" Type="http://schemas.openxmlformats.org/officeDocument/2006/relationships/hyperlink" Target="https://t.co/s0IMZXXLtV" TargetMode="External" /><Relationship Id="rId24" Type="http://schemas.openxmlformats.org/officeDocument/2006/relationships/hyperlink" Target="http://spacecrime.net/" TargetMode="External" /><Relationship Id="rId25" Type="http://schemas.openxmlformats.org/officeDocument/2006/relationships/hyperlink" Target="https://t.co/aSO7a7yxYz" TargetMode="External" /><Relationship Id="rId26" Type="http://schemas.openxmlformats.org/officeDocument/2006/relationships/hyperlink" Target="https://t.co/2TARfJ0vxm" TargetMode="External" /><Relationship Id="rId27" Type="http://schemas.openxmlformats.org/officeDocument/2006/relationships/hyperlink" Target="https://t.co/ev7bIUkpVY" TargetMode="External" /><Relationship Id="rId28" Type="http://schemas.openxmlformats.org/officeDocument/2006/relationships/hyperlink" Target="https://t.co/nACAH8UY6E" TargetMode="External" /><Relationship Id="rId29" Type="http://schemas.openxmlformats.org/officeDocument/2006/relationships/hyperlink" Target="https://t.co/zFcaRaV5v7" TargetMode="External" /><Relationship Id="rId30" Type="http://schemas.openxmlformats.org/officeDocument/2006/relationships/hyperlink" Target="https://pbs.twimg.com/profile_banners/1292910811/1475491003" TargetMode="External" /><Relationship Id="rId31" Type="http://schemas.openxmlformats.org/officeDocument/2006/relationships/hyperlink" Target="https://pbs.twimg.com/profile_banners/998965516717969435/1527253752" TargetMode="External" /><Relationship Id="rId32" Type="http://schemas.openxmlformats.org/officeDocument/2006/relationships/hyperlink" Target="https://pbs.twimg.com/profile_banners/3126919230/1555629988" TargetMode="External" /><Relationship Id="rId33" Type="http://schemas.openxmlformats.org/officeDocument/2006/relationships/hyperlink" Target="https://pbs.twimg.com/profile_banners/404769479/1538792494" TargetMode="External" /><Relationship Id="rId34" Type="http://schemas.openxmlformats.org/officeDocument/2006/relationships/hyperlink" Target="https://pbs.twimg.com/profile_banners/9482492/1373472601" TargetMode="External" /><Relationship Id="rId35" Type="http://schemas.openxmlformats.org/officeDocument/2006/relationships/hyperlink" Target="https://pbs.twimg.com/profile_banners/103024465/1443755086" TargetMode="External" /><Relationship Id="rId36" Type="http://schemas.openxmlformats.org/officeDocument/2006/relationships/hyperlink" Target="https://pbs.twimg.com/profile_banners/751067863180607488/1563332542" TargetMode="External" /><Relationship Id="rId37" Type="http://schemas.openxmlformats.org/officeDocument/2006/relationships/hyperlink" Target="https://pbs.twimg.com/profile_banners/1099699422500478977/1555447774" TargetMode="External" /><Relationship Id="rId38" Type="http://schemas.openxmlformats.org/officeDocument/2006/relationships/hyperlink" Target="https://pbs.twimg.com/profile_banners/957246958191726592/1564368333" TargetMode="External" /><Relationship Id="rId39" Type="http://schemas.openxmlformats.org/officeDocument/2006/relationships/hyperlink" Target="https://pbs.twimg.com/profile_banners/1101960174061973505/1551598851" TargetMode="External" /><Relationship Id="rId40" Type="http://schemas.openxmlformats.org/officeDocument/2006/relationships/hyperlink" Target="https://pbs.twimg.com/profile_banners/4037/1384805820" TargetMode="External" /><Relationship Id="rId41" Type="http://schemas.openxmlformats.org/officeDocument/2006/relationships/hyperlink" Target="https://pbs.twimg.com/profile_banners/18701873/1515457359" TargetMode="External" /><Relationship Id="rId42" Type="http://schemas.openxmlformats.org/officeDocument/2006/relationships/hyperlink" Target="https://pbs.twimg.com/profile_banners/15945351/1548472870" TargetMode="External" /><Relationship Id="rId43" Type="http://schemas.openxmlformats.org/officeDocument/2006/relationships/hyperlink" Target="https://pbs.twimg.com/profile_banners/1013502996137771008/1556460012" TargetMode="External" /><Relationship Id="rId44" Type="http://schemas.openxmlformats.org/officeDocument/2006/relationships/hyperlink" Target="https://pbs.twimg.com/profile_banners/52242024/1422742705" TargetMode="External" /><Relationship Id="rId45" Type="http://schemas.openxmlformats.org/officeDocument/2006/relationships/hyperlink" Target="https://pbs.twimg.com/profile_banners/379408088/1543868245" TargetMode="External" /><Relationship Id="rId46" Type="http://schemas.openxmlformats.org/officeDocument/2006/relationships/hyperlink" Target="https://pbs.twimg.com/profile_banners/1118147684983087105/1556220813" TargetMode="External" /><Relationship Id="rId47" Type="http://schemas.openxmlformats.org/officeDocument/2006/relationships/hyperlink" Target="https://pbs.twimg.com/profile_banners/2978589413/1542646201" TargetMode="External" /><Relationship Id="rId48" Type="http://schemas.openxmlformats.org/officeDocument/2006/relationships/hyperlink" Target="https://pbs.twimg.com/profile_banners/964872865014337536/1556736243" TargetMode="External" /><Relationship Id="rId49" Type="http://schemas.openxmlformats.org/officeDocument/2006/relationships/hyperlink" Target="https://pbs.twimg.com/profile_banners/1112582276938780672/1554096666" TargetMode="External" /><Relationship Id="rId50" Type="http://schemas.openxmlformats.org/officeDocument/2006/relationships/hyperlink" Target="https://pbs.twimg.com/profile_banners/18685407/1551372749" TargetMode="External" /><Relationship Id="rId51" Type="http://schemas.openxmlformats.org/officeDocument/2006/relationships/hyperlink" Target="https://pbs.twimg.com/profile_banners/1151103719594975232/1563279848" TargetMode="External" /><Relationship Id="rId52" Type="http://schemas.openxmlformats.org/officeDocument/2006/relationships/hyperlink" Target="https://pbs.twimg.com/profile_banners/331818436/1562163013" TargetMode="External" /><Relationship Id="rId53" Type="http://schemas.openxmlformats.org/officeDocument/2006/relationships/hyperlink" Target="https://pbs.twimg.com/profile_banners/3891120779/1457624114" TargetMode="External" /><Relationship Id="rId54" Type="http://schemas.openxmlformats.org/officeDocument/2006/relationships/hyperlink" Target="https://pbs.twimg.com/profile_banners/1121395527051038720/1565387136" TargetMode="External" /><Relationship Id="rId55" Type="http://schemas.openxmlformats.org/officeDocument/2006/relationships/hyperlink" Target="https://pbs.twimg.com/profile_banners/1074100477267206152/1561923650" TargetMode="External" /><Relationship Id="rId56" Type="http://schemas.openxmlformats.org/officeDocument/2006/relationships/hyperlink" Target="https://pbs.twimg.com/profile_banners/2530148677/1528444254" TargetMode="External" /><Relationship Id="rId57" Type="http://schemas.openxmlformats.org/officeDocument/2006/relationships/hyperlink" Target="https://pbs.twimg.com/profile_banners/159225370/1543571734" TargetMode="External" /><Relationship Id="rId58" Type="http://schemas.openxmlformats.org/officeDocument/2006/relationships/hyperlink" Target="https://pbs.twimg.com/profile_banners/76867434/1450467423" TargetMode="External" /><Relationship Id="rId59" Type="http://schemas.openxmlformats.org/officeDocument/2006/relationships/hyperlink" Target="https://pbs.twimg.com/profile_banners/2975496784/1526003178" TargetMode="External" /><Relationship Id="rId60" Type="http://schemas.openxmlformats.org/officeDocument/2006/relationships/hyperlink" Target="https://pbs.twimg.com/profile_banners/827707741/1565761220" TargetMode="External" /><Relationship Id="rId61" Type="http://schemas.openxmlformats.org/officeDocument/2006/relationships/hyperlink" Target="https://pbs.twimg.com/profile_banners/1136315334552690689/1565209033" TargetMode="External" /><Relationship Id="rId62" Type="http://schemas.openxmlformats.org/officeDocument/2006/relationships/hyperlink" Target="https://pbs.twimg.com/profile_banners/367188604/1432389337" TargetMode="External" /><Relationship Id="rId63" Type="http://schemas.openxmlformats.org/officeDocument/2006/relationships/hyperlink" Target="https://pbs.twimg.com/profile_banners/3377817119/1547499447" TargetMode="External" /><Relationship Id="rId64" Type="http://schemas.openxmlformats.org/officeDocument/2006/relationships/hyperlink" Target="https://pbs.twimg.com/profile_banners/46834323/1495818355" TargetMode="External" /><Relationship Id="rId65" Type="http://schemas.openxmlformats.org/officeDocument/2006/relationships/hyperlink" Target="https://pbs.twimg.com/profile_banners/1128922682693541888/1558153667" TargetMode="External" /><Relationship Id="rId66" Type="http://schemas.openxmlformats.org/officeDocument/2006/relationships/hyperlink" Target="https://pbs.twimg.com/profile_banners/183013211/1555943434" TargetMode="External" /><Relationship Id="rId67" Type="http://schemas.openxmlformats.org/officeDocument/2006/relationships/hyperlink" Target="https://pbs.twimg.com/profile_banners/46468297/1567013341" TargetMode="External" /><Relationship Id="rId68" Type="http://schemas.openxmlformats.org/officeDocument/2006/relationships/hyperlink" Target="https://pbs.twimg.com/profile_banners/879564033518469120/1566926607" TargetMode="External" /><Relationship Id="rId69" Type="http://schemas.openxmlformats.org/officeDocument/2006/relationships/hyperlink" Target="https://pbs.twimg.com/profile_banners/32179033/1445838844" TargetMode="External" /><Relationship Id="rId70" Type="http://schemas.openxmlformats.org/officeDocument/2006/relationships/hyperlink" Target="https://pbs.twimg.com/profile_banners/21550073/1489475078" TargetMode="External" /><Relationship Id="rId71" Type="http://schemas.openxmlformats.org/officeDocument/2006/relationships/hyperlink" Target="https://pbs.twimg.com/profile_banners/242956330/1545324434" TargetMode="External" /><Relationship Id="rId72" Type="http://schemas.openxmlformats.org/officeDocument/2006/relationships/hyperlink" Target="http://abs.twimg.com/images/themes/theme4/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5/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3/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7/bg.gif" TargetMode="External" /><Relationship Id="rId81" Type="http://schemas.openxmlformats.org/officeDocument/2006/relationships/hyperlink" Target="http://abs.twimg.com/images/themes/theme6/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pbs.twimg.com/profile_background_images/162937074/2P5V4J0EHomz178s2HnEixoWo1_500.jp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4/bg.gif"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7/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4/bg.gif" TargetMode="External" /><Relationship Id="rId101" Type="http://schemas.openxmlformats.org/officeDocument/2006/relationships/hyperlink" Target="http://abs.twimg.com/images/themes/theme5/bg.gif" TargetMode="External" /><Relationship Id="rId102" Type="http://schemas.openxmlformats.org/officeDocument/2006/relationships/hyperlink" Target="http://abs.twimg.com/images/themes/theme5/bg.gif"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pbs.twimg.com/profile_images/782892048038957056/9mSW6WRV_normal.jpg" TargetMode="External" /><Relationship Id="rId105" Type="http://schemas.openxmlformats.org/officeDocument/2006/relationships/hyperlink" Target="http://pbs.twimg.com/profile_images/1000000725034860544/sb_ZDPMu_normal.jpg" TargetMode="External" /><Relationship Id="rId106" Type="http://schemas.openxmlformats.org/officeDocument/2006/relationships/hyperlink" Target="http://pbs.twimg.com/profile_images/1119019770739867654/B7aIt3KY_normal.png" TargetMode="External" /><Relationship Id="rId107" Type="http://schemas.openxmlformats.org/officeDocument/2006/relationships/hyperlink" Target="http://pbs.twimg.com/profile_images/1048397655993470977/rbTsJ1Y9_normal.jpg" TargetMode="External" /><Relationship Id="rId108" Type="http://schemas.openxmlformats.org/officeDocument/2006/relationships/hyperlink" Target="http://pbs.twimg.com/profile_images/1003648362103664640/H4y5ycIM_normal.jpg" TargetMode="External" /><Relationship Id="rId109" Type="http://schemas.openxmlformats.org/officeDocument/2006/relationships/hyperlink" Target="http://pbs.twimg.com/profile_images/879762216823672832/yPBtxDCz_normal.jpg" TargetMode="External" /><Relationship Id="rId110" Type="http://schemas.openxmlformats.org/officeDocument/2006/relationships/hyperlink" Target="http://pbs.twimg.com/profile_images/1151326238478225408/IatroC5G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138131307941285890/vItZBPTI_normal.jpg" TargetMode="External" /><Relationship Id="rId113" Type="http://schemas.openxmlformats.org/officeDocument/2006/relationships/hyperlink" Target="http://pbs.twimg.com/profile_images/1155670664415764481/ESrrQn-n_normal.jpg" TargetMode="External" /><Relationship Id="rId114" Type="http://schemas.openxmlformats.org/officeDocument/2006/relationships/hyperlink" Target="http://pbs.twimg.com/profile_images/1101960574567698432/VnEQxrkc_normal.jpg" TargetMode="External" /><Relationship Id="rId115" Type="http://schemas.openxmlformats.org/officeDocument/2006/relationships/hyperlink" Target="http://pbs.twimg.com/profile_images/945749438403829761/iC2oe92A_normal.jpg" TargetMode="External" /><Relationship Id="rId116" Type="http://schemas.openxmlformats.org/officeDocument/2006/relationships/hyperlink" Target="http://pbs.twimg.com/profile_images/553653588690362368/g0zxIbu8_normal.png" TargetMode="External" /><Relationship Id="rId117" Type="http://schemas.openxmlformats.org/officeDocument/2006/relationships/hyperlink" Target="http://pbs.twimg.com/profile_images/1094376006612180992/7NXh8enU_normal.jpg" TargetMode="External" /><Relationship Id="rId118" Type="http://schemas.openxmlformats.org/officeDocument/2006/relationships/hyperlink" Target="http://pbs.twimg.com/profile_images/1145786045881036800/mtNIEAXE_normal.jpg" TargetMode="External" /><Relationship Id="rId119" Type="http://schemas.openxmlformats.org/officeDocument/2006/relationships/hyperlink" Target="http://pbs.twimg.com/profile_images/684101250632302592/hFkWb_Bv_normal.jpg" TargetMode="External" /><Relationship Id="rId120" Type="http://schemas.openxmlformats.org/officeDocument/2006/relationships/hyperlink" Target="http://pbs.twimg.com/profile_images/989364677426733057/HD-2Vnhf_normal.jpg" TargetMode="External" /><Relationship Id="rId121" Type="http://schemas.openxmlformats.org/officeDocument/2006/relationships/hyperlink" Target="http://pbs.twimg.com/profile_images/1118150961917198336/bYjn5OR0_normal.jpg" TargetMode="External" /><Relationship Id="rId122" Type="http://schemas.openxmlformats.org/officeDocument/2006/relationships/hyperlink" Target="http://pbs.twimg.com/profile_images/793866777054810113/6Jzit6W0_normal.jpg" TargetMode="External" /><Relationship Id="rId123" Type="http://schemas.openxmlformats.org/officeDocument/2006/relationships/hyperlink" Target="http://pbs.twimg.com/profile_images/1123659238964965376/L0JRGIsU_normal.png" TargetMode="External" /><Relationship Id="rId124" Type="http://schemas.openxmlformats.org/officeDocument/2006/relationships/hyperlink" Target="http://pbs.twimg.com/profile_images/1112583270120611840/XlhvkzRz_normal.jpg" TargetMode="External" /><Relationship Id="rId125" Type="http://schemas.openxmlformats.org/officeDocument/2006/relationships/hyperlink" Target="http://pbs.twimg.com/profile_images/1101163372014317568/YKOgzz0O_normal.png" TargetMode="External" /><Relationship Id="rId126" Type="http://schemas.openxmlformats.org/officeDocument/2006/relationships/hyperlink" Target="http://pbs.twimg.com/profile_images/1151103900931514368/HMXDjok8_normal.jpg" TargetMode="External" /><Relationship Id="rId127" Type="http://schemas.openxmlformats.org/officeDocument/2006/relationships/hyperlink" Target="http://pbs.twimg.com/profile_images/1146426079395110913/BdiWseNE_normal.jpg" TargetMode="External" /><Relationship Id="rId128" Type="http://schemas.openxmlformats.org/officeDocument/2006/relationships/hyperlink" Target="http://pbs.twimg.com/profile_images/437696522/wallpaper_silversurfer01_normal.jpg" TargetMode="External" /><Relationship Id="rId129" Type="http://schemas.openxmlformats.org/officeDocument/2006/relationships/hyperlink" Target="http://pbs.twimg.com/profile_images/1164923529571291136/ihnyy1Hq_normal.jpg" TargetMode="External" /><Relationship Id="rId130" Type="http://schemas.openxmlformats.org/officeDocument/2006/relationships/hyperlink" Target="http://pbs.twimg.com/profile_images/1157596825337171969/L8qPnj32_normal.jpg" TargetMode="External" /><Relationship Id="rId131" Type="http://schemas.openxmlformats.org/officeDocument/2006/relationships/hyperlink" Target="http://pbs.twimg.com/profile_images/1159166959277301760/zskLlgMZ_normal.jpg" TargetMode="External" /><Relationship Id="rId132" Type="http://schemas.openxmlformats.org/officeDocument/2006/relationships/hyperlink" Target="http://pbs.twimg.com/profile_images/986501013015183360/AIAjeEct_normal.jpg" TargetMode="External" /><Relationship Id="rId133" Type="http://schemas.openxmlformats.org/officeDocument/2006/relationships/hyperlink" Target="http://pbs.twimg.com/profile_images/1002589179077976064/BtyEzOI0_normal.jpg" TargetMode="External" /><Relationship Id="rId134" Type="http://schemas.openxmlformats.org/officeDocument/2006/relationships/hyperlink" Target="http://pbs.twimg.com/profile_images/985494838316552193/ps5KtX8x_normal.jpg" TargetMode="External" /><Relationship Id="rId135" Type="http://schemas.openxmlformats.org/officeDocument/2006/relationships/hyperlink" Target="http://pbs.twimg.com/profile_images/994755481339019264/hDe746Lc_normal.jpg" TargetMode="External" /><Relationship Id="rId136" Type="http://schemas.openxmlformats.org/officeDocument/2006/relationships/hyperlink" Target="http://pbs.twimg.com/profile_images/1161512855080001536/VLkBgZW2_normal.jpg" TargetMode="External" /><Relationship Id="rId137" Type="http://schemas.openxmlformats.org/officeDocument/2006/relationships/hyperlink" Target="http://pbs.twimg.com/profile_images/1159196097262292994/8Hsdbycr_normal.jpg" TargetMode="External" /><Relationship Id="rId138" Type="http://schemas.openxmlformats.org/officeDocument/2006/relationships/hyperlink" Target="http://pbs.twimg.com/profile_images/1104024117760516097/UerJ-EQS_normal.png" TargetMode="External" /><Relationship Id="rId139" Type="http://schemas.openxmlformats.org/officeDocument/2006/relationships/hyperlink" Target="http://pbs.twimg.com/profile_images/1084917321838190592/c31xHcCO_normal.jpg" TargetMode="External" /><Relationship Id="rId140" Type="http://schemas.openxmlformats.org/officeDocument/2006/relationships/hyperlink" Target="http://pbs.twimg.com/profile_images/868151298926944256/HHOS_YpA_normal.jpg" TargetMode="External" /><Relationship Id="rId141" Type="http://schemas.openxmlformats.org/officeDocument/2006/relationships/hyperlink" Target="http://pbs.twimg.com/profile_images/1128924014003466240/eZ84UP-Y_normal.jpg" TargetMode="External" /><Relationship Id="rId142" Type="http://schemas.openxmlformats.org/officeDocument/2006/relationships/hyperlink" Target="http://pbs.twimg.com/profile_images/1159153039485341696/aSGwDloJ_normal.jpg" TargetMode="External" /><Relationship Id="rId143" Type="http://schemas.openxmlformats.org/officeDocument/2006/relationships/hyperlink" Target="http://pbs.twimg.com/profile_images/1167556465063878656/Iq9SEQgt_normal.jpg" TargetMode="External" /><Relationship Id="rId144" Type="http://schemas.openxmlformats.org/officeDocument/2006/relationships/hyperlink" Target="http://pbs.twimg.com/profile_images/1166400032238518278/zs344-pa_normal.jpg" TargetMode="External" /><Relationship Id="rId145" Type="http://schemas.openxmlformats.org/officeDocument/2006/relationships/hyperlink" Target="http://pbs.twimg.com/profile_images/2222088029/image_normal.jpg" TargetMode="External" /><Relationship Id="rId146" Type="http://schemas.openxmlformats.org/officeDocument/2006/relationships/hyperlink" Target="http://pbs.twimg.com/profile_images/2482081046/mc8lobfs69qlam5ikztn_normal.jpeg" TargetMode="External" /><Relationship Id="rId147" Type="http://schemas.openxmlformats.org/officeDocument/2006/relationships/hyperlink" Target="http://pbs.twimg.com/profile_images/878846568534814722/8ee7HYem_normal.jpg" TargetMode="External" /><Relationship Id="rId148" Type="http://schemas.openxmlformats.org/officeDocument/2006/relationships/hyperlink" Target="http://pbs.twimg.com/profile_images/1075794554194944002/2wJIrq2t_normal.jpg" TargetMode="External" /><Relationship Id="rId149" Type="http://schemas.openxmlformats.org/officeDocument/2006/relationships/hyperlink" Target="https://twitter.com/t_jacksonmusic" TargetMode="External" /><Relationship Id="rId150" Type="http://schemas.openxmlformats.org/officeDocument/2006/relationships/hyperlink" Target="https://twitter.com/flowwater" TargetMode="External" /><Relationship Id="rId151" Type="http://schemas.openxmlformats.org/officeDocument/2006/relationships/hyperlink" Target="https://twitter.com/rm_salt" TargetMode="External" /><Relationship Id="rId152" Type="http://schemas.openxmlformats.org/officeDocument/2006/relationships/hyperlink" Target="https://twitter.com/deanerzzzz" TargetMode="External" /><Relationship Id="rId153" Type="http://schemas.openxmlformats.org/officeDocument/2006/relationships/hyperlink" Target="https://twitter.com/steviepeters" TargetMode="External" /><Relationship Id="rId154" Type="http://schemas.openxmlformats.org/officeDocument/2006/relationships/hyperlink" Target="https://twitter.com/ability360" TargetMode="External" /><Relationship Id="rId155" Type="http://schemas.openxmlformats.org/officeDocument/2006/relationships/hyperlink" Target="https://twitter.com/monst_campaign" TargetMode="External" /><Relationship Id="rId156" Type="http://schemas.openxmlformats.org/officeDocument/2006/relationships/hyperlink" Target="https://twitter.com/flowwater_58" TargetMode="External" /><Relationship Id="rId157" Type="http://schemas.openxmlformats.org/officeDocument/2006/relationships/hyperlink" Target="https://twitter.com/prticularlyval" TargetMode="External" /><Relationship Id="rId158" Type="http://schemas.openxmlformats.org/officeDocument/2006/relationships/hyperlink" Target="https://twitter.com/alicezanotti" TargetMode="External" /><Relationship Id="rId159" Type="http://schemas.openxmlformats.org/officeDocument/2006/relationships/hyperlink" Target="https://twitter.com/bocicuelena" TargetMode="External" /><Relationship Id="rId160" Type="http://schemas.openxmlformats.org/officeDocument/2006/relationships/hyperlink" Target="https://twitter.com/sh" TargetMode="External" /><Relationship Id="rId161" Type="http://schemas.openxmlformats.org/officeDocument/2006/relationships/hyperlink" Target="https://twitter.com/fijiwater" TargetMode="External" /><Relationship Id="rId162" Type="http://schemas.openxmlformats.org/officeDocument/2006/relationships/hyperlink" Target="https://twitter.com/charlieputh" TargetMode="External" /><Relationship Id="rId163" Type="http://schemas.openxmlformats.org/officeDocument/2006/relationships/hyperlink" Target="https://twitter.com/ionellaccl" TargetMode="External" /><Relationship Id="rId164" Type="http://schemas.openxmlformats.org/officeDocument/2006/relationships/hyperlink" Target="https://twitter.com/andrewgertler" TargetMode="External" /><Relationship Id="rId165" Type="http://schemas.openxmlformats.org/officeDocument/2006/relationships/hyperlink" Target="https://twitter.com/shawnmendes" TargetMode="External" /><Relationship Id="rId166" Type="http://schemas.openxmlformats.org/officeDocument/2006/relationships/hyperlink" Target="https://twitter.com/starsdoinggood" TargetMode="External" /><Relationship Id="rId167" Type="http://schemas.openxmlformats.org/officeDocument/2006/relationships/hyperlink" Target="https://twitter.com/flowhydration" TargetMode="External" /><Relationship Id="rId168" Type="http://schemas.openxmlformats.org/officeDocument/2006/relationships/hyperlink" Target="https://twitter.com/dankanator_ofcl" TargetMode="External" /><Relationship Id="rId169" Type="http://schemas.openxmlformats.org/officeDocument/2006/relationships/hyperlink" Target="https://twitter.com/irisstarr3" TargetMode="External" /><Relationship Id="rId170" Type="http://schemas.openxmlformats.org/officeDocument/2006/relationships/hyperlink" Target="https://twitter.com/joanstarr" TargetMode="External" /><Relationship Id="rId171" Type="http://schemas.openxmlformats.org/officeDocument/2006/relationships/hyperlink" Target="https://twitter.com/firejake5188" TargetMode="External" /><Relationship Id="rId172" Type="http://schemas.openxmlformats.org/officeDocument/2006/relationships/hyperlink" Target="https://twitter.com/outfrontmediaeh" TargetMode="External" /><Relationship Id="rId173" Type="http://schemas.openxmlformats.org/officeDocument/2006/relationships/hyperlink" Target="https://twitter.com/flow" TargetMode="External" /><Relationship Id="rId174" Type="http://schemas.openxmlformats.org/officeDocument/2006/relationships/hyperlink" Target="https://twitter.com/rainbowfoods78" TargetMode="External" /><Relationship Id="rId175" Type="http://schemas.openxmlformats.org/officeDocument/2006/relationships/hyperlink" Target="https://twitter.com/veronikaliyah" TargetMode="External" /><Relationship Id="rId176" Type="http://schemas.openxmlformats.org/officeDocument/2006/relationships/hyperlink" Target="https://twitter.com/jensyn_99" TargetMode="External" /><Relationship Id="rId177" Type="http://schemas.openxmlformats.org/officeDocument/2006/relationships/hyperlink" Target="https://twitter.com/connorbrashier" TargetMode="External" /><Relationship Id="rId178" Type="http://schemas.openxmlformats.org/officeDocument/2006/relationships/hyperlink" Target="https://twitter.com/alessiacara" TargetMode="External" /><Relationship Id="rId179" Type="http://schemas.openxmlformats.org/officeDocument/2006/relationships/hyperlink" Target="https://twitter.com/josiahvandien" TargetMode="External" /><Relationship Id="rId180" Type="http://schemas.openxmlformats.org/officeDocument/2006/relationships/hyperlink" Target="https://twitter.com/shawnaccess" TargetMode="External" /><Relationship Id="rId181" Type="http://schemas.openxmlformats.org/officeDocument/2006/relationships/hyperlink" Target="https://twitter.com/sapphiremutual" TargetMode="External" /><Relationship Id="rId182" Type="http://schemas.openxmlformats.org/officeDocument/2006/relationships/hyperlink" Target="https://twitter.com/whywyitm" TargetMode="External" /><Relationship Id="rId183" Type="http://schemas.openxmlformats.org/officeDocument/2006/relationships/hyperlink" Target="https://twitter.com/ellyreviews" TargetMode="External" /><Relationship Id="rId184" Type="http://schemas.openxmlformats.org/officeDocument/2006/relationships/hyperlink" Target="https://twitter.com/ridekater" TargetMode="External" /><Relationship Id="rId185" Type="http://schemas.openxmlformats.org/officeDocument/2006/relationships/hyperlink" Target="https://twitter.com/zyaldar" TargetMode="External" /><Relationship Id="rId186" Type="http://schemas.openxmlformats.org/officeDocument/2006/relationships/hyperlink" Target="https://twitter.com/kaimfs_" TargetMode="External" /><Relationship Id="rId187" Type="http://schemas.openxmlformats.org/officeDocument/2006/relationships/hyperlink" Target="https://twitter.com/brimorganbooks" TargetMode="External" /><Relationship Id="rId188" Type="http://schemas.openxmlformats.org/officeDocument/2006/relationships/hyperlink" Target="https://twitter.com/getawaycarmen" TargetMode="External" /><Relationship Id="rId189" Type="http://schemas.openxmlformats.org/officeDocument/2006/relationships/hyperlink" Target="https://twitter.com/swiftsmidnights" TargetMode="External" /><Relationship Id="rId190" Type="http://schemas.openxmlformats.org/officeDocument/2006/relationships/hyperlink" Target="https://twitter.com/annabredikhina" TargetMode="External" /><Relationship Id="rId191" Type="http://schemas.openxmlformats.org/officeDocument/2006/relationships/hyperlink" Target="https://twitter.com/jennyevansent" TargetMode="External" /><Relationship Id="rId192" Type="http://schemas.openxmlformats.org/officeDocument/2006/relationships/hyperlink" Target="https://twitter.com/asianmochachip" TargetMode="External" /><Relationship Id="rId193" Type="http://schemas.openxmlformats.org/officeDocument/2006/relationships/hyperlink" Target="https://twitter.com/harrisdoran" TargetMode="External" /><Relationship Id="rId194" Type="http://schemas.openxmlformats.org/officeDocument/2006/relationships/comments" Target="../comments2.xml" /><Relationship Id="rId195" Type="http://schemas.openxmlformats.org/officeDocument/2006/relationships/vmlDrawing" Target="../drawings/vmlDrawing2.vml" /><Relationship Id="rId196" Type="http://schemas.openxmlformats.org/officeDocument/2006/relationships/table" Target="../tables/table2.xml" /><Relationship Id="rId1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nstagram.com/p/B2M3T9kDmkx/?igshid=1foha9tipov5m" TargetMode="External" /><Relationship Id="rId2" Type="http://schemas.openxmlformats.org/officeDocument/2006/relationships/hyperlink" Target="https://www.instagram.com/p/B14OkSFB4k5/?igshid=m8dooo4uo0y9" TargetMode="External" /><Relationship Id="rId3" Type="http://schemas.openxmlformats.org/officeDocument/2006/relationships/hyperlink" Target="https://www.aqua-amore.com/" TargetMode="External" /><Relationship Id="rId4" Type="http://schemas.openxmlformats.org/officeDocument/2006/relationships/hyperlink" Target="https://www.instagram.com/p/B1w9tSIppT_/?igshid=qpmrmmgo9k2i" TargetMode="External" /><Relationship Id="rId5" Type="http://schemas.openxmlformats.org/officeDocument/2006/relationships/hyperlink" Target="https://www.instagram.com/p/B1Gup-MDY9Q/?igshid=v2l2j9ifyawt" TargetMode="External" /><Relationship Id="rId6" Type="http://schemas.openxmlformats.org/officeDocument/2006/relationships/hyperlink" Target="https://twitter.com/FastCompany/status/1152443182254362625" TargetMode="External" /><Relationship Id="rId7" Type="http://schemas.openxmlformats.org/officeDocument/2006/relationships/hyperlink" Target="https://dankanator.com/24404/shawn-mendes-flow-water-joined-hands-save-world-from-plastic-threats/" TargetMode="External" /><Relationship Id="rId8" Type="http://schemas.openxmlformats.org/officeDocument/2006/relationships/hyperlink" Target="https://www.greenmatters.com/p/shawn-mendes-sustainability-flow-water" TargetMode="External" /><Relationship Id="rId9" Type="http://schemas.openxmlformats.org/officeDocument/2006/relationships/hyperlink" Target="https://www.monster-strike.com/promotion/extra201907/?utm_campaign=extra201907&amp;utm_source=twcp_skre" TargetMode="External" /><Relationship Id="rId10" Type="http://schemas.openxmlformats.org/officeDocument/2006/relationships/hyperlink" Target="https://www.instagram.com/p/B2M3T9kDmkx/?igshid=1foha9tipov5m" TargetMode="External" /><Relationship Id="rId11" Type="http://schemas.openxmlformats.org/officeDocument/2006/relationships/hyperlink" Target="https://dankanator.com/24404/shawn-mendes-flow-water-joined-hands-save-world-from-plastic-threats/" TargetMode="External" /><Relationship Id="rId12" Type="http://schemas.openxmlformats.org/officeDocument/2006/relationships/hyperlink" Target="https://www.greenmatters.com/p/shawn-mendes-sustainability-flow-water" TargetMode="External" /><Relationship Id="rId13" Type="http://schemas.openxmlformats.org/officeDocument/2006/relationships/hyperlink" Target="https://twitter.com/FastCompany/status/1152443182254362625" TargetMode="External" /><Relationship Id="rId14" Type="http://schemas.openxmlformats.org/officeDocument/2006/relationships/hyperlink" Target="https://www.instagram.com/p/B1Gup-MDY9Q/?igshid=v2l2j9ifyawt" TargetMode="External" /><Relationship Id="rId15" Type="http://schemas.openxmlformats.org/officeDocument/2006/relationships/hyperlink" Target="https://www.instagram.com/p/B1w9tSIppT_/?igshid=qpmrmmgo9k2i" TargetMode="External" /><Relationship Id="rId16" Type="http://schemas.openxmlformats.org/officeDocument/2006/relationships/hyperlink" Target="https://www.aqua-amore.com/" TargetMode="External" /><Relationship Id="rId17" Type="http://schemas.openxmlformats.org/officeDocument/2006/relationships/hyperlink" Target="https://www.instagram.com/p/B14OkSFB4k5/?igshid=m8dooo4uo0y9" TargetMode="External" /><Relationship Id="rId18" Type="http://schemas.openxmlformats.org/officeDocument/2006/relationships/hyperlink" Target="https://www.monster-strike.com/promotion/extra201907/?utm_campaign=extra201907&amp;utm_source=twcp_skre" TargetMode="External" /><Relationship Id="rId19" Type="http://schemas.openxmlformats.org/officeDocument/2006/relationships/table" Target="../tables/table11.xm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826</v>
      </c>
      <c r="BB2" s="13" t="s">
        <v>848</v>
      </c>
      <c r="BC2" s="13" t="s">
        <v>849</v>
      </c>
      <c r="BD2" s="67" t="s">
        <v>1241</v>
      </c>
      <c r="BE2" s="67" t="s">
        <v>1242</v>
      </c>
      <c r="BF2" s="67" t="s">
        <v>1243</v>
      </c>
      <c r="BG2" s="67" t="s">
        <v>1244</v>
      </c>
      <c r="BH2" s="67" t="s">
        <v>1245</v>
      </c>
      <c r="BI2" s="67" t="s">
        <v>1246</v>
      </c>
      <c r="BJ2" s="67" t="s">
        <v>1247</v>
      </c>
      <c r="BK2" s="67" t="s">
        <v>1248</v>
      </c>
      <c r="BL2" s="67" t="s">
        <v>1249</v>
      </c>
    </row>
    <row r="3" spans="1:64" ht="15" customHeight="1">
      <c r="A3" s="84" t="s">
        <v>212</v>
      </c>
      <c r="B3" s="84" t="s">
        <v>242</v>
      </c>
      <c r="C3" s="53" t="s">
        <v>1321</v>
      </c>
      <c r="D3" s="54">
        <v>3</v>
      </c>
      <c r="E3" s="65" t="s">
        <v>132</v>
      </c>
      <c r="F3" s="55">
        <v>35</v>
      </c>
      <c r="G3" s="53"/>
      <c r="H3" s="57"/>
      <c r="I3" s="56"/>
      <c r="J3" s="56"/>
      <c r="K3" s="36" t="s">
        <v>65</v>
      </c>
      <c r="L3" s="62">
        <v>3</v>
      </c>
      <c r="M3" s="62"/>
      <c r="N3" s="63"/>
      <c r="O3" s="85" t="s">
        <v>257</v>
      </c>
      <c r="P3" s="87">
        <v>42717.086493055554</v>
      </c>
      <c r="Q3" s="85" t="s">
        <v>259</v>
      </c>
      <c r="R3" s="85"/>
      <c r="S3" s="85"/>
      <c r="T3" s="85" t="s">
        <v>306</v>
      </c>
      <c r="U3" s="90" t="s">
        <v>326</v>
      </c>
      <c r="V3" s="90" t="s">
        <v>326</v>
      </c>
      <c r="W3" s="87">
        <v>42717.086493055554</v>
      </c>
      <c r="X3" s="90" t="s">
        <v>357</v>
      </c>
      <c r="Y3" s="85"/>
      <c r="Z3" s="85"/>
      <c r="AA3" s="91" t="s">
        <v>389</v>
      </c>
      <c r="AB3" s="85"/>
      <c r="AC3" s="85" t="b">
        <v>0</v>
      </c>
      <c r="AD3" s="85">
        <v>6</v>
      </c>
      <c r="AE3" s="91" t="s">
        <v>423</v>
      </c>
      <c r="AF3" s="85" t="b">
        <v>0</v>
      </c>
      <c r="AG3" s="85" t="s">
        <v>429</v>
      </c>
      <c r="AH3" s="85"/>
      <c r="AI3" s="91" t="s">
        <v>423</v>
      </c>
      <c r="AJ3" s="85" t="b">
        <v>0</v>
      </c>
      <c r="AK3" s="85">
        <v>8</v>
      </c>
      <c r="AL3" s="91" t="s">
        <v>423</v>
      </c>
      <c r="AM3" s="85" t="s">
        <v>433</v>
      </c>
      <c r="AN3" s="85" t="b">
        <v>0</v>
      </c>
      <c r="AO3" s="91" t="s">
        <v>389</v>
      </c>
      <c r="AP3" s="85" t="s">
        <v>442</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5.555555555555555</v>
      </c>
      <c r="BF3" s="51">
        <v>0</v>
      </c>
      <c r="BG3" s="52">
        <v>0</v>
      </c>
      <c r="BH3" s="51">
        <v>0</v>
      </c>
      <c r="BI3" s="52">
        <v>0</v>
      </c>
      <c r="BJ3" s="51">
        <v>17</v>
      </c>
      <c r="BK3" s="52">
        <v>94.44444444444444</v>
      </c>
      <c r="BL3" s="51">
        <v>18</v>
      </c>
    </row>
    <row r="4" spans="1:64" ht="15" customHeight="1">
      <c r="A4" s="84" t="s">
        <v>213</v>
      </c>
      <c r="B4" s="84" t="s">
        <v>212</v>
      </c>
      <c r="C4" s="53" t="s">
        <v>1321</v>
      </c>
      <c r="D4" s="54">
        <v>3</v>
      </c>
      <c r="E4" s="65" t="s">
        <v>132</v>
      </c>
      <c r="F4" s="55">
        <v>35</v>
      </c>
      <c r="G4" s="53"/>
      <c r="H4" s="57"/>
      <c r="I4" s="56"/>
      <c r="J4" s="56"/>
      <c r="K4" s="36" t="s">
        <v>65</v>
      </c>
      <c r="L4" s="83">
        <v>4</v>
      </c>
      <c r="M4" s="83"/>
      <c r="N4" s="63"/>
      <c r="O4" s="86" t="s">
        <v>257</v>
      </c>
      <c r="P4" s="88">
        <v>43647.87847222222</v>
      </c>
      <c r="Q4" s="86" t="s">
        <v>260</v>
      </c>
      <c r="R4" s="86"/>
      <c r="S4" s="86"/>
      <c r="T4" s="86" t="s">
        <v>306</v>
      </c>
      <c r="U4" s="86"/>
      <c r="V4" s="89" t="s">
        <v>340</v>
      </c>
      <c r="W4" s="88">
        <v>43647.87847222222</v>
      </c>
      <c r="X4" s="89" t="s">
        <v>358</v>
      </c>
      <c r="Y4" s="86"/>
      <c r="Z4" s="86"/>
      <c r="AA4" s="92" t="s">
        <v>390</v>
      </c>
      <c r="AB4" s="86"/>
      <c r="AC4" s="86" t="b">
        <v>0</v>
      </c>
      <c r="AD4" s="86">
        <v>0</v>
      </c>
      <c r="AE4" s="92" t="s">
        <v>423</v>
      </c>
      <c r="AF4" s="86" t="b">
        <v>0</v>
      </c>
      <c r="AG4" s="86" t="s">
        <v>429</v>
      </c>
      <c r="AH4" s="86"/>
      <c r="AI4" s="92" t="s">
        <v>423</v>
      </c>
      <c r="AJ4" s="86" t="b">
        <v>0</v>
      </c>
      <c r="AK4" s="86">
        <v>8</v>
      </c>
      <c r="AL4" s="92" t="s">
        <v>389</v>
      </c>
      <c r="AM4" s="86" t="s">
        <v>434</v>
      </c>
      <c r="AN4" s="86" t="b">
        <v>0</v>
      </c>
      <c r="AO4" s="92" t="s">
        <v>389</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213</v>
      </c>
      <c r="B5" s="84" t="s">
        <v>242</v>
      </c>
      <c r="C5" s="53" t="s">
        <v>1321</v>
      </c>
      <c r="D5" s="54">
        <v>3</v>
      </c>
      <c r="E5" s="65" t="s">
        <v>132</v>
      </c>
      <c r="F5" s="55">
        <v>35</v>
      </c>
      <c r="G5" s="53"/>
      <c r="H5" s="57"/>
      <c r="I5" s="56"/>
      <c r="J5" s="56"/>
      <c r="K5" s="36" t="s">
        <v>65</v>
      </c>
      <c r="L5" s="83">
        <v>5</v>
      </c>
      <c r="M5" s="83"/>
      <c r="N5" s="63"/>
      <c r="O5" s="86" t="s">
        <v>257</v>
      </c>
      <c r="P5" s="88">
        <v>43647.87847222222</v>
      </c>
      <c r="Q5" s="86" t="s">
        <v>260</v>
      </c>
      <c r="R5" s="86"/>
      <c r="S5" s="86"/>
      <c r="T5" s="86" t="s">
        <v>306</v>
      </c>
      <c r="U5" s="86"/>
      <c r="V5" s="89" t="s">
        <v>340</v>
      </c>
      <c r="W5" s="88">
        <v>43647.87847222222</v>
      </c>
      <c r="X5" s="89" t="s">
        <v>358</v>
      </c>
      <c r="Y5" s="86"/>
      <c r="Z5" s="86"/>
      <c r="AA5" s="92" t="s">
        <v>390</v>
      </c>
      <c r="AB5" s="86"/>
      <c r="AC5" s="86" t="b">
        <v>0</v>
      </c>
      <c r="AD5" s="86">
        <v>0</v>
      </c>
      <c r="AE5" s="92" t="s">
        <v>423</v>
      </c>
      <c r="AF5" s="86" t="b">
        <v>0</v>
      </c>
      <c r="AG5" s="86" t="s">
        <v>429</v>
      </c>
      <c r="AH5" s="86"/>
      <c r="AI5" s="92" t="s">
        <v>423</v>
      </c>
      <c r="AJ5" s="86" t="b">
        <v>0</v>
      </c>
      <c r="AK5" s="86">
        <v>8</v>
      </c>
      <c r="AL5" s="92" t="s">
        <v>389</v>
      </c>
      <c r="AM5" s="86" t="s">
        <v>434</v>
      </c>
      <c r="AN5" s="86" t="b">
        <v>0</v>
      </c>
      <c r="AO5" s="92" t="s">
        <v>389</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1</v>
      </c>
      <c r="BE5" s="52">
        <v>4.761904761904762</v>
      </c>
      <c r="BF5" s="51">
        <v>0</v>
      </c>
      <c r="BG5" s="52">
        <v>0</v>
      </c>
      <c r="BH5" s="51">
        <v>0</v>
      </c>
      <c r="BI5" s="52">
        <v>0</v>
      </c>
      <c r="BJ5" s="51">
        <v>20</v>
      </c>
      <c r="BK5" s="52">
        <v>95.23809523809524</v>
      </c>
      <c r="BL5" s="51">
        <v>21</v>
      </c>
    </row>
    <row r="6" spans="1:64" ht="45">
      <c r="A6" s="84" t="s">
        <v>214</v>
      </c>
      <c r="B6" s="84" t="s">
        <v>214</v>
      </c>
      <c r="C6" s="53" t="s">
        <v>1321</v>
      </c>
      <c r="D6" s="54">
        <v>3</v>
      </c>
      <c r="E6" s="65" t="s">
        <v>132</v>
      </c>
      <c r="F6" s="55">
        <v>35</v>
      </c>
      <c r="G6" s="53"/>
      <c r="H6" s="57"/>
      <c r="I6" s="56"/>
      <c r="J6" s="56"/>
      <c r="K6" s="36" t="s">
        <v>65</v>
      </c>
      <c r="L6" s="83">
        <v>6</v>
      </c>
      <c r="M6" s="83"/>
      <c r="N6" s="63"/>
      <c r="O6" s="86" t="s">
        <v>176</v>
      </c>
      <c r="P6" s="88">
        <v>43658.88810185185</v>
      </c>
      <c r="Q6" s="86" t="s">
        <v>261</v>
      </c>
      <c r="R6" s="86"/>
      <c r="S6" s="86"/>
      <c r="T6" s="86" t="s">
        <v>242</v>
      </c>
      <c r="U6" s="89" t="s">
        <v>327</v>
      </c>
      <c r="V6" s="89" t="s">
        <v>327</v>
      </c>
      <c r="W6" s="88">
        <v>43658.88810185185</v>
      </c>
      <c r="X6" s="89" t="s">
        <v>359</v>
      </c>
      <c r="Y6" s="86"/>
      <c r="Z6" s="86"/>
      <c r="AA6" s="92" t="s">
        <v>391</v>
      </c>
      <c r="AB6" s="86"/>
      <c r="AC6" s="86" t="b">
        <v>0</v>
      </c>
      <c r="AD6" s="86">
        <v>6</v>
      </c>
      <c r="AE6" s="92" t="s">
        <v>423</v>
      </c>
      <c r="AF6" s="86" t="b">
        <v>0</v>
      </c>
      <c r="AG6" s="86" t="s">
        <v>429</v>
      </c>
      <c r="AH6" s="86"/>
      <c r="AI6" s="92" t="s">
        <v>423</v>
      </c>
      <c r="AJ6" s="86" t="b">
        <v>0</v>
      </c>
      <c r="AK6" s="86">
        <v>1</v>
      </c>
      <c r="AL6" s="92" t="s">
        <v>423</v>
      </c>
      <c r="AM6" s="86" t="s">
        <v>435</v>
      </c>
      <c r="AN6" s="86" t="b">
        <v>0</v>
      </c>
      <c r="AO6" s="92" t="s">
        <v>391</v>
      </c>
      <c r="AP6" s="86" t="s">
        <v>176</v>
      </c>
      <c r="AQ6" s="86">
        <v>0</v>
      </c>
      <c r="AR6" s="86">
        <v>0</v>
      </c>
      <c r="AS6" s="86"/>
      <c r="AT6" s="86"/>
      <c r="AU6" s="86"/>
      <c r="AV6" s="86"/>
      <c r="AW6" s="86"/>
      <c r="AX6" s="86"/>
      <c r="AY6" s="86"/>
      <c r="AZ6" s="86"/>
      <c r="BA6">
        <v>1</v>
      </c>
      <c r="BB6" s="85" t="str">
        <f>REPLACE(INDEX(GroupVertices[Group],MATCH(Edges[[#This Row],[Vertex 1]],GroupVertices[Vertex],0)),1,1,"")</f>
        <v>10</v>
      </c>
      <c r="BC6" s="85" t="str">
        <f>REPLACE(INDEX(GroupVertices[Group],MATCH(Edges[[#This Row],[Vertex 2]],GroupVertices[Vertex],0)),1,1,"")</f>
        <v>10</v>
      </c>
      <c r="BD6" s="51">
        <v>1</v>
      </c>
      <c r="BE6" s="52">
        <v>5.882352941176471</v>
      </c>
      <c r="BF6" s="51">
        <v>0</v>
      </c>
      <c r="BG6" s="52">
        <v>0</v>
      </c>
      <c r="BH6" s="51">
        <v>0</v>
      </c>
      <c r="BI6" s="52">
        <v>0</v>
      </c>
      <c r="BJ6" s="51">
        <v>16</v>
      </c>
      <c r="BK6" s="52">
        <v>94.11764705882354</v>
      </c>
      <c r="BL6" s="51">
        <v>17</v>
      </c>
    </row>
    <row r="7" spans="1:64" ht="45">
      <c r="A7" s="84" t="s">
        <v>215</v>
      </c>
      <c r="B7" s="84" t="s">
        <v>214</v>
      </c>
      <c r="C7" s="53" t="s">
        <v>1321</v>
      </c>
      <c r="D7" s="54">
        <v>3</v>
      </c>
      <c r="E7" s="65" t="s">
        <v>132</v>
      </c>
      <c r="F7" s="55">
        <v>35</v>
      </c>
      <c r="G7" s="53"/>
      <c r="H7" s="57"/>
      <c r="I7" s="56"/>
      <c r="J7" s="56"/>
      <c r="K7" s="36" t="s">
        <v>65</v>
      </c>
      <c r="L7" s="83">
        <v>7</v>
      </c>
      <c r="M7" s="83"/>
      <c r="N7" s="63"/>
      <c r="O7" s="86" t="s">
        <v>257</v>
      </c>
      <c r="P7" s="88">
        <v>43658.91540509259</v>
      </c>
      <c r="Q7" s="86" t="s">
        <v>262</v>
      </c>
      <c r="R7" s="86"/>
      <c r="S7" s="86"/>
      <c r="T7" s="86" t="s">
        <v>242</v>
      </c>
      <c r="U7" s="86"/>
      <c r="V7" s="89" t="s">
        <v>341</v>
      </c>
      <c r="W7" s="88">
        <v>43658.91540509259</v>
      </c>
      <c r="X7" s="89" t="s">
        <v>360</v>
      </c>
      <c r="Y7" s="86"/>
      <c r="Z7" s="86"/>
      <c r="AA7" s="92" t="s">
        <v>392</v>
      </c>
      <c r="AB7" s="86"/>
      <c r="AC7" s="86" t="b">
        <v>0</v>
      </c>
      <c r="AD7" s="86">
        <v>0</v>
      </c>
      <c r="AE7" s="92" t="s">
        <v>423</v>
      </c>
      <c r="AF7" s="86" t="b">
        <v>0</v>
      </c>
      <c r="AG7" s="86" t="s">
        <v>429</v>
      </c>
      <c r="AH7" s="86"/>
      <c r="AI7" s="92" t="s">
        <v>423</v>
      </c>
      <c r="AJ7" s="86" t="b">
        <v>0</v>
      </c>
      <c r="AK7" s="86">
        <v>1</v>
      </c>
      <c r="AL7" s="92" t="s">
        <v>391</v>
      </c>
      <c r="AM7" s="86" t="s">
        <v>435</v>
      </c>
      <c r="AN7" s="86" t="b">
        <v>0</v>
      </c>
      <c r="AO7" s="92" t="s">
        <v>391</v>
      </c>
      <c r="AP7" s="86" t="s">
        <v>176</v>
      </c>
      <c r="AQ7" s="86">
        <v>0</v>
      </c>
      <c r="AR7" s="86">
        <v>0</v>
      </c>
      <c r="AS7" s="86"/>
      <c r="AT7" s="86"/>
      <c r="AU7" s="86"/>
      <c r="AV7" s="86"/>
      <c r="AW7" s="86"/>
      <c r="AX7" s="86"/>
      <c r="AY7" s="86"/>
      <c r="AZ7" s="86"/>
      <c r="BA7">
        <v>1</v>
      </c>
      <c r="BB7" s="85" t="str">
        <f>REPLACE(INDEX(GroupVertices[Group],MATCH(Edges[[#This Row],[Vertex 1]],GroupVertices[Vertex],0)),1,1,"")</f>
        <v>10</v>
      </c>
      <c r="BC7" s="85" t="str">
        <f>REPLACE(INDEX(GroupVertices[Group],MATCH(Edges[[#This Row],[Vertex 2]],GroupVertices[Vertex],0)),1,1,"")</f>
        <v>10</v>
      </c>
      <c r="BD7" s="51">
        <v>1</v>
      </c>
      <c r="BE7" s="52">
        <v>5.2631578947368425</v>
      </c>
      <c r="BF7" s="51">
        <v>0</v>
      </c>
      <c r="BG7" s="52">
        <v>0</v>
      </c>
      <c r="BH7" s="51">
        <v>0</v>
      </c>
      <c r="BI7" s="52">
        <v>0</v>
      </c>
      <c r="BJ7" s="51">
        <v>18</v>
      </c>
      <c r="BK7" s="52">
        <v>94.73684210526316</v>
      </c>
      <c r="BL7" s="51">
        <v>19</v>
      </c>
    </row>
    <row r="8" spans="1:64" ht="45">
      <c r="A8" s="84" t="s">
        <v>216</v>
      </c>
      <c r="B8" s="84" t="s">
        <v>216</v>
      </c>
      <c r="C8" s="53" t="s">
        <v>1321</v>
      </c>
      <c r="D8" s="54">
        <v>3</v>
      </c>
      <c r="E8" s="65" t="s">
        <v>132</v>
      </c>
      <c r="F8" s="55">
        <v>35</v>
      </c>
      <c r="G8" s="53"/>
      <c r="H8" s="57"/>
      <c r="I8" s="56"/>
      <c r="J8" s="56"/>
      <c r="K8" s="36" t="s">
        <v>65</v>
      </c>
      <c r="L8" s="83">
        <v>8</v>
      </c>
      <c r="M8" s="83"/>
      <c r="N8" s="63"/>
      <c r="O8" s="86" t="s">
        <v>176</v>
      </c>
      <c r="P8" s="88">
        <v>43660.833958333336</v>
      </c>
      <c r="Q8" s="86" t="s">
        <v>263</v>
      </c>
      <c r="R8" s="86"/>
      <c r="S8" s="86"/>
      <c r="T8" s="86" t="s">
        <v>307</v>
      </c>
      <c r="U8" s="89" t="s">
        <v>328</v>
      </c>
      <c r="V8" s="89" t="s">
        <v>328</v>
      </c>
      <c r="W8" s="88">
        <v>43660.833958333336</v>
      </c>
      <c r="X8" s="89" t="s">
        <v>361</v>
      </c>
      <c r="Y8" s="86"/>
      <c r="Z8" s="86"/>
      <c r="AA8" s="92" t="s">
        <v>393</v>
      </c>
      <c r="AB8" s="86"/>
      <c r="AC8" s="86" t="b">
        <v>0</v>
      </c>
      <c r="AD8" s="86">
        <v>2</v>
      </c>
      <c r="AE8" s="92" t="s">
        <v>423</v>
      </c>
      <c r="AF8" s="86" t="b">
        <v>0</v>
      </c>
      <c r="AG8" s="86" t="s">
        <v>429</v>
      </c>
      <c r="AH8" s="86"/>
      <c r="AI8" s="92" t="s">
        <v>423</v>
      </c>
      <c r="AJ8" s="86" t="b">
        <v>0</v>
      </c>
      <c r="AK8" s="86">
        <v>0</v>
      </c>
      <c r="AL8" s="92" t="s">
        <v>423</v>
      </c>
      <c r="AM8" s="86" t="s">
        <v>434</v>
      </c>
      <c r="AN8" s="86" t="b">
        <v>0</v>
      </c>
      <c r="AO8" s="92" t="s">
        <v>393</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3</v>
      </c>
      <c r="BE8" s="52">
        <v>12.5</v>
      </c>
      <c r="BF8" s="51">
        <v>0</v>
      </c>
      <c r="BG8" s="52">
        <v>0</v>
      </c>
      <c r="BH8" s="51">
        <v>0</v>
      </c>
      <c r="BI8" s="52">
        <v>0</v>
      </c>
      <c r="BJ8" s="51">
        <v>21</v>
      </c>
      <c r="BK8" s="52">
        <v>87.5</v>
      </c>
      <c r="BL8" s="51">
        <v>24</v>
      </c>
    </row>
    <row r="9" spans="1:64" ht="45">
      <c r="A9" s="84" t="s">
        <v>217</v>
      </c>
      <c r="B9" s="84" t="s">
        <v>243</v>
      </c>
      <c r="C9" s="53" t="s">
        <v>1321</v>
      </c>
      <c r="D9" s="54">
        <v>3</v>
      </c>
      <c r="E9" s="65" t="s">
        <v>132</v>
      </c>
      <c r="F9" s="55">
        <v>35</v>
      </c>
      <c r="G9" s="53"/>
      <c r="H9" s="57"/>
      <c r="I9" s="56"/>
      <c r="J9" s="56"/>
      <c r="K9" s="36" t="s">
        <v>65</v>
      </c>
      <c r="L9" s="83">
        <v>9</v>
      </c>
      <c r="M9" s="83"/>
      <c r="N9" s="63"/>
      <c r="O9" s="86" t="s">
        <v>258</v>
      </c>
      <c r="P9" s="88">
        <v>43661.07934027778</v>
      </c>
      <c r="Q9" s="86" t="s">
        <v>264</v>
      </c>
      <c r="R9" s="89" t="s">
        <v>291</v>
      </c>
      <c r="S9" s="86" t="s">
        <v>300</v>
      </c>
      <c r="T9" s="86" t="s">
        <v>308</v>
      </c>
      <c r="U9" s="89" t="s">
        <v>329</v>
      </c>
      <c r="V9" s="89" t="s">
        <v>329</v>
      </c>
      <c r="W9" s="88">
        <v>43661.07934027778</v>
      </c>
      <c r="X9" s="89" t="s">
        <v>362</v>
      </c>
      <c r="Y9" s="86"/>
      <c r="Z9" s="86"/>
      <c r="AA9" s="92" t="s">
        <v>394</v>
      </c>
      <c r="AB9" s="86"/>
      <c r="AC9" s="86" t="b">
        <v>0</v>
      </c>
      <c r="AD9" s="86">
        <v>0</v>
      </c>
      <c r="AE9" s="92" t="s">
        <v>424</v>
      </c>
      <c r="AF9" s="86" t="b">
        <v>0</v>
      </c>
      <c r="AG9" s="86" t="s">
        <v>430</v>
      </c>
      <c r="AH9" s="86"/>
      <c r="AI9" s="92" t="s">
        <v>423</v>
      </c>
      <c r="AJ9" s="86" t="b">
        <v>0</v>
      </c>
      <c r="AK9" s="86">
        <v>0</v>
      </c>
      <c r="AL9" s="92" t="s">
        <v>423</v>
      </c>
      <c r="AM9" s="86" t="s">
        <v>436</v>
      </c>
      <c r="AN9" s="86" t="b">
        <v>0</v>
      </c>
      <c r="AO9" s="92" t="s">
        <v>394</v>
      </c>
      <c r="AP9" s="86" t="s">
        <v>176</v>
      </c>
      <c r="AQ9" s="86">
        <v>0</v>
      </c>
      <c r="AR9" s="86">
        <v>0</v>
      </c>
      <c r="AS9" s="86"/>
      <c r="AT9" s="86"/>
      <c r="AU9" s="86"/>
      <c r="AV9" s="86"/>
      <c r="AW9" s="86"/>
      <c r="AX9" s="86"/>
      <c r="AY9" s="86"/>
      <c r="AZ9" s="86"/>
      <c r="BA9">
        <v>1</v>
      </c>
      <c r="BB9" s="85" t="str">
        <f>REPLACE(INDEX(GroupVertices[Group],MATCH(Edges[[#This Row],[Vertex 1]],GroupVertices[Vertex],0)),1,1,"")</f>
        <v>9</v>
      </c>
      <c r="BC9" s="85" t="str">
        <f>REPLACE(INDEX(GroupVertices[Group],MATCH(Edges[[#This Row],[Vertex 2]],GroupVertices[Vertex],0)),1,1,"")</f>
        <v>9</v>
      </c>
      <c r="BD9" s="51">
        <v>0</v>
      </c>
      <c r="BE9" s="52">
        <v>0</v>
      </c>
      <c r="BF9" s="51">
        <v>0</v>
      </c>
      <c r="BG9" s="52">
        <v>0</v>
      </c>
      <c r="BH9" s="51">
        <v>0</v>
      </c>
      <c r="BI9" s="52">
        <v>0</v>
      </c>
      <c r="BJ9" s="51">
        <v>7</v>
      </c>
      <c r="BK9" s="52">
        <v>100</v>
      </c>
      <c r="BL9" s="51">
        <v>7</v>
      </c>
    </row>
    <row r="10" spans="1:64" ht="45">
      <c r="A10" s="84" t="s">
        <v>218</v>
      </c>
      <c r="B10" s="84" t="s">
        <v>218</v>
      </c>
      <c r="C10" s="53" t="s">
        <v>1321</v>
      </c>
      <c r="D10" s="54">
        <v>3</v>
      </c>
      <c r="E10" s="65" t="s">
        <v>132</v>
      </c>
      <c r="F10" s="55">
        <v>35</v>
      </c>
      <c r="G10" s="53"/>
      <c r="H10" s="57"/>
      <c r="I10" s="56"/>
      <c r="J10" s="56"/>
      <c r="K10" s="36" t="s">
        <v>65</v>
      </c>
      <c r="L10" s="83">
        <v>10</v>
      </c>
      <c r="M10" s="83"/>
      <c r="N10" s="63"/>
      <c r="O10" s="86" t="s">
        <v>176</v>
      </c>
      <c r="P10" s="88">
        <v>43663.70071759259</v>
      </c>
      <c r="Q10" s="86" t="s">
        <v>265</v>
      </c>
      <c r="R10" s="86"/>
      <c r="S10" s="86"/>
      <c r="T10" s="86"/>
      <c r="U10" s="86"/>
      <c r="V10" s="89" t="s">
        <v>342</v>
      </c>
      <c r="W10" s="88">
        <v>43663.70071759259</v>
      </c>
      <c r="X10" s="89" t="s">
        <v>363</v>
      </c>
      <c r="Y10" s="86"/>
      <c r="Z10" s="86"/>
      <c r="AA10" s="92" t="s">
        <v>395</v>
      </c>
      <c r="AB10" s="86"/>
      <c r="AC10" s="86" t="b">
        <v>0</v>
      </c>
      <c r="AD10" s="86">
        <v>2</v>
      </c>
      <c r="AE10" s="92" t="s">
        <v>423</v>
      </c>
      <c r="AF10" s="86" t="b">
        <v>0</v>
      </c>
      <c r="AG10" s="86" t="s">
        <v>429</v>
      </c>
      <c r="AH10" s="86"/>
      <c r="AI10" s="92" t="s">
        <v>423</v>
      </c>
      <c r="AJ10" s="86" t="b">
        <v>0</v>
      </c>
      <c r="AK10" s="86">
        <v>1</v>
      </c>
      <c r="AL10" s="92" t="s">
        <v>423</v>
      </c>
      <c r="AM10" s="86" t="s">
        <v>435</v>
      </c>
      <c r="AN10" s="86" t="b">
        <v>0</v>
      </c>
      <c r="AO10" s="92" t="s">
        <v>395</v>
      </c>
      <c r="AP10" s="86" t="s">
        <v>176</v>
      </c>
      <c r="AQ10" s="86">
        <v>0</v>
      </c>
      <c r="AR10" s="86">
        <v>0</v>
      </c>
      <c r="AS10" s="86"/>
      <c r="AT10" s="86"/>
      <c r="AU10" s="86"/>
      <c r="AV10" s="86"/>
      <c r="AW10" s="86"/>
      <c r="AX10" s="86"/>
      <c r="AY10" s="86"/>
      <c r="AZ10" s="86"/>
      <c r="BA10">
        <v>1</v>
      </c>
      <c r="BB10" s="85" t="str">
        <f>REPLACE(INDEX(GroupVertices[Group],MATCH(Edges[[#This Row],[Vertex 1]],GroupVertices[Vertex],0)),1,1,"")</f>
        <v>8</v>
      </c>
      <c r="BC10" s="85" t="str">
        <f>REPLACE(INDEX(GroupVertices[Group],MATCH(Edges[[#This Row],[Vertex 2]],GroupVertices[Vertex],0)),1,1,"")</f>
        <v>8</v>
      </c>
      <c r="BD10" s="51">
        <v>0</v>
      </c>
      <c r="BE10" s="52">
        <v>0</v>
      </c>
      <c r="BF10" s="51">
        <v>0</v>
      </c>
      <c r="BG10" s="52">
        <v>0</v>
      </c>
      <c r="BH10" s="51">
        <v>0</v>
      </c>
      <c r="BI10" s="52">
        <v>0</v>
      </c>
      <c r="BJ10" s="51">
        <v>9</v>
      </c>
      <c r="BK10" s="52">
        <v>100</v>
      </c>
      <c r="BL10" s="51">
        <v>9</v>
      </c>
    </row>
    <row r="11" spans="1:64" ht="45">
      <c r="A11" s="84" t="s">
        <v>219</v>
      </c>
      <c r="B11" s="84" t="s">
        <v>218</v>
      </c>
      <c r="C11" s="53" t="s">
        <v>1321</v>
      </c>
      <c r="D11" s="54">
        <v>3</v>
      </c>
      <c r="E11" s="65" t="s">
        <v>132</v>
      </c>
      <c r="F11" s="55">
        <v>35</v>
      </c>
      <c r="G11" s="53"/>
      <c r="H11" s="57"/>
      <c r="I11" s="56"/>
      <c r="J11" s="56"/>
      <c r="K11" s="36" t="s">
        <v>65</v>
      </c>
      <c r="L11" s="83">
        <v>11</v>
      </c>
      <c r="M11" s="83"/>
      <c r="N11" s="63"/>
      <c r="O11" s="86" t="s">
        <v>257</v>
      </c>
      <c r="P11" s="88">
        <v>43663.70476851852</v>
      </c>
      <c r="Q11" s="86" t="s">
        <v>266</v>
      </c>
      <c r="R11" s="86"/>
      <c r="S11" s="86"/>
      <c r="T11" s="86"/>
      <c r="U11" s="86"/>
      <c r="V11" s="89" t="s">
        <v>343</v>
      </c>
      <c r="W11" s="88">
        <v>43663.70476851852</v>
      </c>
      <c r="X11" s="89" t="s">
        <v>364</v>
      </c>
      <c r="Y11" s="86"/>
      <c r="Z11" s="86"/>
      <c r="AA11" s="92" t="s">
        <v>396</v>
      </c>
      <c r="AB11" s="86"/>
      <c r="AC11" s="86" t="b">
        <v>0</v>
      </c>
      <c r="AD11" s="86">
        <v>0</v>
      </c>
      <c r="AE11" s="92" t="s">
        <v>423</v>
      </c>
      <c r="AF11" s="86" t="b">
        <v>0</v>
      </c>
      <c r="AG11" s="86" t="s">
        <v>429</v>
      </c>
      <c r="AH11" s="86"/>
      <c r="AI11" s="92" t="s">
        <v>423</v>
      </c>
      <c r="AJ11" s="86" t="b">
        <v>0</v>
      </c>
      <c r="AK11" s="86">
        <v>1</v>
      </c>
      <c r="AL11" s="92" t="s">
        <v>395</v>
      </c>
      <c r="AM11" s="86" t="s">
        <v>435</v>
      </c>
      <c r="AN11" s="86" t="b">
        <v>0</v>
      </c>
      <c r="AO11" s="92" t="s">
        <v>395</v>
      </c>
      <c r="AP11" s="86" t="s">
        <v>176</v>
      </c>
      <c r="AQ11" s="86">
        <v>0</v>
      </c>
      <c r="AR11" s="86">
        <v>0</v>
      </c>
      <c r="AS11" s="86"/>
      <c r="AT11" s="86"/>
      <c r="AU11" s="86"/>
      <c r="AV11" s="86"/>
      <c r="AW11" s="86"/>
      <c r="AX11" s="86"/>
      <c r="AY11" s="86"/>
      <c r="AZ11" s="86"/>
      <c r="BA11">
        <v>1</v>
      </c>
      <c r="BB11" s="85" t="str">
        <f>REPLACE(INDEX(GroupVertices[Group],MATCH(Edges[[#This Row],[Vertex 1]],GroupVertices[Vertex],0)),1,1,"")</f>
        <v>8</v>
      </c>
      <c r="BC11" s="85" t="str">
        <f>REPLACE(INDEX(GroupVertices[Group],MATCH(Edges[[#This Row],[Vertex 2]],GroupVertices[Vertex],0)),1,1,"")</f>
        <v>8</v>
      </c>
      <c r="BD11" s="51">
        <v>0</v>
      </c>
      <c r="BE11" s="52">
        <v>0</v>
      </c>
      <c r="BF11" s="51">
        <v>0</v>
      </c>
      <c r="BG11" s="52">
        <v>0</v>
      </c>
      <c r="BH11" s="51">
        <v>0</v>
      </c>
      <c r="BI11" s="52">
        <v>0</v>
      </c>
      <c r="BJ11" s="51">
        <v>11</v>
      </c>
      <c r="BK11" s="52">
        <v>100</v>
      </c>
      <c r="BL11" s="51">
        <v>11</v>
      </c>
    </row>
    <row r="12" spans="1:64" ht="45">
      <c r="A12" s="84" t="s">
        <v>220</v>
      </c>
      <c r="B12" s="84" t="s">
        <v>244</v>
      </c>
      <c r="C12" s="53" t="s">
        <v>1321</v>
      </c>
      <c r="D12" s="54">
        <v>3</v>
      </c>
      <c r="E12" s="65" t="s">
        <v>132</v>
      </c>
      <c r="F12" s="55">
        <v>35</v>
      </c>
      <c r="G12" s="53"/>
      <c r="H12" s="57"/>
      <c r="I12" s="56"/>
      <c r="J12" s="56"/>
      <c r="K12" s="36" t="s">
        <v>65</v>
      </c>
      <c r="L12" s="83">
        <v>12</v>
      </c>
      <c r="M12" s="83"/>
      <c r="N12" s="63"/>
      <c r="O12" s="86" t="s">
        <v>257</v>
      </c>
      <c r="P12" s="88">
        <v>43664.25950231482</v>
      </c>
      <c r="Q12" s="86" t="s">
        <v>267</v>
      </c>
      <c r="R12" s="86"/>
      <c r="S12" s="86"/>
      <c r="T12" s="86"/>
      <c r="U12" s="86"/>
      <c r="V12" s="89" t="s">
        <v>344</v>
      </c>
      <c r="W12" s="88">
        <v>43664.25950231482</v>
      </c>
      <c r="X12" s="89" t="s">
        <v>365</v>
      </c>
      <c r="Y12" s="86"/>
      <c r="Z12" s="86"/>
      <c r="AA12" s="92" t="s">
        <v>397</v>
      </c>
      <c r="AB12" s="86"/>
      <c r="AC12" s="86" t="b">
        <v>0</v>
      </c>
      <c r="AD12" s="86">
        <v>0</v>
      </c>
      <c r="AE12" s="92" t="s">
        <v>423</v>
      </c>
      <c r="AF12" s="86" t="b">
        <v>0</v>
      </c>
      <c r="AG12" s="86" t="s">
        <v>429</v>
      </c>
      <c r="AH12" s="86"/>
      <c r="AI12" s="92" t="s">
        <v>423</v>
      </c>
      <c r="AJ12" s="86" t="b">
        <v>0</v>
      </c>
      <c r="AK12" s="86">
        <v>1</v>
      </c>
      <c r="AL12" s="92" t="s">
        <v>398</v>
      </c>
      <c r="AM12" s="86" t="s">
        <v>437</v>
      </c>
      <c r="AN12" s="86" t="b">
        <v>0</v>
      </c>
      <c r="AO12" s="92" t="s">
        <v>398</v>
      </c>
      <c r="AP12" s="86" t="s">
        <v>176</v>
      </c>
      <c r="AQ12" s="86">
        <v>0</v>
      </c>
      <c r="AR12" s="86">
        <v>0</v>
      </c>
      <c r="AS12" s="86"/>
      <c r="AT12" s="86"/>
      <c r="AU12" s="86"/>
      <c r="AV12" s="86"/>
      <c r="AW12" s="86"/>
      <c r="AX12" s="86"/>
      <c r="AY12" s="86"/>
      <c r="AZ12" s="86"/>
      <c r="BA12">
        <v>1</v>
      </c>
      <c r="BB12" s="85" t="str">
        <f>REPLACE(INDEX(GroupVertices[Group],MATCH(Edges[[#This Row],[Vertex 1]],GroupVertices[Vertex],0)),1,1,"")</f>
        <v>5</v>
      </c>
      <c r="BC12" s="85" t="str">
        <f>REPLACE(INDEX(GroupVertices[Group],MATCH(Edges[[#This Row],[Vertex 2]],GroupVertices[Vertex],0)),1,1,"")</f>
        <v>5</v>
      </c>
      <c r="BD12" s="51"/>
      <c r="BE12" s="52"/>
      <c r="BF12" s="51"/>
      <c r="BG12" s="52"/>
      <c r="BH12" s="51"/>
      <c r="BI12" s="52"/>
      <c r="BJ12" s="51"/>
      <c r="BK12" s="52"/>
      <c r="BL12" s="51"/>
    </row>
    <row r="13" spans="1:64" ht="45">
      <c r="A13" s="84" t="s">
        <v>220</v>
      </c>
      <c r="B13" s="84" t="s">
        <v>245</v>
      </c>
      <c r="C13" s="53" t="s">
        <v>1321</v>
      </c>
      <c r="D13" s="54">
        <v>3</v>
      </c>
      <c r="E13" s="65" t="s">
        <v>132</v>
      </c>
      <c r="F13" s="55">
        <v>35</v>
      </c>
      <c r="G13" s="53"/>
      <c r="H13" s="57"/>
      <c r="I13" s="56"/>
      <c r="J13" s="56"/>
      <c r="K13" s="36" t="s">
        <v>65</v>
      </c>
      <c r="L13" s="83">
        <v>13</v>
      </c>
      <c r="M13" s="83"/>
      <c r="N13" s="63"/>
      <c r="O13" s="86" t="s">
        <v>257</v>
      </c>
      <c r="P13" s="88">
        <v>43664.25950231482</v>
      </c>
      <c r="Q13" s="86" t="s">
        <v>267</v>
      </c>
      <c r="R13" s="86"/>
      <c r="S13" s="86"/>
      <c r="T13" s="86"/>
      <c r="U13" s="86"/>
      <c r="V13" s="89" t="s">
        <v>344</v>
      </c>
      <c r="W13" s="88">
        <v>43664.25950231482</v>
      </c>
      <c r="X13" s="89" t="s">
        <v>365</v>
      </c>
      <c r="Y13" s="86"/>
      <c r="Z13" s="86"/>
      <c r="AA13" s="92" t="s">
        <v>397</v>
      </c>
      <c r="AB13" s="86"/>
      <c r="AC13" s="86" t="b">
        <v>0</v>
      </c>
      <c r="AD13" s="86">
        <v>0</v>
      </c>
      <c r="AE13" s="92" t="s">
        <v>423</v>
      </c>
      <c r="AF13" s="86" t="b">
        <v>0</v>
      </c>
      <c r="AG13" s="86" t="s">
        <v>429</v>
      </c>
      <c r="AH13" s="86"/>
      <c r="AI13" s="92" t="s">
        <v>423</v>
      </c>
      <c r="AJ13" s="86" t="b">
        <v>0</v>
      </c>
      <c r="AK13" s="86">
        <v>1</v>
      </c>
      <c r="AL13" s="92" t="s">
        <v>398</v>
      </c>
      <c r="AM13" s="86" t="s">
        <v>437</v>
      </c>
      <c r="AN13" s="86" t="b">
        <v>0</v>
      </c>
      <c r="AO13" s="92" t="s">
        <v>398</v>
      </c>
      <c r="AP13" s="86" t="s">
        <v>176</v>
      </c>
      <c r="AQ13" s="86">
        <v>0</v>
      </c>
      <c r="AR13" s="86">
        <v>0</v>
      </c>
      <c r="AS13" s="86"/>
      <c r="AT13" s="86"/>
      <c r="AU13" s="86"/>
      <c r="AV13" s="86"/>
      <c r="AW13" s="86"/>
      <c r="AX13" s="86"/>
      <c r="AY13" s="86"/>
      <c r="AZ13" s="86"/>
      <c r="BA13">
        <v>1</v>
      </c>
      <c r="BB13" s="85" t="str">
        <f>REPLACE(INDEX(GroupVertices[Group],MATCH(Edges[[#This Row],[Vertex 1]],GroupVertices[Vertex],0)),1,1,"")</f>
        <v>5</v>
      </c>
      <c r="BC13" s="85" t="str">
        <f>REPLACE(INDEX(GroupVertices[Group],MATCH(Edges[[#This Row],[Vertex 2]],GroupVertices[Vertex],0)),1,1,"")</f>
        <v>5</v>
      </c>
      <c r="BD13" s="51"/>
      <c r="BE13" s="52"/>
      <c r="BF13" s="51"/>
      <c r="BG13" s="52"/>
      <c r="BH13" s="51"/>
      <c r="BI13" s="52"/>
      <c r="BJ13" s="51"/>
      <c r="BK13" s="52"/>
      <c r="BL13" s="51"/>
    </row>
    <row r="14" spans="1:64" ht="45">
      <c r="A14" s="84" t="s">
        <v>220</v>
      </c>
      <c r="B14" s="84" t="s">
        <v>246</v>
      </c>
      <c r="C14" s="53" t="s">
        <v>1321</v>
      </c>
      <c r="D14" s="54">
        <v>3</v>
      </c>
      <c r="E14" s="65" t="s">
        <v>132</v>
      </c>
      <c r="F14" s="55">
        <v>35</v>
      </c>
      <c r="G14" s="53"/>
      <c r="H14" s="57"/>
      <c r="I14" s="56"/>
      <c r="J14" s="56"/>
      <c r="K14" s="36" t="s">
        <v>65</v>
      </c>
      <c r="L14" s="83">
        <v>14</v>
      </c>
      <c r="M14" s="83"/>
      <c r="N14" s="63"/>
      <c r="O14" s="86" t="s">
        <v>257</v>
      </c>
      <c r="P14" s="88">
        <v>43664.25950231482</v>
      </c>
      <c r="Q14" s="86" t="s">
        <v>267</v>
      </c>
      <c r="R14" s="86"/>
      <c r="S14" s="86"/>
      <c r="T14" s="86"/>
      <c r="U14" s="86"/>
      <c r="V14" s="89" t="s">
        <v>344</v>
      </c>
      <c r="W14" s="88">
        <v>43664.25950231482</v>
      </c>
      <c r="X14" s="89" t="s">
        <v>365</v>
      </c>
      <c r="Y14" s="86"/>
      <c r="Z14" s="86"/>
      <c r="AA14" s="92" t="s">
        <v>397</v>
      </c>
      <c r="AB14" s="86"/>
      <c r="AC14" s="86" t="b">
        <v>0</v>
      </c>
      <c r="AD14" s="86">
        <v>0</v>
      </c>
      <c r="AE14" s="92" t="s">
        <v>423</v>
      </c>
      <c r="AF14" s="86" t="b">
        <v>0</v>
      </c>
      <c r="AG14" s="86" t="s">
        <v>429</v>
      </c>
      <c r="AH14" s="86"/>
      <c r="AI14" s="92" t="s">
        <v>423</v>
      </c>
      <c r="AJ14" s="86" t="b">
        <v>0</v>
      </c>
      <c r="AK14" s="86">
        <v>1</v>
      </c>
      <c r="AL14" s="92" t="s">
        <v>398</v>
      </c>
      <c r="AM14" s="86" t="s">
        <v>437</v>
      </c>
      <c r="AN14" s="86" t="b">
        <v>0</v>
      </c>
      <c r="AO14" s="92" t="s">
        <v>398</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c r="BE14" s="52"/>
      <c r="BF14" s="51"/>
      <c r="BG14" s="52"/>
      <c r="BH14" s="51"/>
      <c r="BI14" s="52"/>
      <c r="BJ14" s="51"/>
      <c r="BK14" s="52"/>
      <c r="BL14" s="51"/>
    </row>
    <row r="15" spans="1:64" ht="45">
      <c r="A15" s="84" t="s">
        <v>220</v>
      </c>
      <c r="B15" s="84" t="s">
        <v>221</v>
      </c>
      <c r="C15" s="53" t="s">
        <v>1321</v>
      </c>
      <c r="D15" s="54">
        <v>3</v>
      </c>
      <c r="E15" s="65" t="s">
        <v>132</v>
      </c>
      <c r="F15" s="55">
        <v>35</v>
      </c>
      <c r="G15" s="53"/>
      <c r="H15" s="57"/>
      <c r="I15" s="56"/>
      <c r="J15" s="56"/>
      <c r="K15" s="36" t="s">
        <v>65</v>
      </c>
      <c r="L15" s="83">
        <v>15</v>
      </c>
      <c r="M15" s="83"/>
      <c r="N15" s="63"/>
      <c r="O15" s="86" t="s">
        <v>257</v>
      </c>
      <c r="P15" s="88">
        <v>43664.25950231482</v>
      </c>
      <c r="Q15" s="86" t="s">
        <v>267</v>
      </c>
      <c r="R15" s="86"/>
      <c r="S15" s="86"/>
      <c r="T15" s="86"/>
      <c r="U15" s="86"/>
      <c r="V15" s="89" t="s">
        <v>344</v>
      </c>
      <c r="W15" s="88">
        <v>43664.25950231482</v>
      </c>
      <c r="X15" s="89" t="s">
        <v>365</v>
      </c>
      <c r="Y15" s="86"/>
      <c r="Z15" s="86"/>
      <c r="AA15" s="92" t="s">
        <v>397</v>
      </c>
      <c r="AB15" s="86"/>
      <c r="AC15" s="86" t="b">
        <v>0</v>
      </c>
      <c r="AD15" s="86">
        <v>0</v>
      </c>
      <c r="AE15" s="92" t="s">
        <v>423</v>
      </c>
      <c r="AF15" s="86" t="b">
        <v>0</v>
      </c>
      <c r="AG15" s="86" t="s">
        <v>429</v>
      </c>
      <c r="AH15" s="86"/>
      <c r="AI15" s="92" t="s">
        <v>423</v>
      </c>
      <c r="AJ15" s="86" t="b">
        <v>0</v>
      </c>
      <c r="AK15" s="86">
        <v>1</v>
      </c>
      <c r="AL15" s="92" t="s">
        <v>398</v>
      </c>
      <c r="AM15" s="86" t="s">
        <v>437</v>
      </c>
      <c r="AN15" s="86" t="b">
        <v>0</v>
      </c>
      <c r="AO15" s="92" t="s">
        <v>398</v>
      </c>
      <c r="AP15" s="86" t="s">
        <v>176</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v>1</v>
      </c>
      <c r="BE15" s="52">
        <v>4.761904761904762</v>
      </c>
      <c r="BF15" s="51">
        <v>0</v>
      </c>
      <c r="BG15" s="52">
        <v>0</v>
      </c>
      <c r="BH15" s="51">
        <v>0</v>
      </c>
      <c r="BI15" s="52">
        <v>0</v>
      </c>
      <c r="BJ15" s="51">
        <v>20</v>
      </c>
      <c r="BK15" s="52">
        <v>95.23809523809524</v>
      </c>
      <c r="BL15" s="51">
        <v>21</v>
      </c>
    </row>
    <row r="16" spans="1:64" ht="45">
      <c r="A16" s="84" t="s">
        <v>221</v>
      </c>
      <c r="B16" s="84" t="s">
        <v>245</v>
      </c>
      <c r="C16" s="53" t="s">
        <v>1321</v>
      </c>
      <c r="D16" s="54">
        <v>3</v>
      </c>
      <c r="E16" s="65" t="s">
        <v>132</v>
      </c>
      <c r="F16" s="55">
        <v>35</v>
      </c>
      <c r="G16" s="53"/>
      <c r="H16" s="57"/>
      <c r="I16" s="56"/>
      <c r="J16" s="56"/>
      <c r="K16" s="36" t="s">
        <v>65</v>
      </c>
      <c r="L16" s="83">
        <v>16</v>
      </c>
      <c r="M16" s="83"/>
      <c r="N16" s="63"/>
      <c r="O16" s="86" t="s">
        <v>257</v>
      </c>
      <c r="P16" s="88">
        <v>43664.25795138889</v>
      </c>
      <c r="Q16" s="86" t="s">
        <v>268</v>
      </c>
      <c r="R16" s="86"/>
      <c r="S16" s="86"/>
      <c r="T16" s="86"/>
      <c r="U16" s="89" t="s">
        <v>330</v>
      </c>
      <c r="V16" s="89" t="s">
        <v>330</v>
      </c>
      <c r="W16" s="88">
        <v>43664.25795138889</v>
      </c>
      <c r="X16" s="89" t="s">
        <v>366</v>
      </c>
      <c r="Y16" s="86"/>
      <c r="Z16" s="86"/>
      <c r="AA16" s="92" t="s">
        <v>398</v>
      </c>
      <c r="AB16" s="86"/>
      <c r="AC16" s="86" t="b">
        <v>0</v>
      </c>
      <c r="AD16" s="86">
        <v>2</v>
      </c>
      <c r="AE16" s="92" t="s">
        <v>423</v>
      </c>
      <c r="AF16" s="86" t="b">
        <v>0</v>
      </c>
      <c r="AG16" s="86" t="s">
        <v>429</v>
      </c>
      <c r="AH16" s="86"/>
      <c r="AI16" s="92" t="s">
        <v>423</v>
      </c>
      <c r="AJ16" s="86" t="b">
        <v>0</v>
      </c>
      <c r="AK16" s="86">
        <v>1</v>
      </c>
      <c r="AL16" s="92" t="s">
        <v>423</v>
      </c>
      <c r="AM16" s="86" t="s">
        <v>437</v>
      </c>
      <c r="AN16" s="86" t="b">
        <v>0</v>
      </c>
      <c r="AO16" s="92" t="s">
        <v>398</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c r="BE16" s="52"/>
      <c r="BF16" s="51"/>
      <c r="BG16" s="52"/>
      <c r="BH16" s="51"/>
      <c r="BI16" s="52"/>
      <c r="BJ16" s="51"/>
      <c r="BK16" s="52"/>
      <c r="BL16" s="51"/>
    </row>
    <row r="17" spans="1:64" ht="45">
      <c r="A17" s="84" t="s">
        <v>221</v>
      </c>
      <c r="B17" s="84" t="s">
        <v>246</v>
      </c>
      <c r="C17" s="53" t="s">
        <v>1321</v>
      </c>
      <c r="D17" s="54">
        <v>3</v>
      </c>
      <c r="E17" s="65" t="s">
        <v>132</v>
      </c>
      <c r="F17" s="55">
        <v>35</v>
      </c>
      <c r="G17" s="53"/>
      <c r="H17" s="57"/>
      <c r="I17" s="56"/>
      <c r="J17" s="56"/>
      <c r="K17" s="36" t="s">
        <v>65</v>
      </c>
      <c r="L17" s="83">
        <v>17</v>
      </c>
      <c r="M17" s="83"/>
      <c r="N17" s="63"/>
      <c r="O17" s="86" t="s">
        <v>257</v>
      </c>
      <c r="P17" s="88">
        <v>43664.25795138889</v>
      </c>
      <c r="Q17" s="86" t="s">
        <v>268</v>
      </c>
      <c r="R17" s="86"/>
      <c r="S17" s="86"/>
      <c r="T17" s="86"/>
      <c r="U17" s="89" t="s">
        <v>330</v>
      </c>
      <c r="V17" s="89" t="s">
        <v>330</v>
      </c>
      <c r="W17" s="88">
        <v>43664.25795138889</v>
      </c>
      <c r="X17" s="89" t="s">
        <v>366</v>
      </c>
      <c r="Y17" s="86"/>
      <c r="Z17" s="86"/>
      <c r="AA17" s="92" t="s">
        <v>398</v>
      </c>
      <c r="AB17" s="86"/>
      <c r="AC17" s="86" t="b">
        <v>0</v>
      </c>
      <c r="AD17" s="86">
        <v>2</v>
      </c>
      <c r="AE17" s="92" t="s">
        <v>423</v>
      </c>
      <c r="AF17" s="86" t="b">
        <v>0</v>
      </c>
      <c r="AG17" s="86" t="s">
        <v>429</v>
      </c>
      <c r="AH17" s="86"/>
      <c r="AI17" s="92" t="s">
        <v>423</v>
      </c>
      <c r="AJ17" s="86" t="b">
        <v>0</v>
      </c>
      <c r="AK17" s="86">
        <v>1</v>
      </c>
      <c r="AL17" s="92" t="s">
        <v>423</v>
      </c>
      <c r="AM17" s="86" t="s">
        <v>437</v>
      </c>
      <c r="AN17" s="86" t="b">
        <v>0</v>
      </c>
      <c r="AO17" s="92" t="s">
        <v>398</v>
      </c>
      <c r="AP17" s="86" t="s">
        <v>176</v>
      </c>
      <c r="AQ17" s="86">
        <v>0</v>
      </c>
      <c r="AR17" s="86">
        <v>0</v>
      </c>
      <c r="AS17" s="86"/>
      <c r="AT17" s="86"/>
      <c r="AU17" s="86"/>
      <c r="AV17" s="86"/>
      <c r="AW17" s="86"/>
      <c r="AX17" s="86"/>
      <c r="AY17" s="86"/>
      <c r="AZ17" s="86"/>
      <c r="BA17">
        <v>1</v>
      </c>
      <c r="BB17" s="85" t="str">
        <f>REPLACE(INDEX(GroupVertices[Group],MATCH(Edges[[#This Row],[Vertex 1]],GroupVertices[Vertex],0)),1,1,"")</f>
        <v>5</v>
      </c>
      <c r="BC17" s="85" t="str">
        <f>REPLACE(INDEX(GroupVertices[Group],MATCH(Edges[[#This Row],[Vertex 2]],GroupVertices[Vertex],0)),1,1,"")</f>
        <v>5</v>
      </c>
      <c r="BD17" s="51"/>
      <c r="BE17" s="52"/>
      <c r="BF17" s="51"/>
      <c r="BG17" s="52"/>
      <c r="BH17" s="51"/>
      <c r="BI17" s="52"/>
      <c r="BJ17" s="51"/>
      <c r="BK17" s="52"/>
      <c r="BL17" s="51"/>
    </row>
    <row r="18" spans="1:64" ht="45">
      <c r="A18" s="84" t="s">
        <v>221</v>
      </c>
      <c r="B18" s="84" t="s">
        <v>247</v>
      </c>
      <c r="C18" s="53" t="s">
        <v>1321</v>
      </c>
      <c r="D18" s="54">
        <v>3</v>
      </c>
      <c r="E18" s="65" t="s">
        <v>132</v>
      </c>
      <c r="F18" s="55">
        <v>35</v>
      </c>
      <c r="G18" s="53"/>
      <c r="H18" s="57"/>
      <c r="I18" s="56"/>
      <c r="J18" s="56"/>
      <c r="K18" s="36" t="s">
        <v>65</v>
      </c>
      <c r="L18" s="83">
        <v>18</v>
      </c>
      <c r="M18" s="83"/>
      <c r="N18" s="63"/>
      <c r="O18" s="86" t="s">
        <v>257</v>
      </c>
      <c r="P18" s="88">
        <v>43664.25795138889</v>
      </c>
      <c r="Q18" s="86" t="s">
        <v>268</v>
      </c>
      <c r="R18" s="86"/>
      <c r="S18" s="86"/>
      <c r="T18" s="86"/>
      <c r="U18" s="89" t="s">
        <v>330</v>
      </c>
      <c r="V18" s="89" t="s">
        <v>330</v>
      </c>
      <c r="W18" s="88">
        <v>43664.25795138889</v>
      </c>
      <c r="X18" s="89" t="s">
        <v>366</v>
      </c>
      <c r="Y18" s="86"/>
      <c r="Z18" s="86"/>
      <c r="AA18" s="92" t="s">
        <v>398</v>
      </c>
      <c r="AB18" s="86"/>
      <c r="AC18" s="86" t="b">
        <v>0</v>
      </c>
      <c r="AD18" s="86">
        <v>2</v>
      </c>
      <c r="AE18" s="92" t="s">
        <v>423</v>
      </c>
      <c r="AF18" s="86" t="b">
        <v>0</v>
      </c>
      <c r="AG18" s="86" t="s">
        <v>429</v>
      </c>
      <c r="AH18" s="86"/>
      <c r="AI18" s="92" t="s">
        <v>423</v>
      </c>
      <c r="AJ18" s="86" t="b">
        <v>0</v>
      </c>
      <c r="AK18" s="86">
        <v>1</v>
      </c>
      <c r="AL18" s="92" t="s">
        <v>423</v>
      </c>
      <c r="AM18" s="86" t="s">
        <v>437</v>
      </c>
      <c r="AN18" s="86" t="b">
        <v>0</v>
      </c>
      <c r="AO18" s="92" t="s">
        <v>398</v>
      </c>
      <c r="AP18" s="86" t="s">
        <v>176</v>
      </c>
      <c r="AQ18" s="86">
        <v>0</v>
      </c>
      <c r="AR18" s="86">
        <v>0</v>
      </c>
      <c r="AS18" s="86"/>
      <c r="AT18" s="86"/>
      <c r="AU18" s="86"/>
      <c r="AV18" s="86"/>
      <c r="AW18" s="86"/>
      <c r="AX18" s="86"/>
      <c r="AY18" s="86"/>
      <c r="AZ18" s="86"/>
      <c r="BA18">
        <v>1</v>
      </c>
      <c r="BB18" s="85" t="str">
        <f>REPLACE(INDEX(GroupVertices[Group],MATCH(Edges[[#This Row],[Vertex 1]],GroupVertices[Vertex],0)),1,1,"")</f>
        <v>5</v>
      </c>
      <c r="BC18" s="85" t="str">
        <f>REPLACE(INDEX(GroupVertices[Group],MATCH(Edges[[#This Row],[Vertex 2]],GroupVertices[Vertex],0)),1,1,"")</f>
        <v>3</v>
      </c>
      <c r="BD18" s="51"/>
      <c r="BE18" s="52"/>
      <c r="BF18" s="51"/>
      <c r="BG18" s="52"/>
      <c r="BH18" s="51"/>
      <c r="BI18" s="52"/>
      <c r="BJ18" s="51"/>
      <c r="BK18" s="52"/>
      <c r="BL18" s="51"/>
    </row>
    <row r="19" spans="1:64" ht="30">
      <c r="A19" s="84" t="s">
        <v>221</v>
      </c>
      <c r="B19" s="84" t="s">
        <v>242</v>
      </c>
      <c r="C19" s="53" t="s">
        <v>1322</v>
      </c>
      <c r="D19" s="54">
        <v>3</v>
      </c>
      <c r="E19" s="65" t="s">
        <v>136</v>
      </c>
      <c r="F19" s="55">
        <v>35</v>
      </c>
      <c r="G19" s="53"/>
      <c r="H19" s="57"/>
      <c r="I19" s="56"/>
      <c r="J19" s="56"/>
      <c r="K19" s="36" t="s">
        <v>65</v>
      </c>
      <c r="L19" s="83">
        <v>19</v>
      </c>
      <c r="M19" s="83"/>
      <c r="N19" s="63"/>
      <c r="O19" s="86" t="s">
        <v>257</v>
      </c>
      <c r="P19" s="88">
        <v>43664.25795138889</v>
      </c>
      <c r="Q19" s="86" t="s">
        <v>268</v>
      </c>
      <c r="R19" s="86"/>
      <c r="S19" s="86"/>
      <c r="T19" s="86"/>
      <c r="U19" s="89" t="s">
        <v>330</v>
      </c>
      <c r="V19" s="89" t="s">
        <v>330</v>
      </c>
      <c r="W19" s="88">
        <v>43664.25795138889</v>
      </c>
      <c r="X19" s="89" t="s">
        <v>366</v>
      </c>
      <c r="Y19" s="86"/>
      <c r="Z19" s="86"/>
      <c r="AA19" s="92" t="s">
        <v>398</v>
      </c>
      <c r="AB19" s="86"/>
      <c r="AC19" s="86" t="b">
        <v>0</v>
      </c>
      <c r="AD19" s="86">
        <v>2</v>
      </c>
      <c r="AE19" s="92" t="s">
        <v>423</v>
      </c>
      <c r="AF19" s="86" t="b">
        <v>0</v>
      </c>
      <c r="AG19" s="86" t="s">
        <v>429</v>
      </c>
      <c r="AH19" s="86"/>
      <c r="AI19" s="92" t="s">
        <v>423</v>
      </c>
      <c r="AJ19" s="86" t="b">
        <v>0</v>
      </c>
      <c r="AK19" s="86">
        <v>1</v>
      </c>
      <c r="AL19" s="92" t="s">
        <v>423</v>
      </c>
      <c r="AM19" s="86" t="s">
        <v>437</v>
      </c>
      <c r="AN19" s="86" t="b">
        <v>0</v>
      </c>
      <c r="AO19" s="92" t="s">
        <v>398</v>
      </c>
      <c r="AP19" s="86" t="s">
        <v>176</v>
      </c>
      <c r="AQ19" s="86">
        <v>0</v>
      </c>
      <c r="AR19" s="86">
        <v>0</v>
      </c>
      <c r="AS19" s="86"/>
      <c r="AT19" s="86"/>
      <c r="AU19" s="86"/>
      <c r="AV19" s="86"/>
      <c r="AW19" s="86"/>
      <c r="AX19" s="86"/>
      <c r="AY19" s="86"/>
      <c r="AZ19" s="86"/>
      <c r="BA19">
        <v>2</v>
      </c>
      <c r="BB19" s="85" t="str">
        <f>REPLACE(INDEX(GroupVertices[Group],MATCH(Edges[[#This Row],[Vertex 1]],GroupVertices[Vertex],0)),1,1,"")</f>
        <v>5</v>
      </c>
      <c r="BC19" s="85" t="str">
        <f>REPLACE(INDEX(GroupVertices[Group],MATCH(Edges[[#This Row],[Vertex 2]],GroupVertices[Vertex],0)),1,1,"")</f>
        <v>2</v>
      </c>
      <c r="BD19" s="51"/>
      <c r="BE19" s="52"/>
      <c r="BF19" s="51"/>
      <c r="BG19" s="52"/>
      <c r="BH19" s="51"/>
      <c r="BI19" s="52"/>
      <c r="BJ19" s="51"/>
      <c r="BK19" s="52"/>
      <c r="BL19" s="51"/>
    </row>
    <row r="20" spans="1:64" ht="45">
      <c r="A20" s="84" t="s">
        <v>221</v>
      </c>
      <c r="B20" s="84" t="s">
        <v>248</v>
      </c>
      <c r="C20" s="53" t="s">
        <v>1321</v>
      </c>
      <c r="D20" s="54">
        <v>3</v>
      </c>
      <c r="E20" s="65" t="s">
        <v>132</v>
      </c>
      <c r="F20" s="55">
        <v>35</v>
      </c>
      <c r="G20" s="53"/>
      <c r="H20" s="57"/>
      <c r="I20" s="56"/>
      <c r="J20" s="56"/>
      <c r="K20" s="36" t="s">
        <v>65</v>
      </c>
      <c r="L20" s="83">
        <v>20</v>
      </c>
      <c r="M20" s="83"/>
      <c r="N20" s="63"/>
      <c r="O20" s="86" t="s">
        <v>257</v>
      </c>
      <c r="P20" s="88">
        <v>43664.25795138889</v>
      </c>
      <c r="Q20" s="86" t="s">
        <v>268</v>
      </c>
      <c r="R20" s="86"/>
      <c r="S20" s="86"/>
      <c r="T20" s="86"/>
      <c r="U20" s="89" t="s">
        <v>330</v>
      </c>
      <c r="V20" s="89" t="s">
        <v>330</v>
      </c>
      <c r="W20" s="88">
        <v>43664.25795138889</v>
      </c>
      <c r="X20" s="89" t="s">
        <v>366</v>
      </c>
      <c r="Y20" s="86"/>
      <c r="Z20" s="86"/>
      <c r="AA20" s="92" t="s">
        <v>398</v>
      </c>
      <c r="AB20" s="86"/>
      <c r="AC20" s="86" t="b">
        <v>0</v>
      </c>
      <c r="AD20" s="86">
        <v>2</v>
      </c>
      <c r="AE20" s="92" t="s">
        <v>423</v>
      </c>
      <c r="AF20" s="86" t="b">
        <v>0</v>
      </c>
      <c r="AG20" s="86" t="s">
        <v>429</v>
      </c>
      <c r="AH20" s="86"/>
      <c r="AI20" s="92" t="s">
        <v>423</v>
      </c>
      <c r="AJ20" s="86" t="b">
        <v>0</v>
      </c>
      <c r="AK20" s="86">
        <v>1</v>
      </c>
      <c r="AL20" s="92" t="s">
        <v>423</v>
      </c>
      <c r="AM20" s="86" t="s">
        <v>437</v>
      </c>
      <c r="AN20" s="86" t="b">
        <v>0</v>
      </c>
      <c r="AO20" s="92" t="s">
        <v>398</v>
      </c>
      <c r="AP20" s="86" t="s">
        <v>176</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1</v>
      </c>
      <c r="BD20" s="51">
        <v>2</v>
      </c>
      <c r="BE20" s="52">
        <v>5.2631578947368425</v>
      </c>
      <c r="BF20" s="51">
        <v>0</v>
      </c>
      <c r="BG20" s="52">
        <v>0</v>
      </c>
      <c r="BH20" s="51">
        <v>0</v>
      </c>
      <c r="BI20" s="52">
        <v>0</v>
      </c>
      <c r="BJ20" s="51">
        <v>36</v>
      </c>
      <c r="BK20" s="52">
        <v>94.73684210526316</v>
      </c>
      <c r="BL20" s="51">
        <v>38</v>
      </c>
    </row>
    <row r="21" spans="1:64" ht="30">
      <c r="A21" s="84" t="s">
        <v>221</v>
      </c>
      <c r="B21" s="84" t="s">
        <v>242</v>
      </c>
      <c r="C21" s="53" t="s">
        <v>1322</v>
      </c>
      <c r="D21" s="54">
        <v>3</v>
      </c>
      <c r="E21" s="65" t="s">
        <v>136</v>
      </c>
      <c r="F21" s="55">
        <v>35</v>
      </c>
      <c r="G21" s="53"/>
      <c r="H21" s="57"/>
      <c r="I21" s="56"/>
      <c r="J21" s="56"/>
      <c r="K21" s="36" t="s">
        <v>65</v>
      </c>
      <c r="L21" s="83">
        <v>21</v>
      </c>
      <c r="M21" s="83"/>
      <c r="N21" s="63"/>
      <c r="O21" s="86" t="s">
        <v>257</v>
      </c>
      <c r="P21" s="88">
        <v>43664.278287037036</v>
      </c>
      <c r="Q21" s="86" t="s">
        <v>269</v>
      </c>
      <c r="R21" s="86"/>
      <c r="S21" s="86"/>
      <c r="T21" s="86"/>
      <c r="U21" s="86"/>
      <c r="V21" s="89" t="s">
        <v>345</v>
      </c>
      <c r="W21" s="88">
        <v>43664.278287037036</v>
      </c>
      <c r="X21" s="89" t="s">
        <v>367</v>
      </c>
      <c r="Y21" s="86"/>
      <c r="Z21" s="86"/>
      <c r="AA21" s="92" t="s">
        <v>399</v>
      </c>
      <c r="AB21" s="92" t="s">
        <v>421</v>
      </c>
      <c r="AC21" s="86" t="b">
        <v>0</v>
      </c>
      <c r="AD21" s="86">
        <v>0</v>
      </c>
      <c r="AE21" s="92" t="s">
        <v>425</v>
      </c>
      <c r="AF21" s="86" t="b">
        <v>0</v>
      </c>
      <c r="AG21" s="86" t="s">
        <v>431</v>
      </c>
      <c r="AH21" s="86"/>
      <c r="AI21" s="92" t="s">
        <v>423</v>
      </c>
      <c r="AJ21" s="86" t="b">
        <v>0</v>
      </c>
      <c r="AK21" s="86">
        <v>0</v>
      </c>
      <c r="AL21" s="92" t="s">
        <v>423</v>
      </c>
      <c r="AM21" s="86" t="s">
        <v>437</v>
      </c>
      <c r="AN21" s="86" t="b">
        <v>0</v>
      </c>
      <c r="AO21" s="92" t="s">
        <v>421</v>
      </c>
      <c r="AP21" s="86" t="s">
        <v>176</v>
      </c>
      <c r="AQ21" s="86">
        <v>0</v>
      </c>
      <c r="AR21" s="86">
        <v>0</v>
      </c>
      <c r="AS21" s="86"/>
      <c r="AT21" s="86"/>
      <c r="AU21" s="86"/>
      <c r="AV21" s="86"/>
      <c r="AW21" s="86"/>
      <c r="AX21" s="86"/>
      <c r="AY21" s="86"/>
      <c r="AZ21" s="86"/>
      <c r="BA21">
        <v>2</v>
      </c>
      <c r="BB21" s="85" t="str">
        <f>REPLACE(INDEX(GroupVertices[Group],MATCH(Edges[[#This Row],[Vertex 1]],GroupVertices[Vertex],0)),1,1,"")</f>
        <v>5</v>
      </c>
      <c r="BC21" s="85" t="str">
        <f>REPLACE(INDEX(GroupVertices[Group],MATCH(Edges[[#This Row],[Vertex 2]],GroupVertices[Vertex],0)),1,1,"")</f>
        <v>2</v>
      </c>
      <c r="BD21" s="51"/>
      <c r="BE21" s="52"/>
      <c r="BF21" s="51"/>
      <c r="BG21" s="52"/>
      <c r="BH21" s="51"/>
      <c r="BI21" s="52"/>
      <c r="BJ21" s="51"/>
      <c r="BK21" s="52"/>
      <c r="BL21" s="51"/>
    </row>
    <row r="22" spans="1:64" ht="45">
      <c r="A22" s="84" t="s">
        <v>221</v>
      </c>
      <c r="B22" s="84" t="s">
        <v>248</v>
      </c>
      <c r="C22" s="53" t="s">
        <v>1321</v>
      </c>
      <c r="D22" s="54">
        <v>3</v>
      </c>
      <c r="E22" s="65" t="s">
        <v>132</v>
      </c>
      <c r="F22" s="55">
        <v>35</v>
      </c>
      <c r="G22" s="53"/>
      <c r="H22" s="57"/>
      <c r="I22" s="56"/>
      <c r="J22" s="56"/>
      <c r="K22" s="36" t="s">
        <v>65</v>
      </c>
      <c r="L22" s="83">
        <v>22</v>
      </c>
      <c r="M22" s="83"/>
      <c r="N22" s="63"/>
      <c r="O22" s="86" t="s">
        <v>258</v>
      </c>
      <c r="P22" s="88">
        <v>43664.278287037036</v>
      </c>
      <c r="Q22" s="86" t="s">
        <v>269</v>
      </c>
      <c r="R22" s="86"/>
      <c r="S22" s="86"/>
      <c r="T22" s="86"/>
      <c r="U22" s="86"/>
      <c r="V22" s="89" t="s">
        <v>345</v>
      </c>
      <c r="W22" s="88">
        <v>43664.278287037036</v>
      </c>
      <c r="X22" s="89" t="s">
        <v>367</v>
      </c>
      <c r="Y22" s="86"/>
      <c r="Z22" s="86"/>
      <c r="AA22" s="92" t="s">
        <v>399</v>
      </c>
      <c r="AB22" s="92" t="s">
        <v>421</v>
      </c>
      <c r="AC22" s="86" t="b">
        <v>0</v>
      </c>
      <c r="AD22" s="86">
        <v>0</v>
      </c>
      <c r="AE22" s="92" t="s">
        <v>425</v>
      </c>
      <c r="AF22" s="86" t="b">
        <v>0</v>
      </c>
      <c r="AG22" s="86" t="s">
        <v>431</v>
      </c>
      <c r="AH22" s="86"/>
      <c r="AI22" s="92" t="s">
        <v>423</v>
      </c>
      <c r="AJ22" s="86" t="b">
        <v>0</v>
      </c>
      <c r="AK22" s="86">
        <v>0</v>
      </c>
      <c r="AL22" s="92" t="s">
        <v>423</v>
      </c>
      <c r="AM22" s="86" t="s">
        <v>437</v>
      </c>
      <c r="AN22" s="86" t="b">
        <v>0</v>
      </c>
      <c r="AO22" s="92" t="s">
        <v>421</v>
      </c>
      <c r="AP22" s="86" t="s">
        <v>176</v>
      </c>
      <c r="AQ22" s="86">
        <v>0</v>
      </c>
      <c r="AR22" s="86">
        <v>0</v>
      </c>
      <c r="AS22" s="86"/>
      <c r="AT22" s="86"/>
      <c r="AU22" s="86"/>
      <c r="AV22" s="86"/>
      <c r="AW22" s="86"/>
      <c r="AX22" s="86"/>
      <c r="AY22" s="86"/>
      <c r="AZ22" s="86"/>
      <c r="BA22">
        <v>1</v>
      </c>
      <c r="BB22" s="85" t="str">
        <f>REPLACE(INDEX(GroupVertices[Group],MATCH(Edges[[#This Row],[Vertex 1]],GroupVertices[Vertex],0)),1,1,"")</f>
        <v>5</v>
      </c>
      <c r="BC22" s="85" t="str">
        <f>REPLACE(INDEX(GroupVertices[Group],MATCH(Edges[[#This Row],[Vertex 2]],GroupVertices[Vertex],0)),1,1,"")</f>
        <v>1</v>
      </c>
      <c r="BD22" s="51">
        <v>0</v>
      </c>
      <c r="BE22" s="52">
        <v>0</v>
      </c>
      <c r="BF22" s="51">
        <v>0</v>
      </c>
      <c r="BG22" s="52">
        <v>0</v>
      </c>
      <c r="BH22" s="51">
        <v>0</v>
      </c>
      <c r="BI22" s="52">
        <v>0</v>
      </c>
      <c r="BJ22" s="51">
        <v>2</v>
      </c>
      <c r="BK22" s="52">
        <v>100</v>
      </c>
      <c r="BL22" s="51">
        <v>2</v>
      </c>
    </row>
    <row r="23" spans="1:64" ht="45">
      <c r="A23" s="84" t="s">
        <v>222</v>
      </c>
      <c r="B23" s="84" t="s">
        <v>249</v>
      </c>
      <c r="C23" s="53" t="s">
        <v>1321</v>
      </c>
      <c r="D23" s="54">
        <v>3</v>
      </c>
      <c r="E23" s="65" t="s">
        <v>132</v>
      </c>
      <c r="F23" s="55">
        <v>35</v>
      </c>
      <c r="G23" s="53"/>
      <c r="H23" s="57"/>
      <c r="I23" s="56"/>
      <c r="J23" s="56"/>
      <c r="K23" s="36" t="s">
        <v>65</v>
      </c>
      <c r="L23" s="83">
        <v>23</v>
      </c>
      <c r="M23" s="83"/>
      <c r="N23" s="63"/>
      <c r="O23" s="86" t="s">
        <v>257</v>
      </c>
      <c r="P23" s="88">
        <v>43664.52276620371</v>
      </c>
      <c r="Q23" s="86" t="s">
        <v>270</v>
      </c>
      <c r="R23" s="89" t="s">
        <v>292</v>
      </c>
      <c r="S23" s="86" t="s">
        <v>301</v>
      </c>
      <c r="T23" s="86" t="s">
        <v>309</v>
      </c>
      <c r="U23" s="86"/>
      <c r="V23" s="89" t="s">
        <v>346</v>
      </c>
      <c r="W23" s="88">
        <v>43664.52276620371</v>
      </c>
      <c r="X23" s="89" t="s">
        <v>368</v>
      </c>
      <c r="Y23" s="86"/>
      <c r="Z23" s="86"/>
      <c r="AA23" s="92" t="s">
        <v>400</v>
      </c>
      <c r="AB23" s="86"/>
      <c r="AC23" s="86" t="b">
        <v>0</v>
      </c>
      <c r="AD23" s="86">
        <v>2</v>
      </c>
      <c r="AE23" s="92" t="s">
        <v>423</v>
      </c>
      <c r="AF23" s="86" t="b">
        <v>0</v>
      </c>
      <c r="AG23" s="86" t="s">
        <v>429</v>
      </c>
      <c r="AH23" s="86"/>
      <c r="AI23" s="92" t="s">
        <v>423</v>
      </c>
      <c r="AJ23" s="86" t="b">
        <v>0</v>
      </c>
      <c r="AK23" s="86">
        <v>0</v>
      </c>
      <c r="AL23" s="92" t="s">
        <v>423</v>
      </c>
      <c r="AM23" s="86" t="s">
        <v>435</v>
      </c>
      <c r="AN23" s="86" t="b">
        <v>0</v>
      </c>
      <c r="AO23" s="92" t="s">
        <v>400</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2</v>
      </c>
      <c r="BE23" s="52">
        <v>11.764705882352942</v>
      </c>
      <c r="BF23" s="51">
        <v>0</v>
      </c>
      <c r="BG23" s="52">
        <v>0</v>
      </c>
      <c r="BH23" s="51">
        <v>0</v>
      </c>
      <c r="BI23" s="52">
        <v>0</v>
      </c>
      <c r="BJ23" s="51">
        <v>15</v>
      </c>
      <c r="BK23" s="52">
        <v>88.23529411764706</v>
      </c>
      <c r="BL23" s="51">
        <v>17</v>
      </c>
    </row>
    <row r="24" spans="1:64" ht="45">
      <c r="A24" s="84" t="s">
        <v>222</v>
      </c>
      <c r="B24" s="84" t="s">
        <v>248</v>
      </c>
      <c r="C24" s="53" t="s">
        <v>1321</v>
      </c>
      <c r="D24" s="54">
        <v>3</v>
      </c>
      <c r="E24" s="65" t="s">
        <v>132</v>
      </c>
      <c r="F24" s="55">
        <v>35</v>
      </c>
      <c r="G24" s="53"/>
      <c r="H24" s="57"/>
      <c r="I24" s="56"/>
      <c r="J24" s="56"/>
      <c r="K24" s="36" t="s">
        <v>65</v>
      </c>
      <c r="L24" s="83">
        <v>24</v>
      </c>
      <c r="M24" s="83"/>
      <c r="N24" s="63"/>
      <c r="O24" s="86" t="s">
        <v>257</v>
      </c>
      <c r="P24" s="88">
        <v>43664.52276620371</v>
      </c>
      <c r="Q24" s="86" t="s">
        <v>270</v>
      </c>
      <c r="R24" s="89" t="s">
        <v>292</v>
      </c>
      <c r="S24" s="86" t="s">
        <v>301</v>
      </c>
      <c r="T24" s="86" t="s">
        <v>309</v>
      </c>
      <c r="U24" s="86"/>
      <c r="V24" s="89" t="s">
        <v>346</v>
      </c>
      <c r="W24" s="88">
        <v>43664.52276620371</v>
      </c>
      <c r="X24" s="89" t="s">
        <v>368</v>
      </c>
      <c r="Y24" s="86"/>
      <c r="Z24" s="86"/>
      <c r="AA24" s="92" t="s">
        <v>400</v>
      </c>
      <c r="AB24" s="86"/>
      <c r="AC24" s="86" t="b">
        <v>0</v>
      </c>
      <c r="AD24" s="86">
        <v>2</v>
      </c>
      <c r="AE24" s="92" t="s">
        <v>423</v>
      </c>
      <c r="AF24" s="86" t="b">
        <v>0</v>
      </c>
      <c r="AG24" s="86" t="s">
        <v>429</v>
      </c>
      <c r="AH24" s="86"/>
      <c r="AI24" s="92" t="s">
        <v>423</v>
      </c>
      <c r="AJ24" s="86" t="b">
        <v>0</v>
      </c>
      <c r="AK24" s="86">
        <v>0</v>
      </c>
      <c r="AL24" s="92" t="s">
        <v>423</v>
      </c>
      <c r="AM24" s="86" t="s">
        <v>435</v>
      </c>
      <c r="AN24" s="86" t="b">
        <v>0</v>
      </c>
      <c r="AO24" s="92" t="s">
        <v>400</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223</v>
      </c>
      <c r="B25" s="84" t="s">
        <v>248</v>
      </c>
      <c r="C25" s="53" t="s">
        <v>1321</v>
      </c>
      <c r="D25" s="54">
        <v>3</v>
      </c>
      <c r="E25" s="65" t="s">
        <v>132</v>
      </c>
      <c r="F25" s="55">
        <v>35</v>
      </c>
      <c r="G25" s="53"/>
      <c r="H25" s="57"/>
      <c r="I25" s="56"/>
      <c r="J25" s="56"/>
      <c r="K25" s="36" t="s">
        <v>65</v>
      </c>
      <c r="L25" s="83">
        <v>25</v>
      </c>
      <c r="M25" s="83"/>
      <c r="N25" s="63"/>
      <c r="O25" s="86" t="s">
        <v>257</v>
      </c>
      <c r="P25" s="88">
        <v>43665.893645833334</v>
      </c>
      <c r="Q25" s="86" t="s">
        <v>271</v>
      </c>
      <c r="R25" s="89" t="s">
        <v>293</v>
      </c>
      <c r="S25" s="86" t="s">
        <v>302</v>
      </c>
      <c r="T25" s="86" t="s">
        <v>310</v>
      </c>
      <c r="U25" s="86"/>
      <c r="V25" s="89" t="s">
        <v>347</v>
      </c>
      <c r="W25" s="88">
        <v>43665.893645833334</v>
      </c>
      <c r="X25" s="89" t="s">
        <v>369</v>
      </c>
      <c r="Y25" s="86"/>
      <c r="Z25" s="86"/>
      <c r="AA25" s="92" t="s">
        <v>401</v>
      </c>
      <c r="AB25" s="86"/>
      <c r="AC25" s="86" t="b">
        <v>0</v>
      </c>
      <c r="AD25" s="86">
        <v>0</v>
      </c>
      <c r="AE25" s="92" t="s">
        <v>423</v>
      </c>
      <c r="AF25" s="86" t="b">
        <v>0</v>
      </c>
      <c r="AG25" s="86" t="s">
        <v>429</v>
      </c>
      <c r="AH25" s="86"/>
      <c r="AI25" s="92" t="s">
        <v>423</v>
      </c>
      <c r="AJ25" s="86" t="b">
        <v>0</v>
      </c>
      <c r="AK25" s="86">
        <v>0</v>
      </c>
      <c r="AL25" s="92" t="s">
        <v>423</v>
      </c>
      <c r="AM25" s="86" t="s">
        <v>437</v>
      </c>
      <c r="AN25" s="86" t="b">
        <v>0</v>
      </c>
      <c r="AO25" s="92" t="s">
        <v>401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1</v>
      </c>
      <c r="BG25" s="52">
        <v>5.2631578947368425</v>
      </c>
      <c r="BH25" s="51">
        <v>0</v>
      </c>
      <c r="BI25" s="52">
        <v>0</v>
      </c>
      <c r="BJ25" s="51">
        <v>18</v>
      </c>
      <c r="BK25" s="52">
        <v>94.73684210526316</v>
      </c>
      <c r="BL25" s="51">
        <v>19</v>
      </c>
    </row>
    <row r="26" spans="1:64" ht="45">
      <c r="A26" s="84" t="s">
        <v>224</v>
      </c>
      <c r="B26" s="84" t="s">
        <v>250</v>
      </c>
      <c r="C26" s="53" t="s">
        <v>1321</v>
      </c>
      <c r="D26" s="54">
        <v>3</v>
      </c>
      <c r="E26" s="65" t="s">
        <v>132</v>
      </c>
      <c r="F26" s="55">
        <v>35</v>
      </c>
      <c r="G26" s="53"/>
      <c r="H26" s="57"/>
      <c r="I26" s="56"/>
      <c r="J26" s="56"/>
      <c r="K26" s="36" t="s">
        <v>65</v>
      </c>
      <c r="L26" s="83">
        <v>26</v>
      </c>
      <c r="M26" s="83"/>
      <c r="N26" s="63"/>
      <c r="O26" s="86" t="s">
        <v>258</v>
      </c>
      <c r="P26" s="88">
        <v>43666.23165509259</v>
      </c>
      <c r="Q26" s="86" t="s">
        <v>272</v>
      </c>
      <c r="R26" s="89" t="s">
        <v>294</v>
      </c>
      <c r="S26" s="86" t="s">
        <v>303</v>
      </c>
      <c r="T26" s="86"/>
      <c r="U26" s="86"/>
      <c r="V26" s="89" t="s">
        <v>348</v>
      </c>
      <c r="W26" s="88">
        <v>43666.23165509259</v>
      </c>
      <c r="X26" s="89" t="s">
        <v>370</v>
      </c>
      <c r="Y26" s="86"/>
      <c r="Z26" s="86"/>
      <c r="AA26" s="92" t="s">
        <v>402</v>
      </c>
      <c r="AB26" s="86"/>
      <c r="AC26" s="86" t="b">
        <v>0</v>
      </c>
      <c r="AD26" s="86">
        <v>1</v>
      </c>
      <c r="AE26" s="92" t="s">
        <v>426</v>
      </c>
      <c r="AF26" s="86" t="b">
        <v>1</v>
      </c>
      <c r="AG26" s="86" t="s">
        <v>429</v>
      </c>
      <c r="AH26" s="86"/>
      <c r="AI26" s="92" t="s">
        <v>432</v>
      </c>
      <c r="AJ26" s="86" t="b">
        <v>0</v>
      </c>
      <c r="AK26" s="86">
        <v>0</v>
      </c>
      <c r="AL26" s="92" t="s">
        <v>423</v>
      </c>
      <c r="AM26" s="86" t="s">
        <v>434</v>
      </c>
      <c r="AN26" s="86" t="b">
        <v>0</v>
      </c>
      <c r="AO26" s="92" t="s">
        <v>402</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11</v>
      </c>
      <c r="BK26" s="52">
        <v>100</v>
      </c>
      <c r="BL26" s="51">
        <v>11</v>
      </c>
    </row>
    <row r="27" spans="1:64" ht="45">
      <c r="A27" s="84" t="s">
        <v>224</v>
      </c>
      <c r="B27" s="84" t="s">
        <v>242</v>
      </c>
      <c r="C27" s="53" t="s">
        <v>1321</v>
      </c>
      <c r="D27" s="54">
        <v>3</v>
      </c>
      <c r="E27" s="65" t="s">
        <v>132</v>
      </c>
      <c r="F27" s="55">
        <v>35</v>
      </c>
      <c r="G27" s="53"/>
      <c r="H27" s="57"/>
      <c r="I27" s="56"/>
      <c r="J27" s="56"/>
      <c r="K27" s="36" t="s">
        <v>65</v>
      </c>
      <c r="L27" s="83">
        <v>27</v>
      </c>
      <c r="M27" s="83"/>
      <c r="N27" s="63"/>
      <c r="O27" s="86" t="s">
        <v>257</v>
      </c>
      <c r="P27" s="88">
        <v>43666.23165509259</v>
      </c>
      <c r="Q27" s="86" t="s">
        <v>272</v>
      </c>
      <c r="R27" s="89" t="s">
        <v>294</v>
      </c>
      <c r="S27" s="86" t="s">
        <v>303</v>
      </c>
      <c r="T27" s="86"/>
      <c r="U27" s="86"/>
      <c r="V27" s="89" t="s">
        <v>348</v>
      </c>
      <c r="W27" s="88">
        <v>43666.23165509259</v>
      </c>
      <c r="X27" s="89" t="s">
        <v>370</v>
      </c>
      <c r="Y27" s="86"/>
      <c r="Z27" s="86"/>
      <c r="AA27" s="92" t="s">
        <v>402</v>
      </c>
      <c r="AB27" s="86"/>
      <c r="AC27" s="86" t="b">
        <v>0</v>
      </c>
      <c r="AD27" s="86">
        <v>1</v>
      </c>
      <c r="AE27" s="92" t="s">
        <v>426</v>
      </c>
      <c r="AF27" s="86" t="b">
        <v>1</v>
      </c>
      <c r="AG27" s="86" t="s">
        <v>429</v>
      </c>
      <c r="AH27" s="86"/>
      <c r="AI27" s="92" t="s">
        <v>432</v>
      </c>
      <c r="AJ27" s="86" t="b">
        <v>0</v>
      </c>
      <c r="AK27" s="86">
        <v>0</v>
      </c>
      <c r="AL27" s="92" t="s">
        <v>423</v>
      </c>
      <c r="AM27" s="86" t="s">
        <v>434</v>
      </c>
      <c r="AN27" s="86" t="b">
        <v>0</v>
      </c>
      <c r="AO27" s="92" t="s">
        <v>402</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224</v>
      </c>
      <c r="B28" s="84" t="s">
        <v>248</v>
      </c>
      <c r="C28" s="53" t="s">
        <v>1321</v>
      </c>
      <c r="D28" s="54">
        <v>3</v>
      </c>
      <c r="E28" s="65" t="s">
        <v>132</v>
      </c>
      <c r="F28" s="55">
        <v>35</v>
      </c>
      <c r="G28" s="53"/>
      <c r="H28" s="57"/>
      <c r="I28" s="56"/>
      <c r="J28" s="56"/>
      <c r="K28" s="36" t="s">
        <v>65</v>
      </c>
      <c r="L28" s="83">
        <v>28</v>
      </c>
      <c r="M28" s="83"/>
      <c r="N28" s="63"/>
      <c r="O28" s="86" t="s">
        <v>257</v>
      </c>
      <c r="P28" s="88">
        <v>43666.23165509259</v>
      </c>
      <c r="Q28" s="86" t="s">
        <v>272</v>
      </c>
      <c r="R28" s="89" t="s">
        <v>294</v>
      </c>
      <c r="S28" s="86" t="s">
        <v>303</v>
      </c>
      <c r="T28" s="86"/>
      <c r="U28" s="86"/>
      <c r="V28" s="89" t="s">
        <v>348</v>
      </c>
      <c r="W28" s="88">
        <v>43666.23165509259</v>
      </c>
      <c r="X28" s="89" t="s">
        <v>370</v>
      </c>
      <c r="Y28" s="86"/>
      <c r="Z28" s="86"/>
      <c r="AA28" s="92" t="s">
        <v>402</v>
      </c>
      <c r="AB28" s="86"/>
      <c r="AC28" s="86" t="b">
        <v>0</v>
      </c>
      <c r="AD28" s="86">
        <v>1</v>
      </c>
      <c r="AE28" s="92" t="s">
        <v>426</v>
      </c>
      <c r="AF28" s="86" t="b">
        <v>1</v>
      </c>
      <c r="AG28" s="86" t="s">
        <v>429</v>
      </c>
      <c r="AH28" s="86"/>
      <c r="AI28" s="92" t="s">
        <v>432</v>
      </c>
      <c r="AJ28" s="86" t="b">
        <v>0</v>
      </c>
      <c r="AK28" s="86">
        <v>0</v>
      </c>
      <c r="AL28" s="92" t="s">
        <v>423</v>
      </c>
      <c r="AM28" s="86" t="s">
        <v>434</v>
      </c>
      <c r="AN28" s="86" t="b">
        <v>0</v>
      </c>
      <c r="AO28" s="92" t="s">
        <v>402</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1</v>
      </c>
      <c r="BD28" s="51"/>
      <c r="BE28" s="52"/>
      <c r="BF28" s="51"/>
      <c r="BG28" s="52"/>
      <c r="BH28" s="51"/>
      <c r="BI28" s="52"/>
      <c r="BJ28" s="51"/>
      <c r="BK28" s="52"/>
      <c r="BL28" s="51"/>
    </row>
    <row r="29" spans="1:64" ht="45">
      <c r="A29" s="84" t="s">
        <v>225</v>
      </c>
      <c r="B29" s="84" t="s">
        <v>225</v>
      </c>
      <c r="C29" s="53" t="s">
        <v>1321</v>
      </c>
      <c r="D29" s="54">
        <v>3</v>
      </c>
      <c r="E29" s="65" t="s">
        <v>132</v>
      </c>
      <c r="F29" s="55">
        <v>35</v>
      </c>
      <c r="G29" s="53"/>
      <c r="H29" s="57"/>
      <c r="I29" s="56"/>
      <c r="J29" s="56"/>
      <c r="K29" s="36" t="s">
        <v>65</v>
      </c>
      <c r="L29" s="83">
        <v>29</v>
      </c>
      <c r="M29" s="83"/>
      <c r="N29" s="63"/>
      <c r="O29" s="86" t="s">
        <v>176</v>
      </c>
      <c r="P29" s="88">
        <v>43667.73946759259</v>
      </c>
      <c r="Q29" s="86" t="s">
        <v>273</v>
      </c>
      <c r="R29" s="86"/>
      <c r="S29" s="86"/>
      <c r="T29" s="86" t="s">
        <v>311</v>
      </c>
      <c r="U29" s="89" t="s">
        <v>331</v>
      </c>
      <c r="V29" s="89" t="s">
        <v>331</v>
      </c>
      <c r="W29" s="88">
        <v>43667.73946759259</v>
      </c>
      <c r="X29" s="89" t="s">
        <v>371</v>
      </c>
      <c r="Y29" s="86"/>
      <c r="Z29" s="86"/>
      <c r="AA29" s="92" t="s">
        <v>403</v>
      </c>
      <c r="AB29" s="86"/>
      <c r="AC29" s="86" t="b">
        <v>0</v>
      </c>
      <c r="AD29" s="86">
        <v>2</v>
      </c>
      <c r="AE29" s="92" t="s">
        <v>423</v>
      </c>
      <c r="AF29" s="86" t="b">
        <v>0</v>
      </c>
      <c r="AG29" s="86" t="s">
        <v>429</v>
      </c>
      <c r="AH29" s="86"/>
      <c r="AI29" s="92" t="s">
        <v>423</v>
      </c>
      <c r="AJ29" s="86" t="b">
        <v>0</v>
      </c>
      <c r="AK29" s="86">
        <v>0</v>
      </c>
      <c r="AL29" s="92" t="s">
        <v>423</v>
      </c>
      <c r="AM29" s="86" t="s">
        <v>435</v>
      </c>
      <c r="AN29" s="86" t="b">
        <v>0</v>
      </c>
      <c r="AO29" s="92" t="s">
        <v>403</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v>1</v>
      </c>
      <c r="BE29" s="52">
        <v>3.8461538461538463</v>
      </c>
      <c r="BF29" s="51">
        <v>0</v>
      </c>
      <c r="BG29" s="52">
        <v>0</v>
      </c>
      <c r="BH29" s="51">
        <v>0</v>
      </c>
      <c r="BI29" s="52">
        <v>0</v>
      </c>
      <c r="BJ29" s="51">
        <v>25</v>
      </c>
      <c r="BK29" s="52">
        <v>96.15384615384616</v>
      </c>
      <c r="BL29" s="51">
        <v>26</v>
      </c>
    </row>
    <row r="30" spans="1:64" ht="45">
      <c r="A30" s="84" t="s">
        <v>226</v>
      </c>
      <c r="B30" s="84" t="s">
        <v>251</v>
      </c>
      <c r="C30" s="53" t="s">
        <v>1321</v>
      </c>
      <c r="D30" s="54">
        <v>3</v>
      </c>
      <c r="E30" s="65" t="s">
        <v>132</v>
      </c>
      <c r="F30" s="55">
        <v>35</v>
      </c>
      <c r="G30" s="53"/>
      <c r="H30" s="57"/>
      <c r="I30" s="56"/>
      <c r="J30" s="56"/>
      <c r="K30" s="36" t="s">
        <v>65</v>
      </c>
      <c r="L30" s="83">
        <v>30</v>
      </c>
      <c r="M30" s="83"/>
      <c r="N30" s="63"/>
      <c r="O30" s="86" t="s">
        <v>257</v>
      </c>
      <c r="P30" s="88">
        <v>43669.73971064815</v>
      </c>
      <c r="Q30" s="86" t="s">
        <v>274</v>
      </c>
      <c r="R30" s="86"/>
      <c r="S30" s="86"/>
      <c r="T30" s="86" t="s">
        <v>312</v>
      </c>
      <c r="U30" s="89" t="s">
        <v>332</v>
      </c>
      <c r="V30" s="89" t="s">
        <v>332</v>
      </c>
      <c r="W30" s="88">
        <v>43669.73971064815</v>
      </c>
      <c r="X30" s="89" t="s">
        <v>372</v>
      </c>
      <c r="Y30" s="86"/>
      <c r="Z30" s="86"/>
      <c r="AA30" s="92" t="s">
        <v>404</v>
      </c>
      <c r="AB30" s="86"/>
      <c r="AC30" s="86" t="b">
        <v>0</v>
      </c>
      <c r="AD30" s="86">
        <v>0</v>
      </c>
      <c r="AE30" s="92" t="s">
        <v>423</v>
      </c>
      <c r="AF30" s="86" t="b">
        <v>0</v>
      </c>
      <c r="AG30" s="86" t="s">
        <v>429</v>
      </c>
      <c r="AH30" s="86"/>
      <c r="AI30" s="92" t="s">
        <v>423</v>
      </c>
      <c r="AJ30" s="86" t="b">
        <v>0</v>
      </c>
      <c r="AK30" s="86">
        <v>0</v>
      </c>
      <c r="AL30" s="92" t="s">
        <v>423</v>
      </c>
      <c r="AM30" s="86" t="s">
        <v>438</v>
      </c>
      <c r="AN30" s="86" t="b">
        <v>0</v>
      </c>
      <c r="AO30" s="92" t="s">
        <v>404</v>
      </c>
      <c r="AP30" s="86" t="s">
        <v>176</v>
      </c>
      <c r="AQ30" s="86">
        <v>0</v>
      </c>
      <c r="AR30" s="86">
        <v>0</v>
      </c>
      <c r="AS30" s="86"/>
      <c r="AT30" s="86"/>
      <c r="AU30" s="86"/>
      <c r="AV30" s="86"/>
      <c r="AW30" s="86"/>
      <c r="AX30" s="86"/>
      <c r="AY30" s="86"/>
      <c r="AZ30" s="86"/>
      <c r="BA30">
        <v>1</v>
      </c>
      <c r="BB30" s="85" t="str">
        <f>REPLACE(INDEX(GroupVertices[Group],MATCH(Edges[[#This Row],[Vertex 1]],GroupVertices[Vertex],0)),1,1,"")</f>
        <v>7</v>
      </c>
      <c r="BC30" s="85" t="str">
        <f>REPLACE(INDEX(GroupVertices[Group],MATCH(Edges[[#This Row],[Vertex 2]],GroupVertices[Vertex],0)),1,1,"")</f>
        <v>7</v>
      </c>
      <c r="BD30" s="51">
        <v>0</v>
      </c>
      <c r="BE30" s="52">
        <v>0</v>
      </c>
      <c r="BF30" s="51">
        <v>0</v>
      </c>
      <c r="BG30" s="52">
        <v>0</v>
      </c>
      <c r="BH30" s="51">
        <v>0</v>
      </c>
      <c r="BI30" s="52">
        <v>0</v>
      </c>
      <c r="BJ30" s="51">
        <v>20</v>
      </c>
      <c r="BK30" s="52">
        <v>100</v>
      </c>
      <c r="BL30" s="51">
        <v>20</v>
      </c>
    </row>
    <row r="31" spans="1:64" ht="45">
      <c r="A31" s="84" t="s">
        <v>227</v>
      </c>
      <c r="B31" s="84" t="s">
        <v>249</v>
      </c>
      <c r="C31" s="53" t="s">
        <v>1321</v>
      </c>
      <c r="D31" s="54">
        <v>3</v>
      </c>
      <c r="E31" s="65" t="s">
        <v>132</v>
      </c>
      <c r="F31" s="55">
        <v>35</v>
      </c>
      <c r="G31" s="53"/>
      <c r="H31" s="57"/>
      <c r="I31" s="56"/>
      <c r="J31" s="56"/>
      <c r="K31" s="36" t="s">
        <v>65</v>
      </c>
      <c r="L31" s="83">
        <v>31</v>
      </c>
      <c r="M31" s="83"/>
      <c r="N31" s="63"/>
      <c r="O31" s="86" t="s">
        <v>257</v>
      </c>
      <c r="P31" s="88">
        <v>43673.64475694444</v>
      </c>
      <c r="Q31" s="86" t="s">
        <v>275</v>
      </c>
      <c r="R31" s="86"/>
      <c r="S31" s="86"/>
      <c r="T31" s="86" t="s">
        <v>313</v>
      </c>
      <c r="U31" s="89" t="s">
        <v>333</v>
      </c>
      <c r="V31" s="89" t="s">
        <v>333</v>
      </c>
      <c r="W31" s="88">
        <v>43673.64475694444</v>
      </c>
      <c r="X31" s="89" t="s">
        <v>373</v>
      </c>
      <c r="Y31" s="86"/>
      <c r="Z31" s="86"/>
      <c r="AA31" s="92" t="s">
        <v>405</v>
      </c>
      <c r="AB31" s="86"/>
      <c r="AC31" s="86" t="b">
        <v>0</v>
      </c>
      <c r="AD31" s="86">
        <v>0</v>
      </c>
      <c r="AE31" s="92" t="s">
        <v>423</v>
      </c>
      <c r="AF31" s="86" t="b">
        <v>0</v>
      </c>
      <c r="AG31" s="86" t="s">
        <v>429</v>
      </c>
      <c r="AH31" s="86"/>
      <c r="AI31" s="92" t="s">
        <v>423</v>
      </c>
      <c r="AJ31" s="86" t="b">
        <v>0</v>
      </c>
      <c r="AK31" s="86">
        <v>0</v>
      </c>
      <c r="AL31" s="92" t="s">
        <v>423</v>
      </c>
      <c r="AM31" s="86" t="s">
        <v>435</v>
      </c>
      <c r="AN31" s="86" t="b">
        <v>0</v>
      </c>
      <c r="AO31" s="92" t="s">
        <v>405</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1</v>
      </c>
      <c r="BE31" s="52">
        <v>3.3333333333333335</v>
      </c>
      <c r="BF31" s="51">
        <v>0</v>
      </c>
      <c r="BG31" s="52">
        <v>0</v>
      </c>
      <c r="BH31" s="51">
        <v>0</v>
      </c>
      <c r="BI31" s="52">
        <v>0</v>
      </c>
      <c r="BJ31" s="51">
        <v>29</v>
      </c>
      <c r="BK31" s="52">
        <v>96.66666666666667</v>
      </c>
      <c r="BL31" s="51">
        <v>30</v>
      </c>
    </row>
    <row r="32" spans="1:64" ht="45">
      <c r="A32" s="84" t="s">
        <v>228</v>
      </c>
      <c r="B32" s="84" t="s">
        <v>228</v>
      </c>
      <c r="C32" s="53" t="s">
        <v>1321</v>
      </c>
      <c r="D32" s="54">
        <v>3</v>
      </c>
      <c r="E32" s="65" t="s">
        <v>132</v>
      </c>
      <c r="F32" s="55">
        <v>35</v>
      </c>
      <c r="G32" s="53"/>
      <c r="H32" s="57"/>
      <c r="I32" s="56"/>
      <c r="J32" s="56"/>
      <c r="K32" s="36" t="s">
        <v>65</v>
      </c>
      <c r="L32" s="83">
        <v>32</v>
      </c>
      <c r="M32" s="83"/>
      <c r="N32" s="63"/>
      <c r="O32" s="86" t="s">
        <v>176</v>
      </c>
      <c r="P32" s="88">
        <v>43690.543969907405</v>
      </c>
      <c r="Q32" s="86" t="s">
        <v>276</v>
      </c>
      <c r="R32" s="89" t="s">
        <v>295</v>
      </c>
      <c r="S32" s="86" t="s">
        <v>304</v>
      </c>
      <c r="T32" s="86" t="s">
        <v>314</v>
      </c>
      <c r="U32" s="86"/>
      <c r="V32" s="89" t="s">
        <v>349</v>
      </c>
      <c r="W32" s="88">
        <v>43690.543969907405</v>
      </c>
      <c r="X32" s="89" t="s">
        <v>374</v>
      </c>
      <c r="Y32" s="86">
        <v>39.9527</v>
      </c>
      <c r="Z32" s="86">
        <v>-75.1651</v>
      </c>
      <c r="AA32" s="92" t="s">
        <v>406</v>
      </c>
      <c r="AB32" s="86"/>
      <c r="AC32" s="86" t="b">
        <v>0</v>
      </c>
      <c r="AD32" s="86">
        <v>0</v>
      </c>
      <c r="AE32" s="92" t="s">
        <v>423</v>
      </c>
      <c r="AF32" s="86" t="b">
        <v>0</v>
      </c>
      <c r="AG32" s="86" t="s">
        <v>429</v>
      </c>
      <c r="AH32" s="86"/>
      <c r="AI32" s="92" t="s">
        <v>423</v>
      </c>
      <c r="AJ32" s="86" t="b">
        <v>0</v>
      </c>
      <c r="AK32" s="86">
        <v>0</v>
      </c>
      <c r="AL32" s="92" t="s">
        <v>423</v>
      </c>
      <c r="AM32" s="86" t="s">
        <v>439</v>
      </c>
      <c r="AN32" s="86" t="b">
        <v>0</v>
      </c>
      <c r="AO32" s="92" t="s">
        <v>406</v>
      </c>
      <c r="AP32" s="86" t="s">
        <v>176</v>
      </c>
      <c r="AQ32" s="86">
        <v>0</v>
      </c>
      <c r="AR32" s="86">
        <v>0</v>
      </c>
      <c r="AS32" s="86" t="s">
        <v>443</v>
      </c>
      <c r="AT32" s="86" t="s">
        <v>445</v>
      </c>
      <c r="AU32" s="86" t="s">
        <v>447</v>
      </c>
      <c r="AV32" s="86" t="s">
        <v>449</v>
      </c>
      <c r="AW32" s="86" t="s">
        <v>451</v>
      </c>
      <c r="AX32" s="86" t="s">
        <v>453</v>
      </c>
      <c r="AY32" s="86" t="s">
        <v>455</v>
      </c>
      <c r="AZ32" s="89" t="s">
        <v>456</v>
      </c>
      <c r="BA32">
        <v>1</v>
      </c>
      <c r="BB32" s="85" t="str">
        <f>REPLACE(INDEX(GroupVertices[Group],MATCH(Edges[[#This Row],[Vertex 1]],GroupVertices[Vertex],0)),1,1,"")</f>
        <v>4</v>
      </c>
      <c r="BC32" s="85" t="str">
        <f>REPLACE(INDEX(GroupVertices[Group],MATCH(Edges[[#This Row],[Vertex 2]],GroupVertices[Vertex],0)),1,1,"")</f>
        <v>4</v>
      </c>
      <c r="BD32" s="51">
        <v>0</v>
      </c>
      <c r="BE32" s="52">
        <v>0</v>
      </c>
      <c r="BF32" s="51">
        <v>0</v>
      </c>
      <c r="BG32" s="52">
        <v>0</v>
      </c>
      <c r="BH32" s="51">
        <v>0</v>
      </c>
      <c r="BI32" s="52">
        <v>0</v>
      </c>
      <c r="BJ32" s="51">
        <v>26</v>
      </c>
      <c r="BK32" s="52">
        <v>100</v>
      </c>
      <c r="BL32" s="51">
        <v>26</v>
      </c>
    </row>
    <row r="33" spans="1:64" ht="45">
      <c r="A33" s="84" t="s">
        <v>229</v>
      </c>
      <c r="B33" s="84" t="s">
        <v>252</v>
      </c>
      <c r="C33" s="53" t="s">
        <v>1321</v>
      </c>
      <c r="D33" s="54">
        <v>3</v>
      </c>
      <c r="E33" s="65" t="s">
        <v>132</v>
      </c>
      <c r="F33" s="55">
        <v>35</v>
      </c>
      <c r="G33" s="53"/>
      <c r="H33" s="57"/>
      <c r="I33" s="56"/>
      <c r="J33" s="56"/>
      <c r="K33" s="36" t="s">
        <v>65</v>
      </c>
      <c r="L33" s="83">
        <v>33</v>
      </c>
      <c r="M33" s="83"/>
      <c r="N33" s="63"/>
      <c r="O33" s="86" t="s">
        <v>257</v>
      </c>
      <c r="P33" s="88">
        <v>43690.80321759259</v>
      </c>
      <c r="Q33" s="86" t="s">
        <v>277</v>
      </c>
      <c r="R33" s="86"/>
      <c r="S33" s="86"/>
      <c r="T33" s="86" t="s">
        <v>315</v>
      </c>
      <c r="U33" s="89" t="s">
        <v>334</v>
      </c>
      <c r="V33" s="89" t="s">
        <v>334</v>
      </c>
      <c r="W33" s="88">
        <v>43690.80321759259</v>
      </c>
      <c r="X33" s="89" t="s">
        <v>375</v>
      </c>
      <c r="Y33" s="86"/>
      <c r="Z33" s="86"/>
      <c r="AA33" s="92" t="s">
        <v>407</v>
      </c>
      <c r="AB33" s="86"/>
      <c r="AC33" s="86" t="b">
        <v>0</v>
      </c>
      <c r="AD33" s="86">
        <v>1</v>
      </c>
      <c r="AE33" s="92" t="s">
        <v>423</v>
      </c>
      <c r="AF33" s="86" t="b">
        <v>0</v>
      </c>
      <c r="AG33" s="86" t="s">
        <v>429</v>
      </c>
      <c r="AH33" s="86"/>
      <c r="AI33" s="92" t="s">
        <v>423</v>
      </c>
      <c r="AJ33" s="86" t="b">
        <v>0</v>
      </c>
      <c r="AK33" s="86">
        <v>0</v>
      </c>
      <c r="AL33" s="92" t="s">
        <v>423</v>
      </c>
      <c r="AM33" s="86" t="s">
        <v>435</v>
      </c>
      <c r="AN33" s="86" t="b">
        <v>0</v>
      </c>
      <c r="AO33" s="92" t="s">
        <v>407</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229</v>
      </c>
      <c r="B34" s="84" t="s">
        <v>253</v>
      </c>
      <c r="C34" s="53" t="s">
        <v>1321</v>
      </c>
      <c r="D34" s="54">
        <v>3</v>
      </c>
      <c r="E34" s="65" t="s">
        <v>132</v>
      </c>
      <c r="F34" s="55">
        <v>35</v>
      </c>
      <c r="G34" s="53"/>
      <c r="H34" s="57"/>
      <c r="I34" s="56"/>
      <c r="J34" s="56"/>
      <c r="K34" s="36" t="s">
        <v>65</v>
      </c>
      <c r="L34" s="83">
        <v>34</v>
      </c>
      <c r="M34" s="83"/>
      <c r="N34" s="63"/>
      <c r="O34" s="86" t="s">
        <v>257</v>
      </c>
      <c r="P34" s="88">
        <v>43690.80321759259</v>
      </c>
      <c r="Q34" s="86" t="s">
        <v>277</v>
      </c>
      <c r="R34" s="86"/>
      <c r="S34" s="86"/>
      <c r="T34" s="86" t="s">
        <v>315</v>
      </c>
      <c r="U34" s="89" t="s">
        <v>334</v>
      </c>
      <c r="V34" s="89" t="s">
        <v>334</v>
      </c>
      <c r="W34" s="88">
        <v>43690.80321759259</v>
      </c>
      <c r="X34" s="89" t="s">
        <v>375</v>
      </c>
      <c r="Y34" s="86"/>
      <c r="Z34" s="86"/>
      <c r="AA34" s="92" t="s">
        <v>407</v>
      </c>
      <c r="AB34" s="86"/>
      <c r="AC34" s="86" t="b">
        <v>0</v>
      </c>
      <c r="AD34" s="86">
        <v>1</v>
      </c>
      <c r="AE34" s="92" t="s">
        <v>423</v>
      </c>
      <c r="AF34" s="86" t="b">
        <v>0</v>
      </c>
      <c r="AG34" s="86" t="s">
        <v>429</v>
      </c>
      <c r="AH34" s="86"/>
      <c r="AI34" s="92" t="s">
        <v>423</v>
      </c>
      <c r="AJ34" s="86" t="b">
        <v>0</v>
      </c>
      <c r="AK34" s="86">
        <v>0</v>
      </c>
      <c r="AL34" s="92" t="s">
        <v>423</v>
      </c>
      <c r="AM34" s="86" t="s">
        <v>435</v>
      </c>
      <c r="AN34" s="86" t="b">
        <v>0</v>
      </c>
      <c r="AO34" s="92" t="s">
        <v>407</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c r="BE34" s="52"/>
      <c r="BF34" s="51"/>
      <c r="BG34" s="52"/>
      <c r="BH34" s="51"/>
      <c r="BI34" s="52"/>
      <c r="BJ34" s="51"/>
      <c r="BK34" s="52"/>
      <c r="BL34" s="51"/>
    </row>
    <row r="35" spans="1:64" ht="45">
      <c r="A35" s="84" t="s">
        <v>229</v>
      </c>
      <c r="B35" s="84" t="s">
        <v>254</v>
      </c>
      <c r="C35" s="53" t="s">
        <v>1321</v>
      </c>
      <c r="D35" s="54">
        <v>3</v>
      </c>
      <c r="E35" s="65" t="s">
        <v>132</v>
      </c>
      <c r="F35" s="55">
        <v>35</v>
      </c>
      <c r="G35" s="53"/>
      <c r="H35" s="57"/>
      <c r="I35" s="56"/>
      <c r="J35" s="56"/>
      <c r="K35" s="36" t="s">
        <v>65</v>
      </c>
      <c r="L35" s="83">
        <v>35</v>
      </c>
      <c r="M35" s="83"/>
      <c r="N35" s="63"/>
      <c r="O35" s="86" t="s">
        <v>257</v>
      </c>
      <c r="P35" s="88">
        <v>43690.80321759259</v>
      </c>
      <c r="Q35" s="86" t="s">
        <v>277</v>
      </c>
      <c r="R35" s="86"/>
      <c r="S35" s="86"/>
      <c r="T35" s="86" t="s">
        <v>315</v>
      </c>
      <c r="U35" s="89" t="s">
        <v>334</v>
      </c>
      <c r="V35" s="89" t="s">
        <v>334</v>
      </c>
      <c r="W35" s="88">
        <v>43690.80321759259</v>
      </c>
      <c r="X35" s="89" t="s">
        <v>375</v>
      </c>
      <c r="Y35" s="86"/>
      <c r="Z35" s="86"/>
      <c r="AA35" s="92" t="s">
        <v>407</v>
      </c>
      <c r="AB35" s="86"/>
      <c r="AC35" s="86" t="b">
        <v>0</v>
      </c>
      <c r="AD35" s="86">
        <v>1</v>
      </c>
      <c r="AE35" s="92" t="s">
        <v>423</v>
      </c>
      <c r="AF35" s="86" t="b">
        <v>0</v>
      </c>
      <c r="AG35" s="86" t="s">
        <v>429</v>
      </c>
      <c r="AH35" s="86"/>
      <c r="AI35" s="92" t="s">
        <v>423</v>
      </c>
      <c r="AJ35" s="86" t="b">
        <v>0</v>
      </c>
      <c r="AK35" s="86">
        <v>0</v>
      </c>
      <c r="AL35" s="92" t="s">
        <v>423</v>
      </c>
      <c r="AM35" s="86" t="s">
        <v>435</v>
      </c>
      <c r="AN35" s="86" t="b">
        <v>0</v>
      </c>
      <c r="AO35" s="92" t="s">
        <v>407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45">
      <c r="A36" s="84" t="s">
        <v>229</v>
      </c>
      <c r="B36" s="84" t="s">
        <v>247</v>
      </c>
      <c r="C36" s="53" t="s">
        <v>1321</v>
      </c>
      <c r="D36" s="54">
        <v>3</v>
      </c>
      <c r="E36" s="65" t="s">
        <v>132</v>
      </c>
      <c r="F36" s="55">
        <v>35</v>
      </c>
      <c r="G36" s="53"/>
      <c r="H36" s="57"/>
      <c r="I36" s="56"/>
      <c r="J36" s="56"/>
      <c r="K36" s="36" t="s">
        <v>65</v>
      </c>
      <c r="L36" s="83">
        <v>36</v>
      </c>
      <c r="M36" s="83"/>
      <c r="N36" s="63"/>
      <c r="O36" s="86" t="s">
        <v>257</v>
      </c>
      <c r="P36" s="88">
        <v>43690.80321759259</v>
      </c>
      <c r="Q36" s="86" t="s">
        <v>277</v>
      </c>
      <c r="R36" s="86"/>
      <c r="S36" s="86"/>
      <c r="T36" s="86" t="s">
        <v>315</v>
      </c>
      <c r="U36" s="89" t="s">
        <v>334</v>
      </c>
      <c r="V36" s="89" t="s">
        <v>334</v>
      </c>
      <c r="W36" s="88">
        <v>43690.80321759259</v>
      </c>
      <c r="X36" s="89" t="s">
        <v>375</v>
      </c>
      <c r="Y36" s="86"/>
      <c r="Z36" s="86"/>
      <c r="AA36" s="92" t="s">
        <v>407</v>
      </c>
      <c r="AB36" s="86"/>
      <c r="AC36" s="86" t="b">
        <v>0</v>
      </c>
      <c r="AD36" s="86">
        <v>1</v>
      </c>
      <c r="AE36" s="92" t="s">
        <v>423</v>
      </c>
      <c r="AF36" s="86" t="b">
        <v>0</v>
      </c>
      <c r="AG36" s="86" t="s">
        <v>429</v>
      </c>
      <c r="AH36" s="86"/>
      <c r="AI36" s="92" t="s">
        <v>423</v>
      </c>
      <c r="AJ36" s="86" t="b">
        <v>0</v>
      </c>
      <c r="AK36" s="86">
        <v>0</v>
      </c>
      <c r="AL36" s="92" t="s">
        <v>423</v>
      </c>
      <c r="AM36" s="86" t="s">
        <v>435</v>
      </c>
      <c r="AN36" s="86" t="b">
        <v>0</v>
      </c>
      <c r="AO36" s="92" t="s">
        <v>407</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229</v>
      </c>
      <c r="B37" s="84" t="s">
        <v>255</v>
      </c>
      <c r="C37" s="53" t="s">
        <v>1321</v>
      </c>
      <c r="D37" s="54">
        <v>3</v>
      </c>
      <c r="E37" s="65" t="s">
        <v>132</v>
      </c>
      <c r="F37" s="55">
        <v>35</v>
      </c>
      <c r="G37" s="53"/>
      <c r="H37" s="57"/>
      <c r="I37" s="56"/>
      <c r="J37" s="56"/>
      <c r="K37" s="36" t="s">
        <v>65</v>
      </c>
      <c r="L37" s="83">
        <v>37</v>
      </c>
      <c r="M37" s="83"/>
      <c r="N37" s="63"/>
      <c r="O37" s="86" t="s">
        <v>257</v>
      </c>
      <c r="P37" s="88">
        <v>43690.80321759259</v>
      </c>
      <c r="Q37" s="86" t="s">
        <v>277</v>
      </c>
      <c r="R37" s="86"/>
      <c r="S37" s="86"/>
      <c r="T37" s="86" t="s">
        <v>315</v>
      </c>
      <c r="U37" s="89" t="s">
        <v>334</v>
      </c>
      <c r="V37" s="89" t="s">
        <v>334</v>
      </c>
      <c r="W37" s="88">
        <v>43690.80321759259</v>
      </c>
      <c r="X37" s="89" t="s">
        <v>375</v>
      </c>
      <c r="Y37" s="86"/>
      <c r="Z37" s="86"/>
      <c r="AA37" s="92" t="s">
        <v>407</v>
      </c>
      <c r="AB37" s="86"/>
      <c r="AC37" s="86" t="b">
        <v>0</v>
      </c>
      <c r="AD37" s="86">
        <v>1</v>
      </c>
      <c r="AE37" s="92" t="s">
        <v>423</v>
      </c>
      <c r="AF37" s="86" t="b">
        <v>0</v>
      </c>
      <c r="AG37" s="86" t="s">
        <v>429</v>
      </c>
      <c r="AH37" s="86"/>
      <c r="AI37" s="92" t="s">
        <v>423</v>
      </c>
      <c r="AJ37" s="86" t="b">
        <v>0</v>
      </c>
      <c r="AK37" s="86">
        <v>0</v>
      </c>
      <c r="AL37" s="92" t="s">
        <v>423</v>
      </c>
      <c r="AM37" s="86" t="s">
        <v>435</v>
      </c>
      <c r="AN37" s="86" t="b">
        <v>0</v>
      </c>
      <c r="AO37" s="92" t="s">
        <v>407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0</v>
      </c>
      <c r="BG37" s="52">
        <v>0</v>
      </c>
      <c r="BH37" s="51">
        <v>0</v>
      </c>
      <c r="BI37" s="52">
        <v>0</v>
      </c>
      <c r="BJ37" s="51">
        <v>14</v>
      </c>
      <c r="BK37" s="52">
        <v>100</v>
      </c>
      <c r="BL37" s="51">
        <v>14</v>
      </c>
    </row>
    <row r="38" spans="1:64" ht="45">
      <c r="A38" s="84" t="s">
        <v>229</v>
      </c>
      <c r="B38" s="84" t="s">
        <v>248</v>
      </c>
      <c r="C38" s="53" t="s">
        <v>1321</v>
      </c>
      <c r="D38" s="54">
        <v>3</v>
      </c>
      <c r="E38" s="65" t="s">
        <v>132</v>
      </c>
      <c r="F38" s="55">
        <v>35</v>
      </c>
      <c r="G38" s="53"/>
      <c r="H38" s="57"/>
      <c r="I38" s="56"/>
      <c r="J38" s="56"/>
      <c r="K38" s="36" t="s">
        <v>65</v>
      </c>
      <c r="L38" s="83">
        <v>38</v>
      </c>
      <c r="M38" s="83"/>
      <c r="N38" s="63"/>
      <c r="O38" s="86" t="s">
        <v>257</v>
      </c>
      <c r="P38" s="88">
        <v>43690.80321759259</v>
      </c>
      <c r="Q38" s="86" t="s">
        <v>277</v>
      </c>
      <c r="R38" s="86"/>
      <c r="S38" s="86"/>
      <c r="T38" s="86" t="s">
        <v>315</v>
      </c>
      <c r="U38" s="89" t="s">
        <v>334</v>
      </c>
      <c r="V38" s="89" t="s">
        <v>334</v>
      </c>
      <c r="W38" s="88">
        <v>43690.80321759259</v>
      </c>
      <c r="X38" s="89" t="s">
        <v>375</v>
      </c>
      <c r="Y38" s="86"/>
      <c r="Z38" s="86"/>
      <c r="AA38" s="92" t="s">
        <v>407</v>
      </c>
      <c r="AB38" s="86"/>
      <c r="AC38" s="86" t="b">
        <v>0</v>
      </c>
      <c r="AD38" s="86">
        <v>1</v>
      </c>
      <c r="AE38" s="92" t="s">
        <v>423</v>
      </c>
      <c r="AF38" s="86" t="b">
        <v>0</v>
      </c>
      <c r="AG38" s="86" t="s">
        <v>429</v>
      </c>
      <c r="AH38" s="86"/>
      <c r="AI38" s="92" t="s">
        <v>423</v>
      </c>
      <c r="AJ38" s="86" t="b">
        <v>0</v>
      </c>
      <c r="AK38" s="86">
        <v>0</v>
      </c>
      <c r="AL38" s="92" t="s">
        <v>423</v>
      </c>
      <c r="AM38" s="86" t="s">
        <v>435</v>
      </c>
      <c r="AN38" s="86" t="b">
        <v>0</v>
      </c>
      <c r="AO38" s="92" t="s">
        <v>407</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1</v>
      </c>
      <c r="BD38" s="51"/>
      <c r="BE38" s="52"/>
      <c r="BF38" s="51"/>
      <c r="BG38" s="52"/>
      <c r="BH38" s="51"/>
      <c r="BI38" s="52"/>
      <c r="BJ38" s="51"/>
      <c r="BK38" s="52"/>
      <c r="BL38" s="51"/>
    </row>
    <row r="39" spans="1:64" ht="45">
      <c r="A39" s="84" t="s">
        <v>229</v>
      </c>
      <c r="B39" s="84" t="s">
        <v>249</v>
      </c>
      <c r="C39" s="53" t="s">
        <v>1321</v>
      </c>
      <c r="D39" s="54">
        <v>3</v>
      </c>
      <c r="E39" s="65" t="s">
        <v>132</v>
      </c>
      <c r="F39" s="55">
        <v>35</v>
      </c>
      <c r="G39" s="53"/>
      <c r="H39" s="57"/>
      <c r="I39" s="56"/>
      <c r="J39" s="56"/>
      <c r="K39" s="36" t="s">
        <v>65</v>
      </c>
      <c r="L39" s="83">
        <v>39</v>
      </c>
      <c r="M39" s="83"/>
      <c r="N39" s="63"/>
      <c r="O39" s="86" t="s">
        <v>257</v>
      </c>
      <c r="P39" s="88">
        <v>43690.80321759259</v>
      </c>
      <c r="Q39" s="86" t="s">
        <v>277</v>
      </c>
      <c r="R39" s="86"/>
      <c r="S39" s="86"/>
      <c r="T39" s="86" t="s">
        <v>315</v>
      </c>
      <c r="U39" s="89" t="s">
        <v>334</v>
      </c>
      <c r="V39" s="89" t="s">
        <v>334</v>
      </c>
      <c r="W39" s="88">
        <v>43690.80321759259</v>
      </c>
      <c r="X39" s="89" t="s">
        <v>375</v>
      </c>
      <c r="Y39" s="86"/>
      <c r="Z39" s="86"/>
      <c r="AA39" s="92" t="s">
        <v>407</v>
      </c>
      <c r="AB39" s="86"/>
      <c r="AC39" s="86" t="b">
        <v>0</v>
      </c>
      <c r="AD39" s="86">
        <v>1</v>
      </c>
      <c r="AE39" s="92" t="s">
        <v>423</v>
      </c>
      <c r="AF39" s="86" t="b">
        <v>0</v>
      </c>
      <c r="AG39" s="86" t="s">
        <v>429</v>
      </c>
      <c r="AH39" s="86"/>
      <c r="AI39" s="92" t="s">
        <v>423</v>
      </c>
      <c r="AJ39" s="86" t="b">
        <v>0</v>
      </c>
      <c r="AK39" s="86">
        <v>0</v>
      </c>
      <c r="AL39" s="92" t="s">
        <v>423</v>
      </c>
      <c r="AM39" s="86" t="s">
        <v>435</v>
      </c>
      <c r="AN39" s="86" t="b">
        <v>0</v>
      </c>
      <c r="AO39" s="92" t="s">
        <v>407</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1</v>
      </c>
      <c r="BD39" s="51"/>
      <c r="BE39" s="52"/>
      <c r="BF39" s="51"/>
      <c r="BG39" s="52"/>
      <c r="BH39" s="51"/>
      <c r="BI39" s="52"/>
      <c r="BJ39" s="51"/>
      <c r="BK39" s="52"/>
      <c r="BL39" s="51"/>
    </row>
    <row r="40" spans="1:64" ht="45">
      <c r="A40" s="84" t="s">
        <v>230</v>
      </c>
      <c r="B40" s="84" t="s">
        <v>230</v>
      </c>
      <c r="C40" s="53" t="s">
        <v>1321</v>
      </c>
      <c r="D40" s="54">
        <v>3</v>
      </c>
      <c r="E40" s="65" t="s">
        <v>132</v>
      </c>
      <c r="F40" s="55">
        <v>35</v>
      </c>
      <c r="G40" s="53"/>
      <c r="H40" s="57"/>
      <c r="I40" s="56"/>
      <c r="J40" s="56"/>
      <c r="K40" s="36" t="s">
        <v>65</v>
      </c>
      <c r="L40" s="83">
        <v>40</v>
      </c>
      <c r="M40" s="83"/>
      <c r="N40" s="63"/>
      <c r="O40" s="86" t="s">
        <v>176</v>
      </c>
      <c r="P40" s="88">
        <v>43691.638819444444</v>
      </c>
      <c r="Q40" s="86" t="s">
        <v>278</v>
      </c>
      <c r="R40" s="86"/>
      <c r="S40" s="86"/>
      <c r="T40" s="86" t="s">
        <v>316</v>
      </c>
      <c r="U40" s="89" t="s">
        <v>335</v>
      </c>
      <c r="V40" s="89" t="s">
        <v>335</v>
      </c>
      <c r="W40" s="88">
        <v>43691.638819444444</v>
      </c>
      <c r="X40" s="89" t="s">
        <v>376</v>
      </c>
      <c r="Y40" s="86"/>
      <c r="Z40" s="86"/>
      <c r="AA40" s="92" t="s">
        <v>408</v>
      </c>
      <c r="AB40" s="86"/>
      <c r="AC40" s="86" t="b">
        <v>0</v>
      </c>
      <c r="AD40" s="86">
        <v>2</v>
      </c>
      <c r="AE40" s="92" t="s">
        <v>423</v>
      </c>
      <c r="AF40" s="86" t="b">
        <v>0</v>
      </c>
      <c r="AG40" s="86" t="s">
        <v>429</v>
      </c>
      <c r="AH40" s="86"/>
      <c r="AI40" s="92" t="s">
        <v>423</v>
      </c>
      <c r="AJ40" s="86" t="b">
        <v>0</v>
      </c>
      <c r="AK40" s="86">
        <v>1</v>
      </c>
      <c r="AL40" s="92" t="s">
        <v>423</v>
      </c>
      <c r="AM40" s="86" t="s">
        <v>435</v>
      </c>
      <c r="AN40" s="86" t="b">
        <v>0</v>
      </c>
      <c r="AO40" s="92" t="s">
        <v>408</v>
      </c>
      <c r="AP40" s="86" t="s">
        <v>176</v>
      </c>
      <c r="AQ40" s="86">
        <v>0</v>
      </c>
      <c r="AR40" s="86">
        <v>0</v>
      </c>
      <c r="AS40" s="86"/>
      <c r="AT40" s="86"/>
      <c r="AU40" s="86"/>
      <c r="AV40" s="86"/>
      <c r="AW40" s="86"/>
      <c r="AX40" s="86"/>
      <c r="AY40" s="86"/>
      <c r="AZ40" s="86"/>
      <c r="BA40">
        <v>1</v>
      </c>
      <c r="BB40" s="85" t="str">
        <f>REPLACE(INDEX(GroupVertices[Group],MATCH(Edges[[#This Row],[Vertex 1]],GroupVertices[Vertex],0)),1,1,"")</f>
        <v>6</v>
      </c>
      <c r="BC40" s="85" t="str">
        <f>REPLACE(INDEX(GroupVertices[Group],MATCH(Edges[[#This Row],[Vertex 2]],GroupVertices[Vertex],0)),1,1,"")</f>
        <v>6</v>
      </c>
      <c r="BD40" s="51">
        <v>0</v>
      </c>
      <c r="BE40" s="52">
        <v>0</v>
      </c>
      <c r="BF40" s="51">
        <v>0</v>
      </c>
      <c r="BG40" s="52">
        <v>0</v>
      </c>
      <c r="BH40" s="51">
        <v>0</v>
      </c>
      <c r="BI40" s="52">
        <v>0</v>
      </c>
      <c r="BJ40" s="51">
        <v>17</v>
      </c>
      <c r="BK40" s="52">
        <v>100</v>
      </c>
      <c r="BL40" s="51">
        <v>17</v>
      </c>
    </row>
    <row r="41" spans="1:64" ht="45">
      <c r="A41" s="84" t="s">
        <v>231</v>
      </c>
      <c r="B41" s="84" t="s">
        <v>230</v>
      </c>
      <c r="C41" s="53" t="s">
        <v>1321</v>
      </c>
      <c r="D41" s="54">
        <v>3</v>
      </c>
      <c r="E41" s="65" t="s">
        <v>132</v>
      </c>
      <c r="F41" s="55">
        <v>35</v>
      </c>
      <c r="G41" s="53"/>
      <c r="H41" s="57"/>
      <c r="I41" s="56"/>
      <c r="J41" s="56"/>
      <c r="K41" s="36" t="s">
        <v>65</v>
      </c>
      <c r="L41" s="83">
        <v>41</v>
      </c>
      <c r="M41" s="83"/>
      <c r="N41" s="63"/>
      <c r="O41" s="86" t="s">
        <v>257</v>
      </c>
      <c r="P41" s="88">
        <v>43691.65895833333</v>
      </c>
      <c r="Q41" s="86" t="s">
        <v>279</v>
      </c>
      <c r="R41" s="86"/>
      <c r="S41" s="86"/>
      <c r="T41" s="86" t="s">
        <v>317</v>
      </c>
      <c r="U41" s="86"/>
      <c r="V41" s="89" t="s">
        <v>350</v>
      </c>
      <c r="W41" s="88">
        <v>43691.65895833333</v>
      </c>
      <c r="X41" s="89" t="s">
        <v>377</v>
      </c>
      <c r="Y41" s="86"/>
      <c r="Z41" s="86"/>
      <c r="AA41" s="92" t="s">
        <v>409</v>
      </c>
      <c r="AB41" s="86"/>
      <c r="AC41" s="86" t="b">
        <v>0</v>
      </c>
      <c r="AD41" s="86">
        <v>0</v>
      </c>
      <c r="AE41" s="92" t="s">
        <v>423</v>
      </c>
      <c r="AF41" s="86" t="b">
        <v>0</v>
      </c>
      <c r="AG41" s="86" t="s">
        <v>429</v>
      </c>
      <c r="AH41" s="86"/>
      <c r="AI41" s="92" t="s">
        <v>423</v>
      </c>
      <c r="AJ41" s="86" t="b">
        <v>0</v>
      </c>
      <c r="AK41" s="86">
        <v>1</v>
      </c>
      <c r="AL41" s="92" t="s">
        <v>408</v>
      </c>
      <c r="AM41" s="86" t="s">
        <v>435</v>
      </c>
      <c r="AN41" s="86" t="b">
        <v>0</v>
      </c>
      <c r="AO41" s="92" t="s">
        <v>408</v>
      </c>
      <c r="AP41" s="86" t="s">
        <v>176</v>
      </c>
      <c r="AQ41" s="86">
        <v>0</v>
      </c>
      <c r="AR41" s="86">
        <v>0</v>
      </c>
      <c r="AS41" s="86"/>
      <c r="AT41" s="86"/>
      <c r="AU41" s="86"/>
      <c r="AV41" s="86"/>
      <c r="AW41" s="86"/>
      <c r="AX41" s="86"/>
      <c r="AY41" s="86"/>
      <c r="AZ41" s="86"/>
      <c r="BA41">
        <v>1</v>
      </c>
      <c r="BB41" s="85" t="str">
        <f>REPLACE(INDEX(GroupVertices[Group],MATCH(Edges[[#This Row],[Vertex 1]],GroupVertices[Vertex],0)),1,1,"")</f>
        <v>6</v>
      </c>
      <c r="BC41" s="85" t="str">
        <f>REPLACE(INDEX(GroupVertices[Group],MATCH(Edges[[#This Row],[Vertex 2]],GroupVertices[Vertex],0)),1,1,"")</f>
        <v>6</v>
      </c>
      <c r="BD41" s="51">
        <v>0</v>
      </c>
      <c r="BE41" s="52">
        <v>0</v>
      </c>
      <c r="BF41" s="51">
        <v>0</v>
      </c>
      <c r="BG41" s="52">
        <v>0</v>
      </c>
      <c r="BH41" s="51">
        <v>0</v>
      </c>
      <c r="BI41" s="52">
        <v>0</v>
      </c>
      <c r="BJ41" s="51">
        <v>19</v>
      </c>
      <c r="BK41" s="52">
        <v>100</v>
      </c>
      <c r="BL41" s="51">
        <v>19</v>
      </c>
    </row>
    <row r="42" spans="1:64" ht="45">
      <c r="A42" s="84" t="s">
        <v>232</v>
      </c>
      <c r="B42" s="84" t="s">
        <v>242</v>
      </c>
      <c r="C42" s="53" t="s">
        <v>1321</v>
      </c>
      <c r="D42" s="54">
        <v>3</v>
      </c>
      <c r="E42" s="65" t="s">
        <v>132</v>
      </c>
      <c r="F42" s="55">
        <v>35</v>
      </c>
      <c r="G42" s="53"/>
      <c r="H42" s="57"/>
      <c r="I42" s="56"/>
      <c r="J42" s="56"/>
      <c r="K42" s="36" t="s">
        <v>65</v>
      </c>
      <c r="L42" s="83">
        <v>42</v>
      </c>
      <c r="M42" s="83"/>
      <c r="N42" s="63"/>
      <c r="O42" s="86" t="s">
        <v>257</v>
      </c>
      <c r="P42" s="88">
        <v>43692.90988425926</v>
      </c>
      <c r="Q42" s="86" t="s">
        <v>280</v>
      </c>
      <c r="R42" s="86"/>
      <c r="S42" s="86"/>
      <c r="T42" s="86" t="s">
        <v>318</v>
      </c>
      <c r="U42" s="89" t="s">
        <v>336</v>
      </c>
      <c r="V42" s="89" t="s">
        <v>336</v>
      </c>
      <c r="W42" s="88">
        <v>43692.90988425926</v>
      </c>
      <c r="X42" s="89" t="s">
        <v>378</v>
      </c>
      <c r="Y42" s="86"/>
      <c r="Z42" s="86"/>
      <c r="AA42" s="92" t="s">
        <v>410</v>
      </c>
      <c r="AB42" s="86"/>
      <c r="AC42" s="86" t="b">
        <v>0</v>
      </c>
      <c r="AD42" s="86">
        <v>0</v>
      </c>
      <c r="AE42" s="92" t="s">
        <v>423</v>
      </c>
      <c r="AF42" s="86" t="b">
        <v>0</v>
      </c>
      <c r="AG42" s="86" t="s">
        <v>429</v>
      </c>
      <c r="AH42" s="86"/>
      <c r="AI42" s="92" t="s">
        <v>423</v>
      </c>
      <c r="AJ42" s="86" t="b">
        <v>0</v>
      </c>
      <c r="AK42" s="86">
        <v>0</v>
      </c>
      <c r="AL42" s="92" t="s">
        <v>423</v>
      </c>
      <c r="AM42" s="86" t="s">
        <v>437</v>
      </c>
      <c r="AN42" s="86" t="b">
        <v>0</v>
      </c>
      <c r="AO42" s="92" t="s">
        <v>410</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8</v>
      </c>
      <c r="BK42" s="52">
        <v>100</v>
      </c>
      <c r="BL42" s="51">
        <v>8</v>
      </c>
    </row>
    <row r="43" spans="1:64" ht="45">
      <c r="A43" s="84" t="s">
        <v>233</v>
      </c>
      <c r="B43" s="84" t="s">
        <v>249</v>
      </c>
      <c r="C43" s="53" t="s">
        <v>1321</v>
      </c>
      <c r="D43" s="54">
        <v>3</v>
      </c>
      <c r="E43" s="65" t="s">
        <v>132</v>
      </c>
      <c r="F43" s="55">
        <v>35</v>
      </c>
      <c r="G43" s="53"/>
      <c r="H43" s="57"/>
      <c r="I43" s="56"/>
      <c r="J43" s="56"/>
      <c r="K43" s="36" t="s">
        <v>65</v>
      </c>
      <c r="L43" s="83">
        <v>43</v>
      </c>
      <c r="M43" s="83"/>
      <c r="N43" s="63"/>
      <c r="O43" s="86" t="s">
        <v>257</v>
      </c>
      <c r="P43" s="88">
        <v>43696.76460648148</v>
      </c>
      <c r="Q43" s="86" t="s">
        <v>281</v>
      </c>
      <c r="R43" s="86"/>
      <c r="S43" s="86"/>
      <c r="T43" s="86" t="s">
        <v>319</v>
      </c>
      <c r="U43" s="89" t="s">
        <v>337</v>
      </c>
      <c r="V43" s="89" t="s">
        <v>337</v>
      </c>
      <c r="W43" s="88">
        <v>43696.76460648148</v>
      </c>
      <c r="X43" s="89" t="s">
        <v>379</v>
      </c>
      <c r="Y43" s="86"/>
      <c r="Z43" s="86"/>
      <c r="AA43" s="92" t="s">
        <v>411</v>
      </c>
      <c r="AB43" s="86"/>
      <c r="AC43" s="86" t="b">
        <v>0</v>
      </c>
      <c r="AD43" s="86">
        <v>0</v>
      </c>
      <c r="AE43" s="92" t="s">
        <v>423</v>
      </c>
      <c r="AF43" s="86" t="b">
        <v>0</v>
      </c>
      <c r="AG43" s="86" t="s">
        <v>429</v>
      </c>
      <c r="AH43" s="86"/>
      <c r="AI43" s="92" t="s">
        <v>423</v>
      </c>
      <c r="AJ43" s="86" t="b">
        <v>0</v>
      </c>
      <c r="AK43" s="86">
        <v>0</v>
      </c>
      <c r="AL43" s="92" t="s">
        <v>423</v>
      </c>
      <c r="AM43" s="86" t="s">
        <v>440</v>
      </c>
      <c r="AN43" s="86" t="b">
        <v>0</v>
      </c>
      <c r="AO43" s="92" t="s">
        <v>411</v>
      </c>
      <c r="AP43" s="86" t="s">
        <v>176</v>
      </c>
      <c r="AQ43" s="86">
        <v>0</v>
      </c>
      <c r="AR43" s="86">
        <v>0</v>
      </c>
      <c r="AS43" s="86" t="s">
        <v>444</v>
      </c>
      <c r="AT43" s="86" t="s">
        <v>446</v>
      </c>
      <c r="AU43" s="86" t="s">
        <v>448</v>
      </c>
      <c r="AV43" s="86" t="s">
        <v>450</v>
      </c>
      <c r="AW43" s="86" t="s">
        <v>452</v>
      </c>
      <c r="AX43" s="86" t="s">
        <v>454</v>
      </c>
      <c r="AY43" s="86" t="s">
        <v>455</v>
      </c>
      <c r="AZ43" s="89" t="s">
        <v>457</v>
      </c>
      <c r="BA43">
        <v>1</v>
      </c>
      <c r="BB43" s="85" t="str">
        <f>REPLACE(INDEX(GroupVertices[Group],MATCH(Edges[[#This Row],[Vertex 1]],GroupVertices[Vertex],0)),1,1,"")</f>
        <v>1</v>
      </c>
      <c r="BC43" s="85" t="str">
        <f>REPLACE(INDEX(GroupVertices[Group],MATCH(Edges[[#This Row],[Vertex 2]],GroupVertices[Vertex],0)),1,1,"")</f>
        <v>1</v>
      </c>
      <c r="BD43" s="51">
        <v>1</v>
      </c>
      <c r="BE43" s="52">
        <v>4</v>
      </c>
      <c r="BF43" s="51">
        <v>0</v>
      </c>
      <c r="BG43" s="52">
        <v>0</v>
      </c>
      <c r="BH43" s="51">
        <v>0</v>
      </c>
      <c r="BI43" s="52">
        <v>0</v>
      </c>
      <c r="BJ43" s="51">
        <v>24</v>
      </c>
      <c r="BK43" s="52">
        <v>96</v>
      </c>
      <c r="BL43" s="51">
        <v>25</v>
      </c>
    </row>
    <row r="44" spans="1:64" ht="45">
      <c r="A44" s="84" t="s">
        <v>234</v>
      </c>
      <c r="B44" s="84" t="s">
        <v>242</v>
      </c>
      <c r="C44" s="53" t="s">
        <v>1321</v>
      </c>
      <c r="D44" s="54">
        <v>3</v>
      </c>
      <c r="E44" s="65" t="s">
        <v>132</v>
      </c>
      <c r="F44" s="55">
        <v>35</v>
      </c>
      <c r="G44" s="53"/>
      <c r="H44" s="57"/>
      <c r="I44" s="56"/>
      <c r="J44" s="56"/>
      <c r="K44" s="36" t="s">
        <v>65</v>
      </c>
      <c r="L44" s="83">
        <v>44</v>
      </c>
      <c r="M44" s="83"/>
      <c r="N44" s="63"/>
      <c r="O44" s="86" t="s">
        <v>257</v>
      </c>
      <c r="P44" s="88">
        <v>43698.96916666667</v>
      </c>
      <c r="Q44" s="86" t="s">
        <v>282</v>
      </c>
      <c r="R44" s="86"/>
      <c r="S44" s="86"/>
      <c r="T44" s="86" t="s">
        <v>320</v>
      </c>
      <c r="U44" s="89" t="s">
        <v>338</v>
      </c>
      <c r="V44" s="89" t="s">
        <v>338</v>
      </c>
      <c r="W44" s="88">
        <v>43698.96916666667</v>
      </c>
      <c r="X44" s="89" t="s">
        <v>380</v>
      </c>
      <c r="Y44" s="86"/>
      <c r="Z44" s="86"/>
      <c r="AA44" s="92" t="s">
        <v>412</v>
      </c>
      <c r="AB44" s="86"/>
      <c r="AC44" s="86" t="b">
        <v>0</v>
      </c>
      <c r="AD44" s="86">
        <v>3</v>
      </c>
      <c r="AE44" s="92" t="s">
        <v>423</v>
      </c>
      <c r="AF44" s="86" t="b">
        <v>0</v>
      </c>
      <c r="AG44" s="86" t="s">
        <v>429</v>
      </c>
      <c r="AH44" s="86"/>
      <c r="AI44" s="92" t="s">
        <v>423</v>
      </c>
      <c r="AJ44" s="86" t="b">
        <v>0</v>
      </c>
      <c r="AK44" s="86">
        <v>0</v>
      </c>
      <c r="AL44" s="92" t="s">
        <v>423</v>
      </c>
      <c r="AM44" s="86" t="s">
        <v>437</v>
      </c>
      <c r="AN44" s="86" t="b">
        <v>0</v>
      </c>
      <c r="AO44" s="92" t="s">
        <v>412</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1</v>
      </c>
      <c r="BE44" s="52">
        <v>6.25</v>
      </c>
      <c r="BF44" s="51">
        <v>0</v>
      </c>
      <c r="BG44" s="52">
        <v>0</v>
      </c>
      <c r="BH44" s="51">
        <v>0</v>
      </c>
      <c r="BI44" s="52">
        <v>0</v>
      </c>
      <c r="BJ44" s="51">
        <v>15</v>
      </c>
      <c r="BK44" s="52">
        <v>93.75</v>
      </c>
      <c r="BL44" s="51">
        <v>16</v>
      </c>
    </row>
    <row r="45" spans="1:64" ht="45">
      <c r="A45" s="84" t="s">
        <v>235</v>
      </c>
      <c r="B45" s="84" t="s">
        <v>242</v>
      </c>
      <c r="C45" s="53" t="s">
        <v>1321</v>
      </c>
      <c r="D45" s="54">
        <v>3</v>
      </c>
      <c r="E45" s="65" t="s">
        <v>132</v>
      </c>
      <c r="F45" s="55">
        <v>35</v>
      </c>
      <c r="G45" s="53"/>
      <c r="H45" s="57"/>
      <c r="I45" s="56"/>
      <c r="J45" s="56"/>
      <c r="K45" s="36" t="s">
        <v>65</v>
      </c>
      <c r="L45" s="83">
        <v>45</v>
      </c>
      <c r="M45" s="83"/>
      <c r="N45" s="63"/>
      <c r="O45" s="86" t="s">
        <v>257</v>
      </c>
      <c r="P45" s="88">
        <v>43699.87287037037</v>
      </c>
      <c r="Q45" s="86" t="s">
        <v>283</v>
      </c>
      <c r="R45" s="86"/>
      <c r="S45" s="86"/>
      <c r="T45" s="86"/>
      <c r="U45" s="86"/>
      <c r="V45" s="89" t="s">
        <v>351</v>
      </c>
      <c r="W45" s="88">
        <v>43699.87287037037</v>
      </c>
      <c r="X45" s="89" t="s">
        <v>381</v>
      </c>
      <c r="Y45" s="86"/>
      <c r="Z45" s="86"/>
      <c r="AA45" s="92" t="s">
        <v>413</v>
      </c>
      <c r="AB45" s="92" t="s">
        <v>422</v>
      </c>
      <c r="AC45" s="86" t="b">
        <v>0</v>
      </c>
      <c r="AD45" s="86">
        <v>1</v>
      </c>
      <c r="AE45" s="92" t="s">
        <v>427</v>
      </c>
      <c r="AF45" s="86" t="b">
        <v>0</v>
      </c>
      <c r="AG45" s="86" t="s">
        <v>429</v>
      </c>
      <c r="AH45" s="86"/>
      <c r="AI45" s="92" t="s">
        <v>423</v>
      </c>
      <c r="AJ45" s="86" t="b">
        <v>0</v>
      </c>
      <c r="AK45" s="86">
        <v>0</v>
      </c>
      <c r="AL45" s="92" t="s">
        <v>423</v>
      </c>
      <c r="AM45" s="86" t="s">
        <v>437</v>
      </c>
      <c r="AN45" s="86" t="b">
        <v>0</v>
      </c>
      <c r="AO45" s="92" t="s">
        <v>422</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c r="BE45" s="52"/>
      <c r="BF45" s="51"/>
      <c r="BG45" s="52"/>
      <c r="BH45" s="51"/>
      <c r="BI45" s="52"/>
      <c r="BJ45" s="51"/>
      <c r="BK45" s="52"/>
      <c r="BL45" s="51"/>
    </row>
    <row r="46" spans="1:64" ht="45">
      <c r="A46" s="84" t="s">
        <v>235</v>
      </c>
      <c r="B46" s="84" t="s">
        <v>256</v>
      </c>
      <c r="C46" s="53" t="s">
        <v>1321</v>
      </c>
      <c r="D46" s="54">
        <v>3</v>
      </c>
      <c r="E46" s="65" t="s">
        <v>132</v>
      </c>
      <c r="F46" s="55">
        <v>35</v>
      </c>
      <c r="G46" s="53"/>
      <c r="H46" s="57"/>
      <c r="I46" s="56"/>
      <c r="J46" s="56"/>
      <c r="K46" s="36" t="s">
        <v>65</v>
      </c>
      <c r="L46" s="83">
        <v>46</v>
      </c>
      <c r="M46" s="83"/>
      <c r="N46" s="63"/>
      <c r="O46" s="86" t="s">
        <v>258</v>
      </c>
      <c r="P46" s="88">
        <v>43699.87287037037</v>
      </c>
      <c r="Q46" s="86" t="s">
        <v>283</v>
      </c>
      <c r="R46" s="86"/>
      <c r="S46" s="86"/>
      <c r="T46" s="86"/>
      <c r="U46" s="86"/>
      <c r="V46" s="89" t="s">
        <v>351</v>
      </c>
      <c r="W46" s="88">
        <v>43699.87287037037</v>
      </c>
      <c r="X46" s="89" t="s">
        <v>381</v>
      </c>
      <c r="Y46" s="86"/>
      <c r="Z46" s="86"/>
      <c r="AA46" s="92" t="s">
        <v>413</v>
      </c>
      <c r="AB46" s="92" t="s">
        <v>422</v>
      </c>
      <c r="AC46" s="86" t="b">
        <v>0</v>
      </c>
      <c r="AD46" s="86">
        <v>1</v>
      </c>
      <c r="AE46" s="92" t="s">
        <v>427</v>
      </c>
      <c r="AF46" s="86" t="b">
        <v>0</v>
      </c>
      <c r="AG46" s="86" t="s">
        <v>429</v>
      </c>
      <c r="AH46" s="86"/>
      <c r="AI46" s="92" t="s">
        <v>423</v>
      </c>
      <c r="AJ46" s="86" t="b">
        <v>0</v>
      </c>
      <c r="AK46" s="86">
        <v>0</v>
      </c>
      <c r="AL46" s="92" t="s">
        <v>423</v>
      </c>
      <c r="AM46" s="86" t="s">
        <v>437</v>
      </c>
      <c r="AN46" s="86" t="b">
        <v>0</v>
      </c>
      <c r="AO46" s="92" t="s">
        <v>422</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2</v>
      </c>
      <c r="BE46" s="52">
        <v>5.405405405405405</v>
      </c>
      <c r="BF46" s="51">
        <v>2</v>
      </c>
      <c r="BG46" s="52">
        <v>5.405405405405405</v>
      </c>
      <c r="BH46" s="51">
        <v>0</v>
      </c>
      <c r="BI46" s="52">
        <v>0</v>
      </c>
      <c r="BJ46" s="51">
        <v>33</v>
      </c>
      <c r="BK46" s="52">
        <v>89.1891891891892</v>
      </c>
      <c r="BL46" s="51">
        <v>37</v>
      </c>
    </row>
    <row r="47" spans="1:64" ht="45">
      <c r="A47" s="84" t="s">
        <v>236</v>
      </c>
      <c r="B47" s="84" t="s">
        <v>248</v>
      </c>
      <c r="C47" s="53" t="s">
        <v>1321</v>
      </c>
      <c r="D47" s="54">
        <v>3</v>
      </c>
      <c r="E47" s="65" t="s">
        <v>132</v>
      </c>
      <c r="F47" s="55">
        <v>35</v>
      </c>
      <c r="G47" s="53"/>
      <c r="H47" s="57"/>
      <c r="I47" s="56"/>
      <c r="J47" s="56"/>
      <c r="K47" s="36" t="s">
        <v>65</v>
      </c>
      <c r="L47" s="83">
        <v>47</v>
      </c>
      <c r="M47" s="83"/>
      <c r="N47" s="63"/>
      <c r="O47" s="86" t="s">
        <v>257</v>
      </c>
      <c r="P47" s="88">
        <v>43705.978414351855</v>
      </c>
      <c r="Q47" s="86" t="s">
        <v>284</v>
      </c>
      <c r="R47" s="86"/>
      <c r="S47" s="86"/>
      <c r="T47" s="86" t="s">
        <v>321</v>
      </c>
      <c r="U47" s="89" t="s">
        <v>339</v>
      </c>
      <c r="V47" s="89" t="s">
        <v>339</v>
      </c>
      <c r="W47" s="88">
        <v>43705.978414351855</v>
      </c>
      <c r="X47" s="89" t="s">
        <v>382</v>
      </c>
      <c r="Y47" s="86"/>
      <c r="Z47" s="86"/>
      <c r="AA47" s="92" t="s">
        <v>414</v>
      </c>
      <c r="AB47" s="86"/>
      <c r="AC47" s="86" t="b">
        <v>0</v>
      </c>
      <c r="AD47" s="86">
        <v>10</v>
      </c>
      <c r="AE47" s="92" t="s">
        <v>423</v>
      </c>
      <c r="AF47" s="86" t="b">
        <v>0</v>
      </c>
      <c r="AG47" s="86" t="s">
        <v>429</v>
      </c>
      <c r="AH47" s="86"/>
      <c r="AI47" s="92" t="s">
        <v>423</v>
      </c>
      <c r="AJ47" s="86" t="b">
        <v>0</v>
      </c>
      <c r="AK47" s="86">
        <v>1</v>
      </c>
      <c r="AL47" s="92" t="s">
        <v>423</v>
      </c>
      <c r="AM47" s="86" t="s">
        <v>435</v>
      </c>
      <c r="AN47" s="86" t="b">
        <v>0</v>
      </c>
      <c r="AO47" s="92" t="s">
        <v>414</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30">
      <c r="A48" s="84" t="s">
        <v>237</v>
      </c>
      <c r="B48" s="84" t="s">
        <v>248</v>
      </c>
      <c r="C48" s="53" t="s">
        <v>1322</v>
      </c>
      <c r="D48" s="54">
        <v>3</v>
      </c>
      <c r="E48" s="65" t="s">
        <v>136</v>
      </c>
      <c r="F48" s="55">
        <v>35</v>
      </c>
      <c r="G48" s="53"/>
      <c r="H48" s="57"/>
      <c r="I48" s="56"/>
      <c r="J48" s="56"/>
      <c r="K48" s="36" t="s">
        <v>65</v>
      </c>
      <c r="L48" s="83">
        <v>48</v>
      </c>
      <c r="M48" s="83"/>
      <c r="N48" s="63"/>
      <c r="O48" s="86" t="s">
        <v>257</v>
      </c>
      <c r="P48" s="88">
        <v>43705.97896990741</v>
      </c>
      <c r="Q48" s="86" t="s">
        <v>285</v>
      </c>
      <c r="R48" s="86"/>
      <c r="S48" s="86"/>
      <c r="T48" s="86" t="s">
        <v>242</v>
      </c>
      <c r="U48" s="86"/>
      <c r="V48" s="89" t="s">
        <v>352</v>
      </c>
      <c r="W48" s="88">
        <v>43705.97896990741</v>
      </c>
      <c r="X48" s="89" t="s">
        <v>383</v>
      </c>
      <c r="Y48" s="86"/>
      <c r="Z48" s="86"/>
      <c r="AA48" s="92" t="s">
        <v>415</v>
      </c>
      <c r="AB48" s="86"/>
      <c r="AC48" s="86" t="b">
        <v>0</v>
      </c>
      <c r="AD48" s="86">
        <v>0</v>
      </c>
      <c r="AE48" s="92" t="s">
        <v>423</v>
      </c>
      <c r="AF48" s="86" t="b">
        <v>0</v>
      </c>
      <c r="AG48" s="86" t="s">
        <v>429</v>
      </c>
      <c r="AH48" s="86"/>
      <c r="AI48" s="92" t="s">
        <v>423</v>
      </c>
      <c r="AJ48" s="86" t="b">
        <v>0</v>
      </c>
      <c r="AK48" s="86">
        <v>1</v>
      </c>
      <c r="AL48" s="92" t="s">
        <v>414</v>
      </c>
      <c r="AM48" s="86" t="s">
        <v>435</v>
      </c>
      <c r="AN48" s="86" t="b">
        <v>0</v>
      </c>
      <c r="AO48" s="92" t="s">
        <v>414</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30">
      <c r="A49" s="84" t="s">
        <v>237</v>
      </c>
      <c r="B49" s="84" t="s">
        <v>248</v>
      </c>
      <c r="C49" s="53" t="s">
        <v>1322</v>
      </c>
      <c r="D49" s="54">
        <v>3</v>
      </c>
      <c r="E49" s="65" t="s">
        <v>136</v>
      </c>
      <c r="F49" s="55">
        <v>35</v>
      </c>
      <c r="G49" s="53"/>
      <c r="H49" s="57"/>
      <c r="I49" s="56"/>
      <c r="J49" s="56"/>
      <c r="K49" s="36" t="s">
        <v>65</v>
      </c>
      <c r="L49" s="83">
        <v>49</v>
      </c>
      <c r="M49" s="83"/>
      <c r="N49" s="63"/>
      <c r="O49" s="86" t="s">
        <v>257</v>
      </c>
      <c r="P49" s="88">
        <v>43705.97922453703</v>
      </c>
      <c r="Q49" s="86" t="s">
        <v>286</v>
      </c>
      <c r="R49" s="86"/>
      <c r="S49" s="86"/>
      <c r="T49" s="86" t="s">
        <v>242</v>
      </c>
      <c r="U49" s="86"/>
      <c r="V49" s="89" t="s">
        <v>352</v>
      </c>
      <c r="W49" s="88">
        <v>43705.97922453703</v>
      </c>
      <c r="X49" s="89" t="s">
        <v>384</v>
      </c>
      <c r="Y49" s="86"/>
      <c r="Z49" s="86"/>
      <c r="AA49" s="92" t="s">
        <v>416</v>
      </c>
      <c r="AB49" s="92" t="s">
        <v>414</v>
      </c>
      <c r="AC49" s="86" t="b">
        <v>0</v>
      </c>
      <c r="AD49" s="86">
        <v>1</v>
      </c>
      <c r="AE49" s="92" t="s">
        <v>428</v>
      </c>
      <c r="AF49" s="86" t="b">
        <v>0</v>
      </c>
      <c r="AG49" s="86" t="s">
        <v>431</v>
      </c>
      <c r="AH49" s="86"/>
      <c r="AI49" s="92" t="s">
        <v>423</v>
      </c>
      <c r="AJ49" s="86" t="b">
        <v>0</v>
      </c>
      <c r="AK49" s="86">
        <v>0</v>
      </c>
      <c r="AL49" s="92" t="s">
        <v>423</v>
      </c>
      <c r="AM49" s="86" t="s">
        <v>435</v>
      </c>
      <c r="AN49" s="86" t="b">
        <v>0</v>
      </c>
      <c r="AO49" s="92" t="s">
        <v>414</v>
      </c>
      <c r="AP49" s="86" t="s">
        <v>176</v>
      </c>
      <c r="AQ49" s="86">
        <v>0</v>
      </c>
      <c r="AR49" s="86">
        <v>0</v>
      </c>
      <c r="AS49" s="86"/>
      <c r="AT49" s="86"/>
      <c r="AU49" s="86"/>
      <c r="AV49" s="86"/>
      <c r="AW49" s="86"/>
      <c r="AX49" s="86"/>
      <c r="AY49" s="86"/>
      <c r="AZ49" s="86"/>
      <c r="BA49">
        <v>2</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45">
      <c r="A50" s="84" t="s">
        <v>236</v>
      </c>
      <c r="B50" s="84" t="s">
        <v>249</v>
      </c>
      <c r="C50" s="53" t="s">
        <v>1321</v>
      </c>
      <c r="D50" s="54">
        <v>3</v>
      </c>
      <c r="E50" s="65" t="s">
        <v>132</v>
      </c>
      <c r="F50" s="55">
        <v>35</v>
      </c>
      <c r="G50" s="53"/>
      <c r="H50" s="57"/>
      <c r="I50" s="56"/>
      <c r="J50" s="56"/>
      <c r="K50" s="36" t="s">
        <v>65</v>
      </c>
      <c r="L50" s="83">
        <v>50</v>
      </c>
      <c r="M50" s="83"/>
      <c r="N50" s="63"/>
      <c r="O50" s="86" t="s">
        <v>257</v>
      </c>
      <c r="P50" s="88">
        <v>43705.978414351855</v>
      </c>
      <c r="Q50" s="86" t="s">
        <v>284</v>
      </c>
      <c r="R50" s="86"/>
      <c r="S50" s="86"/>
      <c r="T50" s="86" t="s">
        <v>321</v>
      </c>
      <c r="U50" s="89" t="s">
        <v>339</v>
      </c>
      <c r="V50" s="89" t="s">
        <v>339</v>
      </c>
      <c r="W50" s="88">
        <v>43705.978414351855</v>
      </c>
      <c r="X50" s="89" t="s">
        <v>382</v>
      </c>
      <c r="Y50" s="86"/>
      <c r="Z50" s="86"/>
      <c r="AA50" s="92" t="s">
        <v>414</v>
      </c>
      <c r="AB50" s="86"/>
      <c r="AC50" s="86" t="b">
        <v>0</v>
      </c>
      <c r="AD50" s="86">
        <v>10</v>
      </c>
      <c r="AE50" s="92" t="s">
        <v>423</v>
      </c>
      <c r="AF50" s="86" t="b">
        <v>0</v>
      </c>
      <c r="AG50" s="86" t="s">
        <v>429</v>
      </c>
      <c r="AH50" s="86"/>
      <c r="AI50" s="92" t="s">
        <v>423</v>
      </c>
      <c r="AJ50" s="86" t="b">
        <v>0</v>
      </c>
      <c r="AK50" s="86">
        <v>1</v>
      </c>
      <c r="AL50" s="92" t="s">
        <v>423</v>
      </c>
      <c r="AM50" s="86" t="s">
        <v>435</v>
      </c>
      <c r="AN50" s="86" t="b">
        <v>0</v>
      </c>
      <c r="AO50" s="92" t="s">
        <v>414</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2</v>
      </c>
      <c r="BE50" s="52">
        <v>14.285714285714286</v>
      </c>
      <c r="BF50" s="51">
        <v>0</v>
      </c>
      <c r="BG50" s="52">
        <v>0</v>
      </c>
      <c r="BH50" s="51">
        <v>0</v>
      </c>
      <c r="BI50" s="52">
        <v>0</v>
      </c>
      <c r="BJ50" s="51">
        <v>12</v>
      </c>
      <c r="BK50" s="52">
        <v>85.71428571428571</v>
      </c>
      <c r="BL50" s="51">
        <v>14</v>
      </c>
    </row>
    <row r="51" spans="1:64" ht="45">
      <c r="A51" s="84" t="s">
        <v>237</v>
      </c>
      <c r="B51" s="84" t="s">
        <v>236</v>
      </c>
      <c r="C51" s="53" t="s">
        <v>1321</v>
      </c>
      <c r="D51" s="54">
        <v>3</v>
      </c>
      <c r="E51" s="65" t="s">
        <v>132</v>
      </c>
      <c r="F51" s="55">
        <v>35</v>
      </c>
      <c r="G51" s="53"/>
      <c r="H51" s="57"/>
      <c r="I51" s="56"/>
      <c r="J51" s="56"/>
      <c r="K51" s="36" t="s">
        <v>65</v>
      </c>
      <c r="L51" s="83">
        <v>51</v>
      </c>
      <c r="M51" s="83"/>
      <c r="N51" s="63"/>
      <c r="O51" s="86" t="s">
        <v>257</v>
      </c>
      <c r="P51" s="88">
        <v>43705.97896990741</v>
      </c>
      <c r="Q51" s="86" t="s">
        <v>285</v>
      </c>
      <c r="R51" s="86"/>
      <c r="S51" s="86"/>
      <c r="T51" s="86" t="s">
        <v>242</v>
      </c>
      <c r="U51" s="86"/>
      <c r="V51" s="89" t="s">
        <v>352</v>
      </c>
      <c r="W51" s="88">
        <v>43705.97896990741</v>
      </c>
      <c r="X51" s="89" t="s">
        <v>383</v>
      </c>
      <c r="Y51" s="86"/>
      <c r="Z51" s="86"/>
      <c r="AA51" s="92" t="s">
        <v>415</v>
      </c>
      <c r="AB51" s="86"/>
      <c r="AC51" s="86" t="b">
        <v>0</v>
      </c>
      <c r="AD51" s="86">
        <v>0</v>
      </c>
      <c r="AE51" s="92" t="s">
        <v>423</v>
      </c>
      <c r="AF51" s="86" t="b">
        <v>0</v>
      </c>
      <c r="AG51" s="86" t="s">
        <v>429</v>
      </c>
      <c r="AH51" s="86"/>
      <c r="AI51" s="92" t="s">
        <v>423</v>
      </c>
      <c r="AJ51" s="86" t="b">
        <v>0</v>
      </c>
      <c r="AK51" s="86">
        <v>1</v>
      </c>
      <c r="AL51" s="92" t="s">
        <v>414</v>
      </c>
      <c r="AM51" s="86" t="s">
        <v>435</v>
      </c>
      <c r="AN51" s="86" t="b">
        <v>0</v>
      </c>
      <c r="AO51" s="92" t="s">
        <v>414</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237</v>
      </c>
      <c r="B52" s="84" t="s">
        <v>236</v>
      </c>
      <c r="C52" s="53" t="s">
        <v>1321</v>
      </c>
      <c r="D52" s="54">
        <v>3</v>
      </c>
      <c r="E52" s="65" t="s">
        <v>132</v>
      </c>
      <c r="F52" s="55">
        <v>35</v>
      </c>
      <c r="G52" s="53"/>
      <c r="H52" s="57"/>
      <c r="I52" s="56"/>
      <c r="J52" s="56"/>
      <c r="K52" s="36" t="s">
        <v>65</v>
      </c>
      <c r="L52" s="83">
        <v>52</v>
      </c>
      <c r="M52" s="83"/>
      <c r="N52" s="63"/>
      <c r="O52" s="86" t="s">
        <v>258</v>
      </c>
      <c r="P52" s="88">
        <v>43705.97922453703</v>
      </c>
      <c r="Q52" s="86" t="s">
        <v>286</v>
      </c>
      <c r="R52" s="86"/>
      <c r="S52" s="86"/>
      <c r="T52" s="86" t="s">
        <v>242</v>
      </c>
      <c r="U52" s="86"/>
      <c r="V52" s="89" t="s">
        <v>352</v>
      </c>
      <c r="W52" s="88">
        <v>43705.97922453703</v>
      </c>
      <c r="X52" s="89" t="s">
        <v>384</v>
      </c>
      <c r="Y52" s="86"/>
      <c r="Z52" s="86"/>
      <c r="AA52" s="92" t="s">
        <v>416</v>
      </c>
      <c r="AB52" s="92" t="s">
        <v>414</v>
      </c>
      <c r="AC52" s="86" t="b">
        <v>0</v>
      </c>
      <c r="AD52" s="86">
        <v>1</v>
      </c>
      <c r="AE52" s="92" t="s">
        <v>428</v>
      </c>
      <c r="AF52" s="86" t="b">
        <v>0</v>
      </c>
      <c r="AG52" s="86" t="s">
        <v>431</v>
      </c>
      <c r="AH52" s="86"/>
      <c r="AI52" s="92" t="s">
        <v>423</v>
      </c>
      <c r="AJ52" s="86" t="b">
        <v>0</v>
      </c>
      <c r="AK52" s="86">
        <v>0</v>
      </c>
      <c r="AL52" s="92" t="s">
        <v>423</v>
      </c>
      <c r="AM52" s="86" t="s">
        <v>435</v>
      </c>
      <c r="AN52" s="86" t="b">
        <v>0</v>
      </c>
      <c r="AO52" s="92" t="s">
        <v>414</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c r="BE52" s="52"/>
      <c r="BF52" s="51"/>
      <c r="BG52" s="52"/>
      <c r="BH52" s="51"/>
      <c r="BI52" s="52"/>
      <c r="BJ52" s="51"/>
      <c r="BK52" s="52"/>
      <c r="BL52" s="51"/>
    </row>
    <row r="53" spans="1:64" ht="30">
      <c r="A53" s="84" t="s">
        <v>237</v>
      </c>
      <c r="B53" s="84" t="s">
        <v>249</v>
      </c>
      <c r="C53" s="53" t="s">
        <v>1322</v>
      </c>
      <c r="D53" s="54">
        <v>3</v>
      </c>
      <c r="E53" s="65" t="s">
        <v>136</v>
      </c>
      <c r="F53" s="55">
        <v>35</v>
      </c>
      <c r="G53" s="53"/>
      <c r="H53" s="57"/>
      <c r="I53" s="56"/>
      <c r="J53" s="56"/>
      <c r="K53" s="36" t="s">
        <v>65</v>
      </c>
      <c r="L53" s="83">
        <v>53</v>
      </c>
      <c r="M53" s="83"/>
      <c r="N53" s="63"/>
      <c r="O53" s="86" t="s">
        <v>257</v>
      </c>
      <c r="P53" s="88">
        <v>43705.97896990741</v>
      </c>
      <c r="Q53" s="86" t="s">
        <v>285</v>
      </c>
      <c r="R53" s="86"/>
      <c r="S53" s="86"/>
      <c r="T53" s="86" t="s">
        <v>242</v>
      </c>
      <c r="U53" s="86"/>
      <c r="V53" s="89" t="s">
        <v>352</v>
      </c>
      <c r="W53" s="88">
        <v>43705.97896990741</v>
      </c>
      <c r="X53" s="89" t="s">
        <v>383</v>
      </c>
      <c r="Y53" s="86"/>
      <c r="Z53" s="86"/>
      <c r="AA53" s="92" t="s">
        <v>415</v>
      </c>
      <c r="AB53" s="86"/>
      <c r="AC53" s="86" t="b">
        <v>0</v>
      </c>
      <c r="AD53" s="86">
        <v>0</v>
      </c>
      <c r="AE53" s="92" t="s">
        <v>423</v>
      </c>
      <c r="AF53" s="86" t="b">
        <v>0</v>
      </c>
      <c r="AG53" s="86" t="s">
        <v>429</v>
      </c>
      <c r="AH53" s="86"/>
      <c r="AI53" s="92" t="s">
        <v>423</v>
      </c>
      <c r="AJ53" s="86" t="b">
        <v>0</v>
      </c>
      <c r="AK53" s="86">
        <v>1</v>
      </c>
      <c r="AL53" s="92" t="s">
        <v>414</v>
      </c>
      <c r="AM53" s="86" t="s">
        <v>435</v>
      </c>
      <c r="AN53" s="86" t="b">
        <v>0</v>
      </c>
      <c r="AO53" s="92" t="s">
        <v>414</v>
      </c>
      <c r="AP53" s="86" t="s">
        <v>176</v>
      </c>
      <c r="AQ53" s="86">
        <v>0</v>
      </c>
      <c r="AR53" s="86">
        <v>0</v>
      </c>
      <c r="AS53" s="86"/>
      <c r="AT53" s="86"/>
      <c r="AU53" s="86"/>
      <c r="AV53" s="86"/>
      <c r="AW53" s="86"/>
      <c r="AX53" s="86"/>
      <c r="AY53" s="86"/>
      <c r="AZ53" s="86"/>
      <c r="BA53">
        <v>2</v>
      </c>
      <c r="BB53" s="85" t="str">
        <f>REPLACE(INDEX(GroupVertices[Group],MATCH(Edges[[#This Row],[Vertex 1]],GroupVertices[Vertex],0)),1,1,"")</f>
        <v>1</v>
      </c>
      <c r="BC53" s="85" t="str">
        <f>REPLACE(INDEX(GroupVertices[Group],MATCH(Edges[[#This Row],[Vertex 2]],GroupVertices[Vertex],0)),1,1,"")</f>
        <v>1</v>
      </c>
      <c r="BD53" s="51">
        <v>2</v>
      </c>
      <c r="BE53" s="52">
        <v>12.5</v>
      </c>
      <c r="BF53" s="51">
        <v>0</v>
      </c>
      <c r="BG53" s="52">
        <v>0</v>
      </c>
      <c r="BH53" s="51">
        <v>0</v>
      </c>
      <c r="BI53" s="52">
        <v>0</v>
      </c>
      <c r="BJ53" s="51">
        <v>14</v>
      </c>
      <c r="BK53" s="52">
        <v>87.5</v>
      </c>
      <c r="BL53" s="51">
        <v>16</v>
      </c>
    </row>
    <row r="54" spans="1:64" ht="30">
      <c r="A54" s="84" t="s">
        <v>237</v>
      </c>
      <c r="B54" s="84" t="s">
        <v>249</v>
      </c>
      <c r="C54" s="53" t="s">
        <v>1322</v>
      </c>
      <c r="D54" s="54">
        <v>3</v>
      </c>
      <c r="E54" s="65" t="s">
        <v>136</v>
      </c>
      <c r="F54" s="55">
        <v>35</v>
      </c>
      <c r="G54" s="53"/>
      <c r="H54" s="57"/>
      <c r="I54" s="56"/>
      <c r="J54" s="56"/>
      <c r="K54" s="36" t="s">
        <v>65</v>
      </c>
      <c r="L54" s="83">
        <v>54</v>
      </c>
      <c r="M54" s="83"/>
      <c r="N54" s="63"/>
      <c r="O54" s="86" t="s">
        <v>257</v>
      </c>
      <c r="P54" s="88">
        <v>43705.97922453703</v>
      </c>
      <c r="Q54" s="86" t="s">
        <v>286</v>
      </c>
      <c r="R54" s="86"/>
      <c r="S54" s="86"/>
      <c r="T54" s="86" t="s">
        <v>242</v>
      </c>
      <c r="U54" s="86"/>
      <c r="V54" s="89" t="s">
        <v>352</v>
      </c>
      <c r="W54" s="88">
        <v>43705.97922453703</v>
      </c>
      <c r="X54" s="89" t="s">
        <v>384</v>
      </c>
      <c r="Y54" s="86"/>
      <c r="Z54" s="86"/>
      <c r="AA54" s="92" t="s">
        <v>416</v>
      </c>
      <c r="AB54" s="92" t="s">
        <v>414</v>
      </c>
      <c r="AC54" s="86" t="b">
        <v>0</v>
      </c>
      <c r="AD54" s="86">
        <v>1</v>
      </c>
      <c r="AE54" s="92" t="s">
        <v>428</v>
      </c>
      <c r="AF54" s="86" t="b">
        <v>0</v>
      </c>
      <c r="AG54" s="86" t="s">
        <v>431</v>
      </c>
      <c r="AH54" s="86"/>
      <c r="AI54" s="92" t="s">
        <v>423</v>
      </c>
      <c r="AJ54" s="86" t="b">
        <v>0</v>
      </c>
      <c r="AK54" s="86">
        <v>0</v>
      </c>
      <c r="AL54" s="92" t="s">
        <v>423</v>
      </c>
      <c r="AM54" s="86" t="s">
        <v>435</v>
      </c>
      <c r="AN54" s="86" t="b">
        <v>0</v>
      </c>
      <c r="AO54" s="92" t="s">
        <v>414</v>
      </c>
      <c r="AP54" s="86" t="s">
        <v>176</v>
      </c>
      <c r="AQ54" s="86">
        <v>0</v>
      </c>
      <c r="AR54" s="86">
        <v>0</v>
      </c>
      <c r="AS54" s="86"/>
      <c r="AT54" s="86"/>
      <c r="AU54" s="86"/>
      <c r="AV54" s="86"/>
      <c r="AW54" s="86"/>
      <c r="AX54" s="86"/>
      <c r="AY54" s="86"/>
      <c r="AZ54" s="86"/>
      <c r="BA54">
        <v>2</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6</v>
      </c>
      <c r="BK54" s="52">
        <v>100</v>
      </c>
      <c r="BL54" s="51">
        <v>6</v>
      </c>
    </row>
    <row r="55" spans="1:64" ht="45">
      <c r="A55" s="84" t="s">
        <v>238</v>
      </c>
      <c r="B55" s="84" t="s">
        <v>238</v>
      </c>
      <c r="C55" s="53" t="s">
        <v>1321</v>
      </c>
      <c r="D55" s="54">
        <v>3</v>
      </c>
      <c r="E55" s="65" t="s">
        <v>132</v>
      </c>
      <c r="F55" s="55">
        <v>35</v>
      </c>
      <c r="G55" s="53"/>
      <c r="H55" s="57"/>
      <c r="I55" s="56"/>
      <c r="J55" s="56"/>
      <c r="K55" s="36" t="s">
        <v>65</v>
      </c>
      <c r="L55" s="83">
        <v>55</v>
      </c>
      <c r="M55" s="83"/>
      <c r="N55" s="63"/>
      <c r="O55" s="86" t="s">
        <v>176</v>
      </c>
      <c r="P55" s="88">
        <v>43706.946550925924</v>
      </c>
      <c r="Q55" s="86" t="s">
        <v>287</v>
      </c>
      <c r="R55" s="89" t="s">
        <v>296</v>
      </c>
      <c r="S55" s="86" t="s">
        <v>304</v>
      </c>
      <c r="T55" s="86" t="s">
        <v>322</v>
      </c>
      <c r="U55" s="86"/>
      <c r="V55" s="89" t="s">
        <v>353</v>
      </c>
      <c r="W55" s="88">
        <v>43706.946550925924</v>
      </c>
      <c r="X55" s="89" t="s">
        <v>385</v>
      </c>
      <c r="Y55" s="86"/>
      <c r="Z55" s="86"/>
      <c r="AA55" s="92" t="s">
        <v>417</v>
      </c>
      <c r="AB55" s="86"/>
      <c r="AC55" s="86" t="b">
        <v>0</v>
      </c>
      <c r="AD55" s="86">
        <v>0</v>
      </c>
      <c r="AE55" s="92" t="s">
        <v>423</v>
      </c>
      <c r="AF55" s="86" t="b">
        <v>0</v>
      </c>
      <c r="AG55" s="86" t="s">
        <v>429</v>
      </c>
      <c r="AH55" s="86"/>
      <c r="AI55" s="92" t="s">
        <v>423</v>
      </c>
      <c r="AJ55" s="86" t="b">
        <v>0</v>
      </c>
      <c r="AK55" s="86">
        <v>0</v>
      </c>
      <c r="AL55" s="92" t="s">
        <v>423</v>
      </c>
      <c r="AM55" s="86" t="s">
        <v>439</v>
      </c>
      <c r="AN55" s="86" t="b">
        <v>0</v>
      </c>
      <c r="AO55" s="92" t="s">
        <v>417</v>
      </c>
      <c r="AP55" s="86" t="s">
        <v>176</v>
      </c>
      <c r="AQ55" s="86">
        <v>0</v>
      </c>
      <c r="AR55" s="86">
        <v>0</v>
      </c>
      <c r="AS55" s="86"/>
      <c r="AT55" s="86"/>
      <c r="AU55" s="86"/>
      <c r="AV55" s="86"/>
      <c r="AW55" s="86"/>
      <c r="AX55" s="86"/>
      <c r="AY55" s="86"/>
      <c r="AZ55" s="86"/>
      <c r="BA55">
        <v>1</v>
      </c>
      <c r="BB55" s="85" t="str">
        <f>REPLACE(INDEX(GroupVertices[Group],MATCH(Edges[[#This Row],[Vertex 1]],GroupVertices[Vertex],0)),1,1,"")</f>
        <v>4</v>
      </c>
      <c r="BC55" s="85" t="str">
        <f>REPLACE(INDEX(GroupVertices[Group],MATCH(Edges[[#This Row],[Vertex 2]],GroupVertices[Vertex],0)),1,1,"")</f>
        <v>4</v>
      </c>
      <c r="BD55" s="51">
        <v>4</v>
      </c>
      <c r="BE55" s="52">
        <v>11.11111111111111</v>
      </c>
      <c r="BF55" s="51">
        <v>0</v>
      </c>
      <c r="BG55" s="52">
        <v>0</v>
      </c>
      <c r="BH55" s="51">
        <v>0</v>
      </c>
      <c r="BI55" s="52">
        <v>0</v>
      </c>
      <c r="BJ55" s="51">
        <v>32</v>
      </c>
      <c r="BK55" s="52">
        <v>88.88888888888889</v>
      </c>
      <c r="BL55" s="51">
        <v>36</v>
      </c>
    </row>
    <row r="56" spans="1:64" ht="45">
      <c r="A56" s="84" t="s">
        <v>239</v>
      </c>
      <c r="B56" s="84" t="s">
        <v>239</v>
      </c>
      <c r="C56" s="53" t="s">
        <v>1321</v>
      </c>
      <c r="D56" s="54">
        <v>3</v>
      </c>
      <c r="E56" s="65" t="s">
        <v>132</v>
      </c>
      <c r="F56" s="55">
        <v>35</v>
      </c>
      <c r="G56" s="53"/>
      <c r="H56" s="57"/>
      <c r="I56" s="56"/>
      <c r="J56" s="56"/>
      <c r="K56" s="36" t="s">
        <v>65</v>
      </c>
      <c r="L56" s="83">
        <v>56</v>
      </c>
      <c r="M56" s="83"/>
      <c r="N56" s="63"/>
      <c r="O56" s="86" t="s">
        <v>176</v>
      </c>
      <c r="P56" s="88">
        <v>43707.48570601852</v>
      </c>
      <c r="Q56" s="86" t="s">
        <v>288</v>
      </c>
      <c r="R56" s="89" t="s">
        <v>297</v>
      </c>
      <c r="S56" s="86" t="s">
        <v>305</v>
      </c>
      <c r="T56" s="86" t="s">
        <v>323</v>
      </c>
      <c r="U56" s="86"/>
      <c r="V56" s="89" t="s">
        <v>354</v>
      </c>
      <c r="W56" s="88">
        <v>43707.48570601852</v>
      </c>
      <c r="X56" s="89" t="s">
        <v>386</v>
      </c>
      <c r="Y56" s="86"/>
      <c r="Z56" s="86"/>
      <c r="AA56" s="92" t="s">
        <v>418</v>
      </c>
      <c r="AB56" s="86"/>
      <c r="AC56" s="86" t="b">
        <v>0</v>
      </c>
      <c r="AD56" s="86">
        <v>0</v>
      </c>
      <c r="AE56" s="92" t="s">
        <v>423</v>
      </c>
      <c r="AF56" s="86" t="b">
        <v>0</v>
      </c>
      <c r="AG56" s="86" t="s">
        <v>429</v>
      </c>
      <c r="AH56" s="86"/>
      <c r="AI56" s="92" t="s">
        <v>423</v>
      </c>
      <c r="AJ56" s="86" t="b">
        <v>0</v>
      </c>
      <c r="AK56" s="86">
        <v>0</v>
      </c>
      <c r="AL56" s="92" t="s">
        <v>423</v>
      </c>
      <c r="AM56" s="86" t="s">
        <v>441</v>
      </c>
      <c r="AN56" s="86" t="b">
        <v>0</v>
      </c>
      <c r="AO56" s="92" t="s">
        <v>418</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2</v>
      </c>
      <c r="BE56" s="52">
        <v>6.666666666666667</v>
      </c>
      <c r="BF56" s="51">
        <v>0</v>
      </c>
      <c r="BG56" s="52">
        <v>0</v>
      </c>
      <c r="BH56" s="51">
        <v>0</v>
      </c>
      <c r="BI56" s="52">
        <v>0</v>
      </c>
      <c r="BJ56" s="51">
        <v>28</v>
      </c>
      <c r="BK56" s="52">
        <v>93.33333333333333</v>
      </c>
      <c r="BL56" s="51">
        <v>30</v>
      </c>
    </row>
    <row r="57" spans="1:64" ht="45">
      <c r="A57" s="84" t="s">
        <v>240</v>
      </c>
      <c r="B57" s="84" t="s">
        <v>240</v>
      </c>
      <c r="C57" s="53" t="s">
        <v>1321</v>
      </c>
      <c r="D57" s="54">
        <v>3</v>
      </c>
      <c r="E57" s="65" t="s">
        <v>132</v>
      </c>
      <c r="F57" s="55">
        <v>35</v>
      </c>
      <c r="G57" s="53"/>
      <c r="H57" s="57"/>
      <c r="I57" s="56"/>
      <c r="J57" s="56"/>
      <c r="K57" s="36" t="s">
        <v>65</v>
      </c>
      <c r="L57" s="83">
        <v>57</v>
      </c>
      <c r="M57" s="83"/>
      <c r="N57" s="63"/>
      <c r="O57" s="86" t="s">
        <v>176</v>
      </c>
      <c r="P57" s="88">
        <v>43709.76732638889</v>
      </c>
      <c r="Q57" s="86" t="s">
        <v>289</v>
      </c>
      <c r="R57" s="89" t="s">
        <v>298</v>
      </c>
      <c r="S57" s="86" t="s">
        <v>304</v>
      </c>
      <c r="T57" s="86" t="s">
        <v>324</v>
      </c>
      <c r="U57" s="86"/>
      <c r="V57" s="89" t="s">
        <v>355</v>
      </c>
      <c r="W57" s="88">
        <v>43709.76732638889</v>
      </c>
      <c r="X57" s="89" t="s">
        <v>387</v>
      </c>
      <c r="Y57" s="86"/>
      <c r="Z57" s="86"/>
      <c r="AA57" s="92" t="s">
        <v>419</v>
      </c>
      <c r="AB57" s="86"/>
      <c r="AC57" s="86" t="b">
        <v>0</v>
      </c>
      <c r="AD57" s="86">
        <v>0</v>
      </c>
      <c r="AE57" s="92" t="s">
        <v>423</v>
      </c>
      <c r="AF57" s="86" t="b">
        <v>0</v>
      </c>
      <c r="AG57" s="86" t="s">
        <v>429</v>
      </c>
      <c r="AH57" s="86"/>
      <c r="AI57" s="92" t="s">
        <v>423</v>
      </c>
      <c r="AJ57" s="86" t="b">
        <v>0</v>
      </c>
      <c r="AK57" s="86">
        <v>0</v>
      </c>
      <c r="AL57" s="92" t="s">
        <v>423</v>
      </c>
      <c r="AM57" s="86" t="s">
        <v>439</v>
      </c>
      <c r="AN57" s="86" t="b">
        <v>0</v>
      </c>
      <c r="AO57" s="92" t="s">
        <v>419</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v>0</v>
      </c>
      <c r="BE57" s="52">
        <v>0</v>
      </c>
      <c r="BF57" s="51">
        <v>0</v>
      </c>
      <c r="BG57" s="52">
        <v>0</v>
      </c>
      <c r="BH57" s="51">
        <v>0</v>
      </c>
      <c r="BI57" s="52">
        <v>0</v>
      </c>
      <c r="BJ57" s="51">
        <v>5</v>
      </c>
      <c r="BK57" s="52">
        <v>100</v>
      </c>
      <c r="BL57" s="51">
        <v>5</v>
      </c>
    </row>
    <row r="58" spans="1:64" ht="45">
      <c r="A58" s="84" t="s">
        <v>241</v>
      </c>
      <c r="B58" s="84" t="s">
        <v>249</v>
      </c>
      <c r="C58" s="53" t="s">
        <v>1321</v>
      </c>
      <c r="D58" s="54">
        <v>3</v>
      </c>
      <c r="E58" s="65" t="s">
        <v>132</v>
      </c>
      <c r="F58" s="55">
        <v>35</v>
      </c>
      <c r="G58" s="53"/>
      <c r="H58" s="57"/>
      <c r="I58" s="56"/>
      <c r="J58" s="56"/>
      <c r="K58" s="36" t="s">
        <v>65</v>
      </c>
      <c r="L58" s="83">
        <v>58</v>
      </c>
      <c r="M58" s="83"/>
      <c r="N58" s="63"/>
      <c r="O58" s="86" t="s">
        <v>257</v>
      </c>
      <c r="P58" s="88">
        <v>43717.781793981485</v>
      </c>
      <c r="Q58" s="86" t="s">
        <v>290</v>
      </c>
      <c r="R58" s="89" t="s">
        <v>299</v>
      </c>
      <c r="S58" s="86" t="s">
        <v>304</v>
      </c>
      <c r="T58" s="86" t="s">
        <v>325</v>
      </c>
      <c r="U58" s="86"/>
      <c r="V58" s="89" t="s">
        <v>356</v>
      </c>
      <c r="W58" s="88">
        <v>43717.781793981485</v>
      </c>
      <c r="X58" s="89" t="s">
        <v>388</v>
      </c>
      <c r="Y58" s="86"/>
      <c r="Z58" s="86"/>
      <c r="AA58" s="92" t="s">
        <v>420</v>
      </c>
      <c r="AB58" s="86"/>
      <c r="AC58" s="86" t="b">
        <v>0</v>
      </c>
      <c r="AD58" s="86">
        <v>0</v>
      </c>
      <c r="AE58" s="92" t="s">
        <v>423</v>
      </c>
      <c r="AF58" s="86" t="b">
        <v>0</v>
      </c>
      <c r="AG58" s="86" t="s">
        <v>429</v>
      </c>
      <c r="AH58" s="86"/>
      <c r="AI58" s="92" t="s">
        <v>423</v>
      </c>
      <c r="AJ58" s="86" t="b">
        <v>0</v>
      </c>
      <c r="AK58" s="86">
        <v>0</v>
      </c>
      <c r="AL58" s="92" t="s">
        <v>423</v>
      </c>
      <c r="AM58" s="86" t="s">
        <v>439</v>
      </c>
      <c r="AN58" s="86" t="b">
        <v>0</v>
      </c>
      <c r="AO58" s="92" t="s">
        <v>420</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1</v>
      </c>
      <c r="BE58" s="52">
        <v>8.333333333333334</v>
      </c>
      <c r="BF58" s="51">
        <v>0</v>
      </c>
      <c r="BG58" s="52">
        <v>0</v>
      </c>
      <c r="BH58" s="51">
        <v>0</v>
      </c>
      <c r="BI58" s="52">
        <v>0</v>
      </c>
      <c r="BJ58" s="51">
        <v>11</v>
      </c>
      <c r="BK58" s="52">
        <v>91.66666666666667</v>
      </c>
      <c r="BL58"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hyperlinks>
    <hyperlink ref="R9" r:id="rId1" display="https://www.monster-strike.com/promotion/extra201907/?utm_campaign=extra201907&amp;utm_source=twcp_skre"/>
    <hyperlink ref="R23" r:id="rId2" display="https://www.greenmatters.com/p/shawn-mendes-sustainability-flow-water"/>
    <hyperlink ref="R24" r:id="rId3" display="https://www.greenmatters.com/p/shawn-mendes-sustainability-flow-water"/>
    <hyperlink ref="R25" r:id="rId4" display="https://dankanator.com/24404/shawn-mendes-flow-water-joined-hands-save-world-from-plastic-threats/"/>
    <hyperlink ref="R26" r:id="rId5" display="https://twitter.com/FastCompany/status/1152443182254362625"/>
    <hyperlink ref="R27" r:id="rId6" display="https://twitter.com/FastCompany/status/1152443182254362625"/>
    <hyperlink ref="R28" r:id="rId7" display="https://twitter.com/FastCompany/status/1152443182254362625"/>
    <hyperlink ref="R32" r:id="rId8" display="https://www.instagram.com/p/B1Gup-MDY9Q/?igshid=v2l2j9ifyawt"/>
    <hyperlink ref="R55" r:id="rId9" display="https://www.instagram.com/p/B1w9tSIppT_/?igshid=qpmrmmgo9k2i"/>
    <hyperlink ref="R56" r:id="rId10" display="https://www.aqua-amore.com/"/>
    <hyperlink ref="R57" r:id="rId11" display="https://www.instagram.com/p/B14OkSFB4k5/?igshid=m8dooo4uo0y9"/>
    <hyperlink ref="R58" r:id="rId12" display="https://www.instagram.com/p/B2M3T9kDmkx/?igshid=1foha9tipov5m"/>
    <hyperlink ref="U3" r:id="rId13" display="https://pbs.twimg.com/media/CzhX5N-XEAAkhOB.jpg"/>
    <hyperlink ref="U6" r:id="rId14" display="https://pbs.twimg.com/ext_tw_video_thumb/1149789987115872256/pu/img/rGh2UwZxRnBZPCJG.jpg"/>
    <hyperlink ref="U8" r:id="rId15" display="https://pbs.twimg.com/media/D_dg4tkVUAABlcK.jpg"/>
    <hyperlink ref="U9" r:id="rId16" display="https://pbs.twimg.com/ext_tw_video_thumb/1150574455581659136/pu/img/TNnyxYM3S88rNch_.jpg"/>
    <hyperlink ref="U16" r:id="rId17" display="https://pbs.twimg.com/media/D_vJ-x0XoAcXoZm.jpg"/>
    <hyperlink ref="U17" r:id="rId18" display="https://pbs.twimg.com/media/D_vJ-x0XoAcXoZm.jpg"/>
    <hyperlink ref="U18" r:id="rId19" display="https://pbs.twimg.com/media/D_vJ-x0XoAcXoZm.jpg"/>
    <hyperlink ref="U19" r:id="rId20" display="https://pbs.twimg.com/media/D_vJ-x0XoAcXoZm.jpg"/>
    <hyperlink ref="U20" r:id="rId21" display="https://pbs.twimg.com/media/D_vJ-x0XoAcXoZm.jpg"/>
    <hyperlink ref="U29" r:id="rId22" display="https://pbs.twimg.com/media/EABFdDbX4AA0S2D.jpg"/>
    <hyperlink ref="U30" r:id="rId23" display="https://pbs.twimg.com/media/EALYuI-WsAAIYc8.jpg"/>
    <hyperlink ref="U31" r:id="rId24" display="https://pbs.twimg.com/media/EAffxqgWsAAHr2I.jpg"/>
    <hyperlink ref="U33" r:id="rId25" display="https://pbs.twimg.com/media/EB33BnKXUAIszDc.jpg"/>
    <hyperlink ref="U34" r:id="rId26" display="https://pbs.twimg.com/media/EB33BnKXUAIszDc.jpg"/>
    <hyperlink ref="U35" r:id="rId27" display="https://pbs.twimg.com/media/EB33BnKXUAIszDc.jpg"/>
    <hyperlink ref="U36" r:id="rId28" display="https://pbs.twimg.com/media/EB33BnKXUAIszDc.jpg"/>
    <hyperlink ref="U37" r:id="rId29" display="https://pbs.twimg.com/media/EB33BnKXUAIszDc.jpg"/>
    <hyperlink ref="U38" r:id="rId30" display="https://pbs.twimg.com/media/EB33BnKXUAIszDc.jpg"/>
    <hyperlink ref="U39" r:id="rId31" display="https://pbs.twimg.com/media/EB33BnKXUAIszDc.jpg"/>
    <hyperlink ref="U40" r:id="rId32" display="https://pbs.twimg.com/media/EB8KcU5W4AAjP8s.jpg"/>
    <hyperlink ref="U42" r:id="rId33" display="https://pbs.twimg.com/media/ECCtXmiW4AE2QM9.jpg"/>
    <hyperlink ref="U43" r:id="rId34" display="https://pbs.twimg.com/media/ECWj2ULXkAAvztA.jpg"/>
    <hyperlink ref="U44" r:id="rId35" display="https://pbs.twimg.com/media/ECh6ce-WwAA-eB-.jpg"/>
    <hyperlink ref="U47" r:id="rId36" display="https://pbs.twimg.com/media/EDGAnigXsAASWLU.jpg"/>
    <hyperlink ref="U50" r:id="rId37" display="https://pbs.twimg.com/media/EDGAnigXsAASWLU.jpg"/>
    <hyperlink ref="V3" r:id="rId38" display="https://pbs.twimg.com/media/CzhX5N-XEAAkhOB.jpg"/>
    <hyperlink ref="V4" r:id="rId39" display="http://pbs.twimg.com/profile_images/1119019770739867654/B7aIt3KY_normal.png"/>
    <hyperlink ref="V5" r:id="rId40" display="http://pbs.twimg.com/profile_images/1119019770739867654/B7aIt3KY_normal.png"/>
    <hyperlink ref="V6" r:id="rId41" display="https://pbs.twimg.com/ext_tw_video_thumb/1149789987115872256/pu/img/rGh2UwZxRnBZPCJG.jpg"/>
    <hyperlink ref="V7" r:id="rId42" display="http://pbs.twimg.com/profile_images/1003648362103664640/H4y5ycIM_normal.jpg"/>
    <hyperlink ref="V8" r:id="rId43" display="https://pbs.twimg.com/media/D_dg4tkVUAABlcK.jpg"/>
    <hyperlink ref="V9" r:id="rId44" display="https://pbs.twimg.com/ext_tw_video_thumb/1150574455581659136/pu/img/TNnyxYM3S88rNch_.jpg"/>
    <hyperlink ref="V10" r:id="rId45" display="http://pbs.twimg.com/profile_images/1138131307941285890/vItZBPTI_normal.jpg"/>
    <hyperlink ref="V11" r:id="rId46" display="http://pbs.twimg.com/profile_images/1155670664415764481/ESrrQn-n_normal.jpg"/>
    <hyperlink ref="V12" r:id="rId47" display="http://pbs.twimg.com/profile_images/1101960574567698432/VnEQxrkc_normal.jpg"/>
    <hyperlink ref="V13" r:id="rId48" display="http://pbs.twimg.com/profile_images/1101960574567698432/VnEQxrkc_normal.jpg"/>
    <hyperlink ref="V14" r:id="rId49" display="http://pbs.twimg.com/profile_images/1101960574567698432/VnEQxrkc_normal.jpg"/>
    <hyperlink ref="V15" r:id="rId50" display="http://pbs.twimg.com/profile_images/1101960574567698432/VnEQxrkc_normal.jpg"/>
    <hyperlink ref="V16" r:id="rId51" display="https://pbs.twimg.com/media/D_vJ-x0XoAcXoZm.jpg"/>
    <hyperlink ref="V17" r:id="rId52" display="https://pbs.twimg.com/media/D_vJ-x0XoAcXoZm.jpg"/>
    <hyperlink ref="V18" r:id="rId53" display="https://pbs.twimg.com/media/D_vJ-x0XoAcXoZm.jpg"/>
    <hyperlink ref="V19" r:id="rId54" display="https://pbs.twimg.com/media/D_vJ-x0XoAcXoZm.jpg"/>
    <hyperlink ref="V20" r:id="rId55" display="https://pbs.twimg.com/media/D_vJ-x0XoAcXoZm.jpg"/>
    <hyperlink ref="V21" r:id="rId56" display="http://pbs.twimg.com/profile_images/1145786045881036800/mtNIEAXE_normal.jpg"/>
    <hyperlink ref="V22" r:id="rId57" display="http://pbs.twimg.com/profile_images/1145786045881036800/mtNIEAXE_normal.jpg"/>
    <hyperlink ref="V23" r:id="rId58" display="http://pbs.twimg.com/profile_images/1118150961917198336/bYjn5OR0_normal.jpg"/>
    <hyperlink ref="V24" r:id="rId59" display="http://pbs.twimg.com/profile_images/1118150961917198336/bYjn5OR0_normal.jpg"/>
    <hyperlink ref="V25" r:id="rId60" display="http://pbs.twimg.com/profile_images/1123659238964965376/L0JRGIsU_normal.png"/>
    <hyperlink ref="V26" r:id="rId61" display="http://pbs.twimg.com/profile_images/1112583270120611840/XlhvkzRz_normal.jpg"/>
    <hyperlink ref="V27" r:id="rId62" display="http://pbs.twimg.com/profile_images/1112583270120611840/XlhvkzRz_normal.jpg"/>
    <hyperlink ref="V28" r:id="rId63" display="http://pbs.twimg.com/profile_images/1112583270120611840/XlhvkzRz_normal.jpg"/>
    <hyperlink ref="V29" r:id="rId64" display="https://pbs.twimg.com/media/EABFdDbX4AA0S2D.jpg"/>
    <hyperlink ref="V30" r:id="rId65" display="https://pbs.twimg.com/media/EALYuI-WsAAIYc8.jpg"/>
    <hyperlink ref="V31" r:id="rId66" display="https://pbs.twimg.com/media/EAffxqgWsAAHr2I.jpg"/>
    <hyperlink ref="V32" r:id="rId67" display="http://pbs.twimg.com/profile_images/1157596825337171969/L8qPnj32_normal.jpg"/>
    <hyperlink ref="V33" r:id="rId68" display="https://pbs.twimg.com/media/EB33BnKXUAIszDc.jpg"/>
    <hyperlink ref="V34" r:id="rId69" display="https://pbs.twimg.com/media/EB33BnKXUAIszDc.jpg"/>
    <hyperlink ref="V35" r:id="rId70" display="https://pbs.twimg.com/media/EB33BnKXUAIszDc.jpg"/>
    <hyperlink ref="V36" r:id="rId71" display="https://pbs.twimg.com/media/EB33BnKXUAIszDc.jpg"/>
    <hyperlink ref="V37" r:id="rId72" display="https://pbs.twimg.com/media/EB33BnKXUAIszDc.jpg"/>
    <hyperlink ref="V38" r:id="rId73" display="https://pbs.twimg.com/media/EB33BnKXUAIszDc.jpg"/>
    <hyperlink ref="V39" r:id="rId74" display="https://pbs.twimg.com/media/EB33BnKXUAIszDc.jpg"/>
    <hyperlink ref="V40" r:id="rId75" display="https://pbs.twimg.com/media/EB8KcU5W4AAjP8s.jpg"/>
    <hyperlink ref="V41" r:id="rId76" display="http://pbs.twimg.com/profile_images/1159196097262292994/8Hsdbycr_normal.jpg"/>
    <hyperlink ref="V42" r:id="rId77" display="https://pbs.twimg.com/media/ECCtXmiW4AE2QM9.jpg"/>
    <hyperlink ref="V43" r:id="rId78" display="https://pbs.twimg.com/media/ECWj2ULXkAAvztA.jpg"/>
    <hyperlink ref="V44" r:id="rId79" display="https://pbs.twimg.com/media/ECh6ce-WwAA-eB-.jpg"/>
    <hyperlink ref="V45" r:id="rId80" display="http://pbs.twimg.com/profile_images/1128924014003466240/eZ84UP-Y_normal.jpg"/>
    <hyperlink ref="V46" r:id="rId81" display="http://pbs.twimg.com/profile_images/1128924014003466240/eZ84UP-Y_normal.jpg"/>
    <hyperlink ref="V47" r:id="rId82" display="https://pbs.twimg.com/media/EDGAnigXsAASWLU.jpg"/>
    <hyperlink ref="V48" r:id="rId83" display="http://pbs.twimg.com/profile_images/1166400032238518278/zs344-pa_normal.jpg"/>
    <hyperlink ref="V49" r:id="rId84" display="http://pbs.twimg.com/profile_images/1166400032238518278/zs344-pa_normal.jpg"/>
    <hyperlink ref="V50" r:id="rId85" display="https://pbs.twimg.com/media/EDGAnigXsAASWLU.jpg"/>
    <hyperlink ref="V51" r:id="rId86" display="http://pbs.twimg.com/profile_images/1166400032238518278/zs344-pa_normal.jpg"/>
    <hyperlink ref="V52" r:id="rId87" display="http://pbs.twimg.com/profile_images/1166400032238518278/zs344-pa_normal.jpg"/>
    <hyperlink ref="V53" r:id="rId88" display="http://pbs.twimg.com/profile_images/1166400032238518278/zs344-pa_normal.jpg"/>
    <hyperlink ref="V54" r:id="rId89" display="http://pbs.twimg.com/profile_images/1166400032238518278/zs344-pa_normal.jpg"/>
    <hyperlink ref="V55" r:id="rId90" display="http://pbs.twimg.com/profile_images/2222088029/image_normal.jpg"/>
    <hyperlink ref="V56" r:id="rId91" display="http://pbs.twimg.com/profile_images/2482081046/mc8lobfs69qlam5ikztn_normal.jpeg"/>
    <hyperlink ref="V57" r:id="rId92" display="http://pbs.twimg.com/profile_images/878846568534814722/8ee7HYem_normal.jpg"/>
    <hyperlink ref="V58" r:id="rId93" display="http://pbs.twimg.com/profile_images/1075794554194944002/2wJIrq2t_normal.jpg"/>
    <hyperlink ref="X3" r:id="rId94" display="https://twitter.com/#!/t_jacksonmusic/status/808492775436062720"/>
    <hyperlink ref="X4" r:id="rId95" display="https://twitter.com/#!/rm_salt/status/1145800493647765507"/>
    <hyperlink ref="X5" r:id="rId96" display="https://twitter.com/#!/rm_salt/status/1145800493647765507"/>
    <hyperlink ref="X6" r:id="rId97" display="https://twitter.com/#!/deanerzzzz/status/1149790249381445632"/>
    <hyperlink ref="X7" r:id="rId98" display="https://twitter.com/#!/steviepeters/status/1149800144881225735"/>
    <hyperlink ref="X8" r:id="rId99" display="https://twitter.com/#!/ability360/status/1150495405416669185"/>
    <hyperlink ref="X9" r:id="rId100" display="https://twitter.com/#!/monst_campaign/status/1150584328121831426"/>
    <hyperlink ref="X10" r:id="rId101" display="https://twitter.com/#!/prticularlyval/status/1151534284907470849"/>
    <hyperlink ref="X11" r:id="rId102" display="https://twitter.com/#!/alicezanotti/status/1151535753073168387"/>
    <hyperlink ref="X12" r:id="rId103" display="https://twitter.com/#!/bocicuelena/status/1151736782838534145"/>
    <hyperlink ref="X13" r:id="rId104" display="https://twitter.com/#!/bocicuelena/status/1151736782838534145"/>
    <hyperlink ref="X14" r:id="rId105" display="https://twitter.com/#!/bocicuelena/status/1151736782838534145"/>
    <hyperlink ref="X15" r:id="rId106" display="https://twitter.com/#!/bocicuelena/status/1151736782838534145"/>
    <hyperlink ref="X16" r:id="rId107" display="https://twitter.com/#!/ionellaccl/status/1151736217052098560"/>
    <hyperlink ref="X17" r:id="rId108" display="https://twitter.com/#!/ionellaccl/status/1151736217052098560"/>
    <hyperlink ref="X18" r:id="rId109" display="https://twitter.com/#!/ionellaccl/status/1151736217052098560"/>
    <hyperlink ref="X19" r:id="rId110" display="https://twitter.com/#!/ionellaccl/status/1151736217052098560"/>
    <hyperlink ref="X20" r:id="rId111" display="https://twitter.com/#!/ionellaccl/status/1151736217052098560"/>
    <hyperlink ref="X21" r:id="rId112" display="https://twitter.com/#!/ionellaccl/status/1151743586360287238"/>
    <hyperlink ref="X22" r:id="rId113" display="https://twitter.com/#!/ionellaccl/status/1151743586360287238"/>
    <hyperlink ref="X23" r:id="rId114" display="https://twitter.com/#!/starsdoinggood/status/1151832184468201473"/>
    <hyperlink ref="X24" r:id="rId115" display="https://twitter.com/#!/starsdoinggood/status/1151832184468201473"/>
    <hyperlink ref="X25" r:id="rId116" display="https://twitter.com/#!/dankanator_ofcl/status/1152328976179826688"/>
    <hyperlink ref="X26" r:id="rId117" display="https://twitter.com/#!/irisstarr3/status/1152451466197491712"/>
    <hyperlink ref="X27" r:id="rId118" display="https://twitter.com/#!/irisstarr3/status/1152451466197491712"/>
    <hyperlink ref="X28" r:id="rId119" display="https://twitter.com/#!/irisstarr3/status/1152451466197491712"/>
    <hyperlink ref="X29" r:id="rId120" display="https://twitter.com/#!/firejake5188/status/1152997876647288833"/>
    <hyperlink ref="X30" r:id="rId121" display="https://twitter.com/#!/outfrontmediaeh/status/1153722743696830465"/>
    <hyperlink ref="X31" r:id="rId122" display="https://twitter.com/#!/rainbowfoods78/status/1155137885428994049"/>
    <hyperlink ref="X32" r:id="rId123" display="https://twitter.com/#!/veronikaliyah/status/1161261952724799488"/>
    <hyperlink ref="X33" r:id="rId124" display="https://twitter.com/#!/jensyn_99/status/1161355903070851073"/>
    <hyperlink ref="X34" r:id="rId125" display="https://twitter.com/#!/jensyn_99/status/1161355903070851073"/>
    <hyperlink ref="X35" r:id="rId126" display="https://twitter.com/#!/jensyn_99/status/1161355903070851073"/>
    <hyperlink ref="X36" r:id="rId127" display="https://twitter.com/#!/jensyn_99/status/1161355903070851073"/>
    <hyperlink ref="X37" r:id="rId128" display="https://twitter.com/#!/jensyn_99/status/1161355903070851073"/>
    <hyperlink ref="X38" r:id="rId129" display="https://twitter.com/#!/jensyn_99/status/1161355903070851073"/>
    <hyperlink ref="X39" r:id="rId130" display="https://twitter.com/#!/jensyn_99/status/1161355903070851073"/>
    <hyperlink ref="X40" r:id="rId131" display="https://twitter.com/#!/sapphiremutual/status/1161658715130474498"/>
    <hyperlink ref="X41" r:id="rId132" display="https://twitter.com/#!/whywyitm/status/1161666012028256257"/>
    <hyperlink ref="X42" r:id="rId133" display="https://twitter.com/#!/ellyreviews/status/1162119329950949377"/>
    <hyperlink ref="X43" r:id="rId134" display="https://twitter.com/#!/ridekater/status/1163516234689851394"/>
    <hyperlink ref="X44" r:id="rId135" display="https://twitter.com/#!/zyaldar/status/1164315141304983554"/>
    <hyperlink ref="X45" r:id="rId136" display="https://twitter.com/#!/kaimfs_/status/1164642631428689920"/>
    <hyperlink ref="X46" r:id="rId137" display="https://twitter.com/#!/kaimfs_/status/1164642631428689920"/>
    <hyperlink ref="X47" r:id="rId138" display="https://twitter.com/#!/getawaycarmen/status/1166855207835320321"/>
    <hyperlink ref="X48" r:id="rId139" display="https://twitter.com/#!/swiftsmidnights/status/1166855408910098432"/>
    <hyperlink ref="X49" r:id="rId140" display="https://twitter.com/#!/swiftsmidnights/status/1166855502564691968"/>
    <hyperlink ref="X50" r:id="rId141" display="https://twitter.com/#!/getawaycarmen/status/1166855207835320321"/>
    <hyperlink ref="X51" r:id="rId142" display="https://twitter.com/#!/swiftsmidnights/status/1166855408910098432"/>
    <hyperlink ref="X52" r:id="rId143" display="https://twitter.com/#!/swiftsmidnights/status/1166855502564691968"/>
    <hyperlink ref="X53" r:id="rId144" display="https://twitter.com/#!/swiftsmidnights/status/1166855408910098432"/>
    <hyperlink ref="X54" r:id="rId145" display="https://twitter.com/#!/swiftsmidnights/status/1166855502564691968"/>
    <hyperlink ref="X55" r:id="rId146" display="https://twitter.com/#!/annabredikhina/status/1167206050178555904"/>
    <hyperlink ref="X56" r:id="rId147" display="https://twitter.com/#!/jennyevansent/status/1167401432070414337"/>
    <hyperlink ref="X57" r:id="rId148" display="https://twitter.com/#!/asianmochachip/status/1168228263530917889"/>
    <hyperlink ref="X58" r:id="rId149" display="https://twitter.com/#!/harrisdoran/status/1171132610866814976"/>
    <hyperlink ref="AZ32" r:id="rId150" display="https://api.twitter.com/1.1/geo/id/e4a0d228eb6be76b.json"/>
    <hyperlink ref="AZ43" r:id="rId151" display="https://api.twitter.com/1.1/geo/id/1e5cb4d0509db554.json"/>
  </hyperlinks>
  <printOptions/>
  <pageMargins left="0.7" right="0.7" top="0.75" bottom="0.75" header="0.3" footer="0.3"/>
  <pageSetup horizontalDpi="600" verticalDpi="600" orientation="portrait" r:id="rId155"/>
  <legacyDrawing r:id="rId153"/>
  <tableParts>
    <tablePart r:id="rId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1232</v>
      </c>
      <c r="B1" s="13" t="s">
        <v>1233</v>
      </c>
      <c r="C1" s="13" t="s">
        <v>1226</v>
      </c>
      <c r="D1" s="13" t="s">
        <v>1227</v>
      </c>
      <c r="E1" s="13" t="s">
        <v>1234</v>
      </c>
      <c r="F1" s="13" t="s">
        <v>144</v>
      </c>
      <c r="G1" s="13" t="s">
        <v>1235</v>
      </c>
      <c r="H1" s="13" t="s">
        <v>1236</v>
      </c>
      <c r="I1" s="13" t="s">
        <v>1237</v>
      </c>
      <c r="J1" s="13" t="s">
        <v>1238</v>
      </c>
      <c r="K1" s="13" t="s">
        <v>1239</v>
      </c>
      <c r="L1" s="13" t="s">
        <v>1240</v>
      </c>
    </row>
    <row r="2" spans="1:12" ht="15">
      <c r="A2" s="91" t="s">
        <v>251</v>
      </c>
      <c r="B2" s="91" t="s">
        <v>946</v>
      </c>
      <c r="C2" s="91">
        <v>4</v>
      </c>
      <c r="D2" s="130">
        <v>0.00887557726773409</v>
      </c>
      <c r="E2" s="130">
        <v>1.3565473235138126</v>
      </c>
      <c r="F2" s="91" t="s">
        <v>1228</v>
      </c>
      <c r="G2" s="91" t="b">
        <v>0</v>
      </c>
      <c r="H2" s="91" t="b">
        <v>0</v>
      </c>
      <c r="I2" s="91" t="b">
        <v>0</v>
      </c>
      <c r="J2" s="91" t="b">
        <v>0</v>
      </c>
      <c r="K2" s="91" t="b">
        <v>0</v>
      </c>
      <c r="L2" s="91" t="b">
        <v>0</v>
      </c>
    </row>
    <row r="3" spans="1:12" ht="15">
      <c r="A3" s="91" t="s">
        <v>249</v>
      </c>
      <c r="B3" s="91" t="s">
        <v>945</v>
      </c>
      <c r="C3" s="91">
        <v>3</v>
      </c>
      <c r="D3" s="130">
        <v>0.007577607299264694</v>
      </c>
      <c r="E3" s="130">
        <v>0.8181564120552274</v>
      </c>
      <c r="F3" s="91" t="s">
        <v>1228</v>
      </c>
      <c r="G3" s="91" t="b">
        <v>0</v>
      </c>
      <c r="H3" s="91" t="b">
        <v>0</v>
      </c>
      <c r="I3" s="91" t="b">
        <v>0</v>
      </c>
      <c r="J3" s="91" t="b">
        <v>0</v>
      </c>
      <c r="K3" s="91" t="b">
        <v>0</v>
      </c>
      <c r="L3" s="91" t="b">
        <v>0</v>
      </c>
    </row>
    <row r="4" spans="1:12" ht="15">
      <c r="A4" s="91" t="s">
        <v>1210</v>
      </c>
      <c r="B4" s="91" t="s">
        <v>1211</v>
      </c>
      <c r="C4" s="91">
        <v>3</v>
      </c>
      <c r="D4" s="130">
        <v>0.007577607299264694</v>
      </c>
      <c r="E4" s="130">
        <v>2.0969100130080567</v>
      </c>
      <c r="F4" s="91" t="s">
        <v>1228</v>
      </c>
      <c r="G4" s="91" t="b">
        <v>0</v>
      </c>
      <c r="H4" s="91" t="b">
        <v>0</v>
      </c>
      <c r="I4" s="91" t="b">
        <v>0</v>
      </c>
      <c r="J4" s="91" t="b">
        <v>0</v>
      </c>
      <c r="K4" s="91" t="b">
        <v>0</v>
      </c>
      <c r="L4" s="91" t="b">
        <v>0</v>
      </c>
    </row>
    <row r="5" spans="1:12" ht="15">
      <c r="A5" s="91" t="s">
        <v>1211</v>
      </c>
      <c r="B5" s="91" t="s">
        <v>946</v>
      </c>
      <c r="C5" s="91">
        <v>3</v>
      </c>
      <c r="D5" s="130">
        <v>0.007577607299264694</v>
      </c>
      <c r="E5" s="130">
        <v>1.532638582569494</v>
      </c>
      <c r="F5" s="91" t="s">
        <v>1228</v>
      </c>
      <c r="G5" s="91" t="b">
        <v>0</v>
      </c>
      <c r="H5" s="91" t="b">
        <v>0</v>
      </c>
      <c r="I5" s="91" t="b">
        <v>0</v>
      </c>
      <c r="J5" s="91" t="b">
        <v>0</v>
      </c>
      <c r="K5" s="91" t="b">
        <v>0</v>
      </c>
      <c r="L5" s="91" t="b">
        <v>0</v>
      </c>
    </row>
    <row r="6" spans="1:12" ht="15">
      <c r="A6" s="91" t="s">
        <v>248</v>
      </c>
      <c r="B6" s="91" t="s">
        <v>242</v>
      </c>
      <c r="C6" s="91">
        <v>3</v>
      </c>
      <c r="D6" s="130">
        <v>0.007577607299264694</v>
      </c>
      <c r="E6" s="130">
        <v>1.0097598372891563</v>
      </c>
      <c r="F6" s="91" t="s">
        <v>1228</v>
      </c>
      <c r="G6" s="91" t="b">
        <v>0</v>
      </c>
      <c r="H6" s="91" t="b">
        <v>0</v>
      </c>
      <c r="I6" s="91" t="b">
        <v>0</v>
      </c>
      <c r="J6" s="91" t="b">
        <v>0</v>
      </c>
      <c r="K6" s="91" t="b">
        <v>0</v>
      </c>
      <c r="L6" s="91" t="b">
        <v>0</v>
      </c>
    </row>
    <row r="7" spans="1:12" ht="15">
      <c r="A7" s="91" t="s">
        <v>249</v>
      </c>
      <c r="B7" s="91" t="s">
        <v>946</v>
      </c>
      <c r="C7" s="91">
        <v>2</v>
      </c>
      <c r="D7" s="130">
        <v>0.005917051511822726</v>
      </c>
      <c r="E7" s="130">
        <v>0.8794260687941502</v>
      </c>
      <c r="F7" s="91" t="s">
        <v>1228</v>
      </c>
      <c r="G7" s="91" t="b">
        <v>0</v>
      </c>
      <c r="H7" s="91" t="b">
        <v>0</v>
      </c>
      <c r="I7" s="91" t="b">
        <v>0</v>
      </c>
      <c r="J7" s="91" t="b">
        <v>0</v>
      </c>
      <c r="K7" s="91" t="b">
        <v>0</v>
      </c>
      <c r="L7" s="91" t="b">
        <v>0</v>
      </c>
    </row>
    <row r="8" spans="1:12" ht="15">
      <c r="A8" s="91" t="s">
        <v>248</v>
      </c>
      <c r="B8" s="91" t="s">
        <v>249</v>
      </c>
      <c r="C8" s="91">
        <v>2</v>
      </c>
      <c r="D8" s="130">
        <v>0.007396314389778408</v>
      </c>
      <c r="E8" s="130">
        <v>0.9719712763997563</v>
      </c>
      <c r="F8" s="91" t="s">
        <v>1228</v>
      </c>
      <c r="G8" s="91" t="b">
        <v>0</v>
      </c>
      <c r="H8" s="91" t="b">
        <v>0</v>
      </c>
      <c r="I8" s="91" t="b">
        <v>0</v>
      </c>
      <c r="J8" s="91" t="b">
        <v>0</v>
      </c>
      <c r="K8" s="91" t="b">
        <v>0</v>
      </c>
      <c r="L8" s="91" t="b">
        <v>0</v>
      </c>
    </row>
    <row r="9" spans="1:12" ht="15">
      <c r="A9" s="91" t="s">
        <v>950</v>
      </c>
      <c r="B9" s="91" t="s">
        <v>248</v>
      </c>
      <c r="C9" s="91">
        <v>2</v>
      </c>
      <c r="D9" s="130">
        <v>0.005917051511822726</v>
      </c>
      <c r="E9" s="130">
        <v>1.6197887582883939</v>
      </c>
      <c r="F9" s="91" t="s">
        <v>1228</v>
      </c>
      <c r="G9" s="91" t="b">
        <v>1</v>
      </c>
      <c r="H9" s="91" t="b">
        <v>0</v>
      </c>
      <c r="I9" s="91" t="b">
        <v>0</v>
      </c>
      <c r="J9" s="91" t="b">
        <v>0</v>
      </c>
      <c r="K9" s="91" t="b">
        <v>0</v>
      </c>
      <c r="L9" s="91" t="b">
        <v>0</v>
      </c>
    </row>
    <row r="10" spans="1:12" ht="15">
      <c r="A10" s="91" t="s">
        <v>248</v>
      </c>
      <c r="B10" s="91" t="s">
        <v>951</v>
      </c>
      <c r="C10" s="91">
        <v>2</v>
      </c>
      <c r="D10" s="130">
        <v>0.005917051511822726</v>
      </c>
      <c r="E10" s="130">
        <v>1.5740312677277188</v>
      </c>
      <c r="F10" s="91" t="s">
        <v>1228</v>
      </c>
      <c r="G10" s="91" t="b">
        <v>0</v>
      </c>
      <c r="H10" s="91" t="b">
        <v>0</v>
      </c>
      <c r="I10" s="91" t="b">
        <v>0</v>
      </c>
      <c r="J10" s="91" t="b">
        <v>0</v>
      </c>
      <c r="K10" s="91" t="b">
        <v>0</v>
      </c>
      <c r="L10" s="91" t="b">
        <v>0</v>
      </c>
    </row>
    <row r="11" spans="1:12" ht="15">
      <c r="A11" s="91" t="s">
        <v>951</v>
      </c>
      <c r="B11" s="91" t="s">
        <v>952</v>
      </c>
      <c r="C11" s="91">
        <v>2</v>
      </c>
      <c r="D11" s="130">
        <v>0.005917051511822726</v>
      </c>
      <c r="E11" s="130">
        <v>2.2730012720637376</v>
      </c>
      <c r="F11" s="91" t="s">
        <v>1228</v>
      </c>
      <c r="G11" s="91" t="b">
        <v>0</v>
      </c>
      <c r="H11" s="91" t="b">
        <v>0</v>
      </c>
      <c r="I11" s="91" t="b">
        <v>0</v>
      </c>
      <c r="J11" s="91" t="b">
        <v>0</v>
      </c>
      <c r="K11" s="91" t="b">
        <v>0</v>
      </c>
      <c r="L11" s="91" t="b">
        <v>0</v>
      </c>
    </row>
    <row r="12" spans="1:12" ht="15">
      <c r="A12" s="91" t="s">
        <v>952</v>
      </c>
      <c r="B12" s="91" t="s">
        <v>1209</v>
      </c>
      <c r="C12" s="91">
        <v>2</v>
      </c>
      <c r="D12" s="130">
        <v>0.005917051511822726</v>
      </c>
      <c r="E12" s="130">
        <v>2.0969100130080562</v>
      </c>
      <c r="F12" s="91" t="s">
        <v>1228</v>
      </c>
      <c r="G12" s="91" t="b">
        <v>0</v>
      </c>
      <c r="H12" s="91" t="b">
        <v>0</v>
      </c>
      <c r="I12" s="91" t="b">
        <v>0</v>
      </c>
      <c r="J12" s="91" t="b">
        <v>1</v>
      </c>
      <c r="K12" s="91" t="b">
        <v>0</v>
      </c>
      <c r="L12" s="91" t="b">
        <v>0</v>
      </c>
    </row>
    <row r="13" spans="1:12" ht="15">
      <c r="A13" s="91" t="s">
        <v>1209</v>
      </c>
      <c r="B13" s="91" t="s">
        <v>1215</v>
      </c>
      <c r="C13" s="91">
        <v>2</v>
      </c>
      <c r="D13" s="130">
        <v>0.005917051511822726</v>
      </c>
      <c r="E13" s="130">
        <v>2.0969100130080562</v>
      </c>
      <c r="F13" s="91" t="s">
        <v>1228</v>
      </c>
      <c r="G13" s="91" t="b">
        <v>1</v>
      </c>
      <c r="H13" s="91" t="b">
        <v>0</v>
      </c>
      <c r="I13" s="91" t="b">
        <v>0</v>
      </c>
      <c r="J13" s="91" t="b">
        <v>0</v>
      </c>
      <c r="K13" s="91" t="b">
        <v>0</v>
      </c>
      <c r="L13" s="91" t="b">
        <v>0</v>
      </c>
    </row>
    <row r="14" spans="1:12" ht="15">
      <c r="A14" s="91" t="s">
        <v>1215</v>
      </c>
      <c r="B14" s="91" t="s">
        <v>1216</v>
      </c>
      <c r="C14" s="91">
        <v>2</v>
      </c>
      <c r="D14" s="130">
        <v>0.005917051511822726</v>
      </c>
      <c r="E14" s="130">
        <v>2.2730012720637376</v>
      </c>
      <c r="F14" s="91" t="s">
        <v>1228</v>
      </c>
      <c r="G14" s="91" t="b">
        <v>0</v>
      </c>
      <c r="H14" s="91" t="b">
        <v>0</v>
      </c>
      <c r="I14" s="91" t="b">
        <v>0</v>
      </c>
      <c r="J14" s="91" t="b">
        <v>0</v>
      </c>
      <c r="K14" s="91" t="b">
        <v>0</v>
      </c>
      <c r="L14" s="91" t="b">
        <v>0</v>
      </c>
    </row>
    <row r="15" spans="1:12" ht="15">
      <c r="A15" s="91" t="s">
        <v>1216</v>
      </c>
      <c r="B15" s="91" t="s">
        <v>249</v>
      </c>
      <c r="C15" s="91">
        <v>2</v>
      </c>
      <c r="D15" s="130">
        <v>0.005917051511822726</v>
      </c>
      <c r="E15" s="130">
        <v>1.6709412807357753</v>
      </c>
      <c r="F15" s="91" t="s">
        <v>1228</v>
      </c>
      <c r="G15" s="91" t="b">
        <v>0</v>
      </c>
      <c r="H15" s="91" t="b">
        <v>0</v>
      </c>
      <c r="I15" s="91" t="b">
        <v>0</v>
      </c>
      <c r="J15" s="91" t="b">
        <v>0</v>
      </c>
      <c r="K15" s="91" t="b">
        <v>0</v>
      </c>
      <c r="L15" s="91" t="b">
        <v>0</v>
      </c>
    </row>
    <row r="16" spans="1:12" ht="15">
      <c r="A16" s="91" t="s">
        <v>956</v>
      </c>
      <c r="B16" s="91" t="s">
        <v>954</v>
      </c>
      <c r="C16" s="91">
        <v>2</v>
      </c>
      <c r="D16" s="130">
        <v>0.005917051511822726</v>
      </c>
      <c r="E16" s="130">
        <v>1.9719712763997566</v>
      </c>
      <c r="F16" s="91" t="s">
        <v>1228</v>
      </c>
      <c r="G16" s="91" t="b">
        <v>0</v>
      </c>
      <c r="H16" s="91" t="b">
        <v>0</v>
      </c>
      <c r="I16" s="91" t="b">
        <v>0</v>
      </c>
      <c r="J16" s="91" t="b">
        <v>0</v>
      </c>
      <c r="K16" s="91" t="b">
        <v>0</v>
      </c>
      <c r="L16" s="91" t="b">
        <v>0</v>
      </c>
    </row>
    <row r="17" spans="1:12" ht="15">
      <c r="A17" s="91" t="s">
        <v>977</v>
      </c>
      <c r="B17" s="91" t="s">
        <v>978</v>
      </c>
      <c r="C17" s="91">
        <v>2</v>
      </c>
      <c r="D17" s="130">
        <v>0.005917051511822726</v>
      </c>
      <c r="E17" s="130">
        <v>2.2730012720637376</v>
      </c>
      <c r="F17" s="91" t="s">
        <v>1228</v>
      </c>
      <c r="G17" s="91" t="b">
        <v>0</v>
      </c>
      <c r="H17" s="91" t="b">
        <v>0</v>
      </c>
      <c r="I17" s="91" t="b">
        <v>0</v>
      </c>
      <c r="J17" s="91" t="b">
        <v>0</v>
      </c>
      <c r="K17" s="91" t="b">
        <v>0</v>
      </c>
      <c r="L17" s="91" t="b">
        <v>0</v>
      </c>
    </row>
    <row r="18" spans="1:12" ht="15">
      <c r="A18" s="91" t="s">
        <v>978</v>
      </c>
      <c r="B18" s="91" t="s">
        <v>251</v>
      </c>
      <c r="C18" s="91">
        <v>2</v>
      </c>
      <c r="D18" s="130">
        <v>0.005917051511822726</v>
      </c>
      <c r="E18" s="130">
        <v>1.7958800173440752</v>
      </c>
      <c r="F18" s="91" t="s">
        <v>1228</v>
      </c>
      <c r="G18" s="91" t="b">
        <v>0</v>
      </c>
      <c r="H18" s="91" t="b">
        <v>0</v>
      </c>
      <c r="I18" s="91" t="b">
        <v>0</v>
      </c>
      <c r="J18" s="91" t="b">
        <v>0</v>
      </c>
      <c r="K18" s="91" t="b">
        <v>0</v>
      </c>
      <c r="L18" s="91" t="b">
        <v>0</v>
      </c>
    </row>
    <row r="19" spans="1:12" ht="15">
      <c r="A19" s="91" t="s">
        <v>946</v>
      </c>
      <c r="B19" s="91" t="s">
        <v>979</v>
      </c>
      <c r="C19" s="91">
        <v>2</v>
      </c>
      <c r="D19" s="130">
        <v>0.005917051511822726</v>
      </c>
      <c r="E19" s="130">
        <v>1.532638582569494</v>
      </c>
      <c r="F19" s="91" t="s">
        <v>1228</v>
      </c>
      <c r="G19" s="91" t="b">
        <v>0</v>
      </c>
      <c r="H19" s="91" t="b">
        <v>0</v>
      </c>
      <c r="I19" s="91" t="b">
        <v>0</v>
      </c>
      <c r="J19" s="91" t="b">
        <v>0</v>
      </c>
      <c r="K19" s="91" t="b">
        <v>0</v>
      </c>
      <c r="L19" s="91" t="b">
        <v>0</v>
      </c>
    </row>
    <row r="20" spans="1:12" ht="15">
      <c r="A20" s="91" t="s">
        <v>979</v>
      </c>
      <c r="B20" s="91" t="s">
        <v>980</v>
      </c>
      <c r="C20" s="91">
        <v>2</v>
      </c>
      <c r="D20" s="130">
        <v>0.005917051511822726</v>
      </c>
      <c r="E20" s="130">
        <v>2.2730012720637376</v>
      </c>
      <c r="F20" s="91" t="s">
        <v>1228</v>
      </c>
      <c r="G20" s="91" t="b">
        <v>0</v>
      </c>
      <c r="H20" s="91" t="b">
        <v>0</v>
      </c>
      <c r="I20" s="91" t="b">
        <v>0</v>
      </c>
      <c r="J20" s="91" t="b">
        <v>0</v>
      </c>
      <c r="K20" s="91" t="b">
        <v>0</v>
      </c>
      <c r="L20" s="91" t="b">
        <v>0</v>
      </c>
    </row>
    <row r="21" spans="1:12" ht="15">
      <c r="A21" s="91" t="s">
        <v>980</v>
      </c>
      <c r="B21" s="91" t="s">
        <v>981</v>
      </c>
      <c r="C21" s="91">
        <v>2</v>
      </c>
      <c r="D21" s="130">
        <v>0.005917051511822726</v>
      </c>
      <c r="E21" s="130">
        <v>2.2730012720637376</v>
      </c>
      <c r="F21" s="91" t="s">
        <v>1228</v>
      </c>
      <c r="G21" s="91" t="b">
        <v>0</v>
      </c>
      <c r="H21" s="91" t="b">
        <v>0</v>
      </c>
      <c r="I21" s="91" t="b">
        <v>0</v>
      </c>
      <c r="J21" s="91" t="b">
        <v>0</v>
      </c>
      <c r="K21" s="91" t="b">
        <v>0</v>
      </c>
      <c r="L21" s="91" t="b">
        <v>0</v>
      </c>
    </row>
    <row r="22" spans="1:12" ht="15">
      <c r="A22" s="91" t="s">
        <v>981</v>
      </c>
      <c r="B22" s="91" t="s">
        <v>982</v>
      </c>
      <c r="C22" s="91">
        <v>2</v>
      </c>
      <c r="D22" s="130">
        <v>0.005917051511822726</v>
      </c>
      <c r="E22" s="130">
        <v>2.2730012720637376</v>
      </c>
      <c r="F22" s="91" t="s">
        <v>1228</v>
      </c>
      <c r="G22" s="91" t="b">
        <v>0</v>
      </c>
      <c r="H22" s="91" t="b">
        <v>0</v>
      </c>
      <c r="I22" s="91" t="b">
        <v>0</v>
      </c>
      <c r="J22" s="91" t="b">
        <v>0</v>
      </c>
      <c r="K22" s="91" t="b">
        <v>0</v>
      </c>
      <c r="L22" s="91" t="b">
        <v>0</v>
      </c>
    </row>
    <row r="23" spans="1:12" ht="15">
      <c r="A23" s="91" t="s">
        <v>982</v>
      </c>
      <c r="B23" s="91" t="s">
        <v>983</v>
      </c>
      <c r="C23" s="91">
        <v>2</v>
      </c>
      <c r="D23" s="130">
        <v>0.005917051511822726</v>
      </c>
      <c r="E23" s="130">
        <v>2.2730012720637376</v>
      </c>
      <c r="F23" s="91" t="s">
        <v>1228</v>
      </c>
      <c r="G23" s="91" t="b">
        <v>0</v>
      </c>
      <c r="H23" s="91" t="b">
        <v>0</v>
      </c>
      <c r="I23" s="91" t="b">
        <v>0</v>
      </c>
      <c r="J23" s="91" t="b">
        <v>0</v>
      </c>
      <c r="K23" s="91" t="b">
        <v>0</v>
      </c>
      <c r="L23" s="91" t="b">
        <v>0</v>
      </c>
    </row>
    <row r="24" spans="1:12" ht="15">
      <c r="A24" s="91" t="s">
        <v>983</v>
      </c>
      <c r="B24" s="91" t="s">
        <v>984</v>
      </c>
      <c r="C24" s="91">
        <v>2</v>
      </c>
      <c r="D24" s="130">
        <v>0.005917051511822726</v>
      </c>
      <c r="E24" s="130">
        <v>2.2730012720637376</v>
      </c>
      <c r="F24" s="91" t="s">
        <v>1228</v>
      </c>
      <c r="G24" s="91" t="b">
        <v>0</v>
      </c>
      <c r="H24" s="91" t="b">
        <v>0</v>
      </c>
      <c r="I24" s="91" t="b">
        <v>0</v>
      </c>
      <c r="J24" s="91" t="b">
        <v>0</v>
      </c>
      <c r="K24" s="91" t="b">
        <v>0</v>
      </c>
      <c r="L24" s="91" t="b">
        <v>0</v>
      </c>
    </row>
    <row r="25" spans="1:12" ht="15">
      <c r="A25" s="91" t="s">
        <v>984</v>
      </c>
      <c r="B25" s="91" t="s">
        <v>945</v>
      </c>
      <c r="C25" s="91">
        <v>2</v>
      </c>
      <c r="D25" s="130">
        <v>0.005917051511822726</v>
      </c>
      <c r="E25" s="130">
        <v>1.29527766677489</v>
      </c>
      <c r="F25" s="91" t="s">
        <v>1228</v>
      </c>
      <c r="G25" s="91" t="b">
        <v>0</v>
      </c>
      <c r="H25" s="91" t="b">
        <v>0</v>
      </c>
      <c r="I25" s="91" t="b">
        <v>0</v>
      </c>
      <c r="J25" s="91" t="b">
        <v>0</v>
      </c>
      <c r="K25" s="91" t="b">
        <v>0</v>
      </c>
      <c r="L25" s="91" t="b">
        <v>0</v>
      </c>
    </row>
    <row r="26" spans="1:12" ht="15">
      <c r="A26" s="91" t="s">
        <v>945</v>
      </c>
      <c r="B26" s="91" t="s">
        <v>1218</v>
      </c>
      <c r="C26" s="91">
        <v>2</v>
      </c>
      <c r="D26" s="130">
        <v>0.005917051511822726</v>
      </c>
      <c r="E26" s="130">
        <v>1.4600879154208821</v>
      </c>
      <c r="F26" s="91" t="s">
        <v>1228</v>
      </c>
      <c r="G26" s="91" t="b">
        <v>0</v>
      </c>
      <c r="H26" s="91" t="b">
        <v>0</v>
      </c>
      <c r="I26" s="91" t="b">
        <v>0</v>
      </c>
      <c r="J26" s="91" t="b">
        <v>0</v>
      </c>
      <c r="K26" s="91" t="b">
        <v>0</v>
      </c>
      <c r="L26" s="91" t="b">
        <v>0</v>
      </c>
    </row>
    <row r="27" spans="1:12" ht="15">
      <c r="A27" s="91" t="s">
        <v>965</v>
      </c>
      <c r="B27" s="91" t="s">
        <v>945</v>
      </c>
      <c r="C27" s="91">
        <v>2</v>
      </c>
      <c r="D27" s="130">
        <v>0.005917051511822726</v>
      </c>
      <c r="E27" s="130">
        <v>0.8181564120552274</v>
      </c>
      <c r="F27" s="91" t="s">
        <v>1228</v>
      </c>
      <c r="G27" s="91" t="b">
        <v>0</v>
      </c>
      <c r="H27" s="91" t="b">
        <v>0</v>
      </c>
      <c r="I27" s="91" t="b">
        <v>0</v>
      </c>
      <c r="J27" s="91" t="b">
        <v>0</v>
      </c>
      <c r="K27" s="91" t="b">
        <v>0</v>
      </c>
      <c r="L27" s="91" t="b">
        <v>0</v>
      </c>
    </row>
    <row r="28" spans="1:12" ht="15">
      <c r="A28" s="91" t="s">
        <v>987</v>
      </c>
      <c r="B28" s="91" t="s">
        <v>1220</v>
      </c>
      <c r="C28" s="91">
        <v>2</v>
      </c>
      <c r="D28" s="130">
        <v>0.005917051511822726</v>
      </c>
      <c r="E28" s="130">
        <v>1.9719712763997566</v>
      </c>
      <c r="F28" s="91" t="s">
        <v>1228</v>
      </c>
      <c r="G28" s="91" t="b">
        <v>0</v>
      </c>
      <c r="H28" s="91" t="b">
        <v>0</v>
      </c>
      <c r="I28" s="91" t="b">
        <v>0</v>
      </c>
      <c r="J28" s="91" t="b">
        <v>0</v>
      </c>
      <c r="K28" s="91" t="b">
        <v>0</v>
      </c>
      <c r="L28" s="91" t="b">
        <v>0</v>
      </c>
    </row>
    <row r="29" spans="1:12" ht="15">
      <c r="A29" s="91" t="s">
        <v>971</v>
      </c>
      <c r="B29" s="91" t="s">
        <v>970</v>
      </c>
      <c r="C29" s="91">
        <v>2</v>
      </c>
      <c r="D29" s="130">
        <v>0.005917051511822726</v>
      </c>
      <c r="E29" s="130">
        <v>2.0969100130080562</v>
      </c>
      <c r="F29" s="91" t="s">
        <v>1228</v>
      </c>
      <c r="G29" s="91" t="b">
        <v>0</v>
      </c>
      <c r="H29" s="91" t="b">
        <v>0</v>
      </c>
      <c r="I29" s="91" t="b">
        <v>0</v>
      </c>
      <c r="J29" s="91" t="b">
        <v>0</v>
      </c>
      <c r="K29" s="91" t="b">
        <v>0</v>
      </c>
      <c r="L29" s="91" t="b">
        <v>0</v>
      </c>
    </row>
    <row r="30" spans="1:12" ht="15">
      <c r="A30" s="91" t="s">
        <v>970</v>
      </c>
      <c r="B30" s="91" t="s">
        <v>246</v>
      </c>
      <c r="C30" s="91">
        <v>2</v>
      </c>
      <c r="D30" s="130">
        <v>0.005917051511822726</v>
      </c>
      <c r="E30" s="130">
        <v>1.9208187539523751</v>
      </c>
      <c r="F30" s="91" t="s">
        <v>1228</v>
      </c>
      <c r="G30" s="91" t="b">
        <v>0</v>
      </c>
      <c r="H30" s="91" t="b">
        <v>0</v>
      </c>
      <c r="I30" s="91" t="b">
        <v>0</v>
      </c>
      <c r="J30" s="91" t="b">
        <v>0</v>
      </c>
      <c r="K30" s="91" t="b">
        <v>0</v>
      </c>
      <c r="L30" s="91" t="b">
        <v>0</v>
      </c>
    </row>
    <row r="31" spans="1:12" ht="15">
      <c r="A31" s="91" t="s">
        <v>246</v>
      </c>
      <c r="B31" s="91" t="s">
        <v>245</v>
      </c>
      <c r="C31" s="91">
        <v>2</v>
      </c>
      <c r="D31" s="130">
        <v>0.005917051511822726</v>
      </c>
      <c r="E31" s="130">
        <v>2.0969100130080562</v>
      </c>
      <c r="F31" s="91" t="s">
        <v>1228</v>
      </c>
      <c r="G31" s="91" t="b">
        <v>0</v>
      </c>
      <c r="H31" s="91" t="b">
        <v>0</v>
      </c>
      <c r="I31" s="91" t="b">
        <v>0</v>
      </c>
      <c r="J31" s="91" t="b">
        <v>0</v>
      </c>
      <c r="K31" s="91" t="b">
        <v>0</v>
      </c>
      <c r="L31" s="91" t="b">
        <v>0</v>
      </c>
    </row>
    <row r="32" spans="1:12" ht="15">
      <c r="A32" s="91" t="s">
        <v>245</v>
      </c>
      <c r="B32" s="91" t="s">
        <v>972</v>
      </c>
      <c r="C32" s="91">
        <v>2</v>
      </c>
      <c r="D32" s="130">
        <v>0.005917051511822726</v>
      </c>
      <c r="E32" s="130">
        <v>2.2730012720637376</v>
      </c>
      <c r="F32" s="91" t="s">
        <v>1228</v>
      </c>
      <c r="G32" s="91" t="b">
        <v>0</v>
      </c>
      <c r="H32" s="91" t="b">
        <v>0</v>
      </c>
      <c r="I32" s="91" t="b">
        <v>0</v>
      </c>
      <c r="J32" s="91" t="b">
        <v>0</v>
      </c>
      <c r="K32" s="91" t="b">
        <v>0</v>
      </c>
      <c r="L32" s="91" t="b">
        <v>0</v>
      </c>
    </row>
    <row r="33" spans="1:12" ht="15">
      <c r="A33" s="91" t="s">
        <v>972</v>
      </c>
      <c r="B33" s="91" t="s">
        <v>973</v>
      </c>
      <c r="C33" s="91">
        <v>2</v>
      </c>
      <c r="D33" s="130">
        <v>0.005917051511822726</v>
      </c>
      <c r="E33" s="130">
        <v>2.2730012720637376</v>
      </c>
      <c r="F33" s="91" t="s">
        <v>1228</v>
      </c>
      <c r="G33" s="91" t="b">
        <v>0</v>
      </c>
      <c r="H33" s="91" t="b">
        <v>0</v>
      </c>
      <c r="I33" s="91" t="b">
        <v>0</v>
      </c>
      <c r="J33" s="91" t="b">
        <v>1</v>
      </c>
      <c r="K33" s="91" t="b">
        <v>0</v>
      </c>
      <c r="L33" s="91" t="b">
        <v>0</v>
      </c>
    </row>
    <row r="34" spans="1:12" ht="15">
      <c r="A34" s="91" t="s">
        <v>973</v>
      </c>
      <c r="B34" s="91" t="s">
        <v>974</v>
      </c>
      <c r="C34" s="91">
        <v>2</v>
      </c>
      <c r="D34" s="130">
        <v>0.005917051511822726</v>
      </c>
      <c r="E34" s="130">
        <v>2.2730012720637376</v>
      </c>
      <c r="F34" s="91" t="s">
        <v>1228</v>
      </c>
      <c r="G34" s="91" t="b">
        <v>1</v>
      </c>
      <c r="H34" s="91" t="b">
        <v>0</v>
      </c>
      <c r="I34" s="91" t="b">
        <v>0</v>
      </c>
      <c r="J34" s="91" t="b">
        <v>0</v>
      </c>
      <c r="K34" s="91" t="b">
        <v>0</v>
      </c>
      <c r="L34" s="91" t="b">
        <v>0</v>
      </c>
    </row>
    <row r="35" spans="1:12" ht="15">
      <c r="A35" s="91" t="s">
        <v>974</v>
      </c>
      <c r="B35" s="91" t="s">
        <v>975</v>
      </c>
      <c r="C35" s="91">
        <v>2</v>
      </c>
      <c r="D35" s="130">
        <v>0.005917051511822726</v>
      </c>
      <c r="E35" s="130">
        <v>2.2730012720637376</v>
      </c>
      <c r="F35" s="91" t="s">
        <v>1228</v>
      </c>
      <c r="G35" s="91" t="b">
        <v>0</v>
      </c>
      <c r="H35" s="91" t="b">
        <v>0</v>
      </c>
      <c r="I35" s="91" t="b">
        <v>0</v>
      </c>
      <c r="J35" s="91" t="b">
        <v>0</v>
      </c>
      <c r="K35" s="91" t="b">
        <v>0</v>
      </c>
      <c r="L35" s="91" t="b">
        <v>0</v>
      </c>
    </row>
    <row r="36" spans="1:12" ht="15">
      <c r="A36" s="91" t="s">
        <v>975</v>
      </c>
      <c r="B36" s="91" t="s">
        <v>999</v>
      </c>
      <c r="C36" s="91">
        <v>2</v>
      </c>
      <c r="D36" s="130">
        <v>0.005917051511822726</v>
      </c>
      <c r="E36" s="130">
        <v>1.9719712763997566</v>
      </c>
      <c r="F36" s="91" t="s">
        <v>1228</v>
      </c>
      <c r="G36" s="91" t="b">
        <v>0</v>
      </c>
      <c r="H36" s="91" t="b">
        <v>0</v>
      </c>
      <c r="I36" s="91" t="b">
        <v>0</v>
      </c>
      <c r="J36" s="91" t="b">
        <v>0</v>
      </c>
      <c r="K36" s="91" t="b">
        <v>0</v>
      </c>
      <c r="L36" s="91" t="b">
        <v>0</v>
      </c>
    </row>
    <row r="37" spans="1:12" ht="15">
      <c r="A37" s="91" t="s">
        <v>999</v>
      </c>
      <c r="B37" s="91" t="s">
        <v>1221</v>
      </c>
      <c r="C37" s="91">
        <v>2</v>
      </c>
      <c r="D37" s="130">
        <v>0.005917051511822726</v>
      </c>
      <c r="E37" s="130">
        <v>1.9719712763997566</v>
      </c>
      <c r="F37" s="91" t="s">
        <v>1228</v>
      </c>
      <c r="G37" s="91" t="b">
        <v>0</v>
      </c>
      <c r="H37" s="91" t="b">
        <v>0</v>
      </c>
      <c r="I37" s="91" t="b">
        <v>0</v>
      </c>
      <c r="J37" s="91" t="b">
        <v>0</v>
      </c>
      <c r="K37" s="91" t="b">
        <v>0</v>
      </c>
      <c r="L37" s="91" t="b">
        <v>0</v>
      </c>
    </row>
    <row r="38" spans="1:12" ht="15">
      <c r="A38" s="91" t="s">
        <v>987</v>
      </c>
      <c r="B38" s="91" t="s">
        <v>242</v>
      </c>
      <c r="C38" s="91">
        <v>2</v>
      </c>
      <c r="D38" s="130">
        <v>0.005917051511822726</v>
      </c>
      <c r="E38" s="130">
        <v>1.2316085869055127</v>
      </c>
      <c r="F38" s="91" t="s">
        <v>1228</v>
      </c>
      <c r="G38" s="91" t="b">
        <v>0</v>
      </c>
      <c r="H38" s="91" t="b">
        <v>0</v>
      </c>
      <c r="I38" s="91" t="b">
        <v>0</v>
      </c>
      <c r="J38" s="91" t="b">
        <v>0</v>
      </c>
      <c r="K38" s="91" t="b">
        <v>0</v>
      </c>
      <c r="L38" s="91" t="b">
        <v>0</v>
      </c>
    </row>
    <row r="39" spans="1:12" ht="15">
      <c r="A39" s="91" t="s">
        <v>242</v>
      </c>
      <c r="B39" s="91" t="s">
        <v>988</v>
      </c>
      <c r="C39" s="91">
        <v>2</v>
      </c>
      <c r="D39" s="130">
        <v>0.005917051511822726</v>
      </c>
      <c r="E39" s="130">
        <v>1.6709412807357753</v>
      </c>
      <c r="F39" s="91" t="s">
        <v>1228</v>
      </c>
      <c r="G39" s="91" t="b">
        <v>0</v>
      </c>
      <c r="H39" s="91" t="b">
        <v>0</v>
      </c>
      <c r="I39" s="91" t="b">
        <v>0</v>
      </c>
      <c r="J39" s="91" t="b">
        <v>0</v>
      </c>
      <c r="K39" s="91" t="b">
        <v>0</v>
      </c>
      <c r="L39" s="91" t="b">
        <v>0</v>
      </c>
    </row>
    <row r="40" spans="1:12" ht="15">
      <c r="A40" s="91" t="s">
        <v>988</v>
      </c>
      <c r="B40" s="91" t="s">
        <v>989</v>
      </c>
      <c r="C40" s="91">
        <v>2</v>
      </c>
      <c r="D40" s="130">
        <v>0.005917051511822726</v>
      </c>
      <c r="E40" s="130">
        <v>2.2730012720637376</v>
      </c>
      <c r="F40" s="91" t="s">
        <v>1228</v>
      </c>
      <c r="G40" s="91" t="b">
        <v>0</v>
      </c>
      <c r="H40" s="91" t="b">
        <v>0</v>
      </c>
      <c r="I40" s="91" t="b">
        <v>0</v>
      </c>
      <c r="J40" s="91" t="b">
        <v>0</v>
      </c>
      <c r="K40" s="91" t="b">
        <v>0</v>
      </c>
      <c r="L40" s="91" t="b">
        <v>0</v>
      </c>
    </row>
    <row r="41" spans="1:12" ht="15">
      <c r="A41" s="91" t="s">
        <v>989</v>
      </c>
      <c r="B41" s="91" t="s">
        <v>990</v>
      </c>
      <c r="C41" s="91">
        <v>2</v>
      </c>
      <c r="D41" s="130">
        <v>0.005917051511822726</v>
      </c>
      <c r="E41" s="130">
        <v>2.2730012720637376</v>
      </c>
      <c r="F41" s="91" t="s">
        <v>1228</v>
      </c>
      <c r="G41" s="91" t="b">
        <v>0</v>
      </c>
      <c r="H41" s="91" t="b">
        <v>0</v>
      </c>
      <c r="I41" s="91" t="b">
        <v>0</v>
      </c>
      <c r="J41" s="91" t="b">
        <v>0</v>
      </c>
      <c r="K41" s="91" t="b">
        <v>0</v>
      </c>
      <c r="L41" s="91" t="b">
        <v>0</v>
      </c>
    </row>
    <row r="42" spans="1:12" ht="15">
      <c r="A42" s="91" t="s">
        <v>990</v>
      </c>
      <c r="B42" s="91" t="s">
        <v>991</v>
      </c>
      <c r="C42" s="91">
        <v>2</v>
      </c>
      <c r="D42" s="130">
        <v>0.005917051511822726</v>
      </c>
      <c r="E42" s="130">
        <v>2.0969100130080562</v>
      </c>
      <c r="F42" s="91" t="s">
        <v>1228</v>
      </c>
      <c r="G42" s="91" t="b">
        <v>0</v>
      </c>
      <c r="H42" s="91" t="b">
        <v>0</v>
      </c>
      <c r="I42" s="91" t="b">
        <v>0</v>
      </c>
      <c r="J42" s="91" t="b">
        <v>0</v>
      </c>
      <c r="K42" s="91" t="b">
        <v>0</v>
      </c>
      <c r="L42" s="91" t="b">
        <v>0</v>
      </c>
    </row>
    <row r="43" spans="1:12" ht="15">
      <c r="A43" s="91" t="s">
        <v>994</v>
      </c>
      <c r="B43" s="91" t="s">
        <v>995</v>
      </c>
      <c r="C43" s="91">
        <v>2</v>
      </c>
      <c r="D43" s="130">
        <v>0.005917051511822726</v>
      </c>
      <c r="E43" s="130">
        <v>2.2730012720637376</v>
      </c>
      <c r="F43" s="91" t="s">
        <v>1228</v>
      </c>
      <c r="G43" s="91" t="b">
        <v>0</v>
      </c>
      <c r="H43" s="91" t="b">
        <v>0</v>
      </c>
      <c r="I43" s="91" t="b">
        <v>0</v>
      </c>
      <c r="J43" s="91" t="b">
        <v>0</v>
      </c>
      <c r="K43" s="91" t="b">
        <v>0</v>
      </c>
      <c r="L43" s="91" t="b">
        <v>0</v>
      </c>
    </row>
    <row r="44" spans="1:12" ht="15">
      <c r="A44" s="91" t="s">
        <v>995</v>
      </c>
      <c r="B44" s="91" t="s">
        <v>996</v>
      </c>
      <c r="C44" s="91">
        <v>2</v>
      </c>
      <c r="D44" s="130">
        <v>0.005917051511822726</v>
      </c>
      <c r="E44" s="130">
        <v>2.2730012720637376</v>
      </c>
      <c r="F44" s="91" t="s">
        <v>1228</v>
      </c>
      <c r="G44" s="91" t="b">
        <v>0</v>
      </c>
      <c r="H44" s="91" t="b">
        <v>0</v>
      </c>
      <c r="I44" s="91" t="b">
        <v>0</v>
      </c>
      <c r="J44" s="91" t="b">
        <v>0</v>
      </c>
      <c r="K44" s="91" t="b">
        <v>0</v>
      </c>
      <c r="L44" s="91" t="b">
        <v>0</v>
      </c>
    </row>
    <row r="45" spans="1:12" ht="15">
      <c r="A45" s="91" t="s">
        <v>996</v>
      </c>
      <c r="B45" s="91" t="s">
        <v>997</v>
      </c>
      <c r="C45" s="91">
        <v>2</v>
      </c>
      <c r="D45" s="130">
        <v>0.005917051511822726</v>
      </c>
      <c r="E45" s="130">
        <v>2.2730012720637376</v>
      </c>
      <c r="F45" s="91" t="s">
        <v>1228</v>
      </c>
      <c r="G45" s="91" t="b">
        <v>0</v>
      </c>
      <c r="H45" s="91" t="b">
        <v>0</v>
      </c>
      <c r="I45" s="91" t="b">
        <v>0</v>
      </c>
      <c r="J45" s="91" t="b">
        <v>1</v>
      </c>
      <c r="K45" s="91" t="b">
        <v>0</v>
      </c>
      <c r="L45" s="91" t="b">
        <v>0</v>
      </c>
    </row>
    <row r="46" spans="1:12" ht="15">
      <c r="A46" s="91" t="s">
        <v>997</v>
      </c>
      <c r="B46" s="91" t="s">
        <v>998</v>
      </c>
      <c r="C46" s="91">
        <v>2</v>
      </c>
      <c r="D46" s="130">
        <v>0.005917051511822726</v>
      </c>
      <c r="E46" s="130">
        <v>2.2730012720637376</v>
      </c>
      <c r="F46" s="91" t="s">
        <v>1228</v>
      </c>
      <c r="G46" s="91" t="b">
        <v>1</v>
      </c>
      <c r="H46" s="91" t="b">
        <v>0</v>
      </c>
      <c r="I46" s="91" t="b">
        <v>0</v>
      </c>
      <c r="J46" s="91" t="b">
        <v>0</v>
      </c>
      <c r="K46" s="91" t="b">
        <v>0</v>
      </c>
      <c r="L46" s="91" t="b">
        <v>0</v>
      </c>
    </row>
    <row r="47" spans="1:12" ht="15">
      <c r="A47" s="91" t="s">
        <v>998</v>
      </c>
      <c r="B47" s="91" t="s">
        <v>999</v>
      </c>
      <c r="C47" s="91">
        <v>2</v>
      </c>
      <c r="D47" s="130">
        <v>0.005917051511822726</v>
      </c>
      <c r="E47" s="130">
        <v>1.9719712763997566</v>
      </c>
      <c r="F47" s="91" t="s">
        <v>1228</v>
      </c>
      <c r="G47" s="91" t="b">
        <v>0</v>
      </c>
      <c r="H47" s="91" t="b">
        <v>0</v>
      </c>
      <c r="I47" s="91" t="b">
        <v>0</v>
      </c>
      <c r="J47" s="91" t="b">
        <v>0</v>
      </c>
      <c r="K47" s="91" t="b">
        <v>0</v>
      </c>
      <c r="L47" s="91" t="b">
        <v>0</v>
      </c>
    </row>
    <row r="48" spans="1:12" ht="15">
      <c r="A48" s="91" t="s">
        <v>999</v>
      </c>
      <c r="B48" s="91" t="s">
        <v>1000</v>
      </c>
      <c r="C48" s="91">
        <v>2</v>
      </c>
      <c r="D48" s="130">
        <v>0.005917051511822726</v>
      </c>
      <c r="E48" s="130">
        <v>1.9719712763997566</v>
      </c>
      <c r="F48" s="91" t="s">
        <v>1228</v>
      </c>
      <c r="G48" s="91" t="b">
        <v>0</v>
      </c>
      <c r="H48" s="91" t="b">
        <v>0</v>
      </c>
      <c r="I48" s="91" t="b">
        <v>0</v>
      </c>
      <c r="J48" s="91" t="b">
        <v>0</v>
      </c>
      <c r="K48" s="91" t="b">
        <v>0</v>
      </c>
      <c r="L48" s="91" t="b">
        <v>0</v>
      </c>
    </row>
    <row r="49" spans="1:12" ht="15">
      <c r="A49" s="91" t="s">
        <v>1000</v>
      </c>
      <c r="B49" s="91" t="s">
        <v>1001</v>
      </c>
      <c r="C49" s="91">
        <v>2</v>
      </c>
      <c r="D49" s="130">
        <v>0.005917051511822726</v>
      </c>
      <c r="E49" s="130">
        <v>2.2730012720637376</v>
      </c>
      <c r="F49" s="91" t="s">
        <v>1228</v>
      </c>
      <c r="G49" s="91" t="b">
        <v>0</v>
      </c>
      <c r="H49" s="91" t="b">
        <v>0</v>
      </c>
      <c r="I49" s="91" t="b">
        <v>0</v>
      </c>
      <c r="J49" s="91" t="b">
        <v>0</v>
      </c>
      <c r="K49" s="91" t="b">
        <v>0</v>
      </c>
      <c r="L49" s="91" t="b">
        <v>0</v>
      </c>
    </row>
    <row r="50" spans="1:12" ht="15">
      <c r="A50" s="91" t="s">
        <v>1001</v>
      </c>
      <c r="B50" s="91" t="s">
        <v>1002</v>
      </c>
      <c r="C50" s="91">
        <v>2</v>
      </c>
      <c r="D50" s="130">
        <v>0.005917051511822726</v>
      </c>
      <c r="E50" s="130">
        <v>2.2730012720637376</v>
      </c>
      <c r="F50" s="91" t="s">
        <v>1228</v>
      </c>
      <c r="G50" s="91" t="b">
        <v>0</v>
      </c>
      <c r="H50" s="91" t="b">
        <v>0</v>
      </c>
      <c r="I50" s="91" t="b">
        <v>0</v>
      </c>
      <c r="J50" s="91" t="b">
        <v>0</v>
      </c>
      <c r="K50" s="91" t="b">
        <v>0</v>
      </c>
      <c r="L50" s="91" t="b">
        <v>0</v>
      </c>
    </row>
    <row r="51" spans="1:12" ht="15">
      <c r="A51" s="91" t="s">
        <v>1002</v>
      </c>
      <c r="B51" s="91" t="s">
        <v>945</v>
      </c>
      <c r="C51" s="91">
        <v>2</v>
      </c>
      <c r="D51" s="130">
        <v>0.005917051511822726</v>
      </c>
      <c r="E51" s="130">
        <v>1.29527766677489</v>
      </c>
      <c r="F51" s="91" t="s">
        <v>1228</v>
      </c>
      <c r="G51" s="91" t="b">
        <v>0</v>
      </c>
      <c r="H51" s="91" t="b">
        <v>0</v>
      </c>
      <c r="I51" s="91" t="b">
        <v>0</v>
      </c>
      <c r="J51" s="91" t="b">
        <v>0</v>
      </c>
      <c r="K51" s="91" t="b">
        <v>0</v>
      </c>
      <c r="L51" s="91" t="b">
        <v>0</v>
      </c>
    </row>
    <row r="52" spans="1:12" ht="15">
      <c r="A52" s="91" t="s">
        <v>957</v>
      </c>
      <c r="B52" s="91" t="s">
        <v>958</v>
      </c>
      <c r="C52" s="91">
        <v>2</v>
      </c>
      <c r="D52" s="130">
        <v>0.005917051511822726</v>
      </c>
      <c r="E52" s="130">
        <v>2.0969100130080562</v>
      </c>
      <c r="F52" s="91" t="s">
        <v>1228</v>
      </c>
      <c r="G52" s="91" t="b">
        <v>0</v>
      </c>
      <c r="H52" s="91" t="b">
        <v>0</v>
      </c>
      <c r="I52" s="91" t="b">
        <v>0</v>
      </c>
      <c r="J52" s="91" t="b">
        <v>0</v>
      </c>
      <c r="K52" s="91" t="b">
        <v>0</v>
      </c>
      <c r="L52" s="91" t="b">
        <v>0</v>
      </c>
    </row>
    <row r="53" spans="1:12" ht="15">
      <c r="A53" s="91" t="s">
        <v>958</v>
      </c>
      <c r="B53" s="91" t="s">
        <v>959</v>
      </c>
      <c r="C53" s="91">
        <v>2</v>
      </c>
      <c r="D53" s="130">
        <v>0.005917051511822726</v>
      </c>
      <c r="E53" s="130">
        <v>2.0969100130080562</v>
      </c>
      <c r="F53" s="91" t="s">
        <v>1228</v>
      </c>
      <c r="G53" s="91" t="b">
        <v>0</v>
      </c>
      <c r="H53" s="91" t="b">
        <v>0</v>
      </c>
      <c r="I53" s="91" t="b">
        <v>0</v>
      </c>
      <c r="J53" s="91" t="b">
        <v>0</v>
      </c>
      <c r="K53" s="91" t="b">
        <v>0</v>
      </c>
      <c r="L53" s="91" t="b">
        <v>0</v>
      </c>
    </row>
    <row r="54" spans="1:12" ht="15">
      <c r="A54" s="91" t="s">
        <v>959</v>
      </c>
      <c r="B54" s="91" t="s">
        <v>960</v>
      </c>
      <c r="C54" s="91">
        <v>2</v>
      </c>
      <c r="D54" s="130">
        <v>0.005917051511822726</v>
      </c>
      <c r="E54" s="130">
        <v>2.2730012720637376</v>
      </c>
      <c r="F54" s="91" t="s">
        <v>1228</v>
      </c>
      <c r="G54" s="91" t="b">
        <v>0</v>
      </c>
      <c r="H54" s="91" t="b">
        <v>0</v>
      </c>
      <c r="I54" s="91" t="b">
        <v>0</v>
      </c>
      <c r="J54" s="91" t="b">
        <v>1</v>
      </c>
      <c r="K54" s="91" t="b">
        <v>0</v>
      </c>
      <c r="L54" s="91" t="b">
        <v>0</v>
      </c>
    </row>
    <row r="55" spans="1:12" ht="15">
      <c r="A55" s="91" t="s">
        <v>960</v>
      </c>
      <c r="B55" s="91" t="s">
        <v>961</v>
      </c>
      <c r="C55" s="91">
        <v>2</v>
      </c>
      <c r="D55" s="130">
        <v>0.005917051511822726</v>
      </c>
      <c r="E55" s="130">
        <v>2.2730012720637376</v>
      </c>
      <c r="F55" s="91" t="s">
        <v>1228</v>
      </c>
      <c r="G55" s="91" t="b">
        <v>1</v>
      </c>
      <c r="H55" s="91" t="b">
        <v>0</v>
      </c>
      <c r="I55" s="91" t="b">
        <v>0</v>
      </c>
      <c r="J55" s="91" t="b">
        <v>0</v>
      </c>
      <c r="K55" s="91" t="b">
        <v>0</v>
      </c>
      <c r="L55" s="91" t="b">
        <v>0</v>
      </c>
    </row>
    <row r="56" spans="1:12" ht="15">
      <c r="A56" s="91" t="s">
        <v>961</v>
      </c>
      <c r="B56" s="91" t="s">
        <v>1213</v>
      </c>
      <c r="C56" s="91">
        <v>2</v>
      </c>
      <c r="D56" s="130">
        <v>0.005917051511822726</v>
      </c>
      <c r="E56" s="130">
        <v>2.0969100130080562</v>
      </c>
      <c r="F56" s="91" t="s">
        <v>1228</v>
      </c>
      <c r="G56" s="91" t="b">
        <v>0</v>
      </c>
      <c r="H56" s="91" t="b">
        <v>0</v>
      </c>
      <c r="I56" s="91" t="b">
        <v>0</v>
      </c>
      <c r="J56" s="91" t="b">
        <v>0</v>
      </c>
      <c r="K56" s="91" t="b">
        <v>0</v>
      </c>
      <c r="L56" s="91" t="b">
        <v>0</v>
      </c>
    </row>
    <row r="57" spans="1:12" ht="15">
      <c r="A57" s="91" t="s">
        <v>1213</v>
      </c>
      <c r="B57" s="91" t="s">
        <v>965</v>
      </c>
      <c r="C57" s="91">
        <v>2</v>
      </c>
      <c r="D57" s="130">
        <v>0.005917051511822726</v>
      </c>
      <c r="E57" s="130">
        <v>1.6197887582883939</v>
      </c>
      <c r="F57" s="91" t="s">
        <v>1228</v>
      </c>
      <c r="G57" s="91" t="b">
        <v>0</v>
      </c>
      <c r="H57" s="91" t="b">
        <v>0</v>
      </c>
      <c r="I57" s="91" t="b">
        <v>0</v>
      </c>
      <c r="J57" s="91" t="b">
        <v>0</v>
      </c>
      <c r="K57" s="91" t="b">
        <v>0</v>
      </c>
      <c r="L57" s="91" t="b">
        <v>0</v>
      </c>
    </row>
    <row r="58" spans="1:12" ht="15">
      <c r="A58" s="91" t="s">
        <v>965</v>
      </c>
      <c r="B58" s="91" t="s">
        <v>242</v>
      </c>
      <c r="C58" s="91">
        <v>2</v>
      </c>
      <c r="D58" s="130">
        <v>0.005917051511822726</v>
      </c>
      <c r="E58" s="130">
        <v>1.0555173278498313</v>
      </c>
      <c r="F58" s="91" t="s">
        <v>1228</v>
      </c>
      <c r="G58" s="91" t="b">
        <v>0</v>
      </c>
      <c r="H58" s="91" t="b">
        <v>0</v>
      </c>
      <c r="I58" s="91" t="b">
        <v>0</v>
      </c>
      <c r="J58" s="91" t="b">
        <v>0</v>
      </c>
      <c r="K58" s="91" t="b">
        <v>0</v>
      </c>
      <c r="L58" s="91" t="b">
        <v>0</v>
      </c>
    </row>
    <row r="59" spans="1:12" ht="15">
      <c r="A59" s="91" t="s">
        <v>242</v>
      </c>
      <c r="B59" s="91" t="s">
        <v>1223</v>
      </c>
      <c r="C59" s="91">
        <v>2</v>
      </c>
      <c r="D59" s="130">
        <v>0.005917051511822726</v>
      </c>
      <c r="E59" s="130">
        <v>1.6709412807357753</v>
      </c>
      <c r="F59" s="91" t="s">
        <v>1228</v>
      </c>
      <c r="G59" s="91" t="b">
        <v>0</v>
      </c>
      <c r="H59" s="91" t="b">
        <v>0</v>
      </c>
      <c r="I59" s="91" t="b">
        <v>0</v>
      </c>
      <c r="J59" s="91" t="b">
        <v>0</v>
      </c>
      <c r="K59" s="91" t="b">
        <v>0</v>
      </c>
      <c r="L59" s="91" t="b">
        <v>0</v>
      </c>
    </row>
    <row r="60" spans="1:12" ht="15">
      <c r="A60" s="91" t="s">
        <v>1223</v>
      </c>
      <c r="B60" s="91" t="s">
        <v>1224</v>
      </c>
      <c r="C60" s="91">
        <v>2</v>
      </c>
      <c r="D60" s="130">
        <v>0.005917051511822726</v>
      </c>
      <c r="E60" s="130">
        <v>2.2730012720637376</v>
      </c>
      <c r="F60" s="91" t="s">
        <v>1228</v>
      </c>
      <c r="G60" s="91" t="b">
        <v>0</v>
      </c>
      <c r="H60" s="91" t="b">
        <v>0</v>
      </c>
      <c r="I60" s="91" t="b">
        <v>0</v>
      </c>
      <c r="J60" s="91" t="b">
        <v>0</v>
      </c>
      <c r="K60" s="91" t="b">
        <v>0</v>
      </c>
      <c r="L60" s="91" t="b">
        <v>0</v>
      </c>
    </row>
    <row r="61" spans="1:12" ht="15">
      <c r="A61" s="91" t="s">
        <v>1224</v>
      </c>
      <c r="B61" s="91" t="s">
        <v>1225</v>
      </c>
      <c r="C61" s="91">
        <v>2</v>
      </c>
      <c r="D61" s="130">
        <v>0.005917051511822726</v>
      </c>
      <c r="E61" s="130">
        <v>2.2730012720637376</v>
      </c>
      <c r="F61" s="91" t="s">
        <v>1228</v>
      </c>
      <c r="G61" s="91" t="b">
        <v>0</v>
      </c>
      <c r="H61" s="91" t="b">
        <v>0</v>
      </c>
      <c r="I61" s="91" t="b">
        <v>0</v>
      </c>
      <c r="J61" s="91" t="b">
        <v>0</v>
      </c>
      <c r="K61" s="91" t="b">
        <v>0</v>
      </c>
      <c r="L61" s="91" t="b">
        <v>0</v>
      </c>
    </row>
    <row r="62" spans="1:12" ht="15">
      <c r="A62" s="91" t="s">
        <v>249</v>
      </c>
      <c r="B62" s="91" t="s">
        <v>945</v>
      </c>
      <c r="C62" s="91">
        <v>3</v>
      </c>
      <c r="D62" s="130">
        <v>0.01217053520777946</v>
      </c>
      <c r="E62" s="130">
        <v>0.6577130150020202</v>
      </c>
      <c r="F62" s="91" t="s">
        <v>827</v>
      </c>
      <c r="G62" s="91" t="b">
        <v>0</v>
      </c>
      <c r="H62" s="91" t="b">
        <v>0</v>
      </c>
      <c r="I62" s="91" t="b">
        <v>0</v>
      </c>
      <c r="J62" s="91" t="b">
        <v>0</v>
      </c>
      <c r="K62" s="91" t="b">
        <v>0</v>
      </c>
      <c r="L62" s="91" t="b">
        <v>0</v>
      </c>
    </row>
    <row r="63" spans="1:12" ht="15">
      <c r="A63" s="91" t="s">
        <v>249</v>
      </c>
      <c r="B63" s="91" t="s">
        <v>946</v>
      </c>
      <c r="C63" s="91">
        <v>2</v>
      </c>
      <c r="D63" s="130">
        <v>0.011467809358627856</v>
      </c>
      <c r="E63" s="130">
        <v>0.6857417386022636</v>
      </c>
      <c r="F63" s="91" t="s">
        <v>827</v>
      </c>
      <c r="G63" s="91" t="b">
        <v>0</v>
      </c>
      <c r="H63" s="91" t="b">
        <v>0</v>
      </c>
      <c r="I63" s="91" t="b">
        <v>0</v>
      </c>
      <c r="J63" s="91" t="b">
        <v>0</v>
      </c>
      <c r="K63" s="91" t="b">
        <v>0</v>
      </c>
      <c r="L63" s="91" t="b">
        <v>0</v>
      </c>
    </row>
    <row r="64" spans="1:12" ht="15">
      <c r="A64" s="91" t="s">
        <v>248</v>
      </c>
      <c r="B64" s="91" t="s">
        <v>249</v>
      </c>
      <c r="C64" s="91">
        <v>2</v>
      </c>
      <c r="D64" s="130">
        <v>0.01720171403794178</v>
      </c>
      <c r="E64" s="130">
        <v>0.6065604925546388</v>
      </c>
      <c r="F64" s="91" t="s">
        <v>827</v>
      </c>
      <c r="G64" s="91" t="b">
        <v>0</v>
      </c>
      <c r="H64" s="91" t="b">
        <v>0</v>
      </c>
      <c r="I64" s="91" t="b">
        <v>0</v>
      </c>
      <c r="J64" s="91" t="b">
        <v>0</v>
      </c>
      <c r="K64" s="91" t="b">
        <v>0</v>
      </c>
      <c r="L64" s="91" t="b">
        <v>0</v>
      </c>
    </row>
    <row r="65" spans="1:12" ht="15">
      <c r="A65" s="91" t="s">
        <v>950</v>
      </c>
      <c r="B65" s="91" t="s">
        <v>248</v>
      </c>
      <c r="C65" s="91">
        <v>2</v>
      </c>
      <c r="D65" s="130">
        <v>0.011467809358627856</v>
      </c>
      <c r="E65" s="130">
        <v>1.2086204838826013</v>
      </c>
      <c r="F65" s="91" t="s">
        <v>827</v>
      </c>
      <c r="G65" s="91" t="b">
        <v>1</v>
      </c>
      <c r="H65" s="91" t="b">
        <v>0</v>
      </c>
      <c r="I65" s="91" t="b">
        <v>0</v>
      </c>
      <c r="J65" s="91" t="b">
        <v>0</v>
      </c>
      <c r="K65" s="91" t="b">
        <v>0</v>
      </c>
      <c r="L65" s="91" t="b">
        <v>0</v>
      </c>
    </row>
    <row r="66" spans="1:12" ht="15">
      <c r="A66" s="91" t="s">
        <v>248</v>
      </c>
      <c r="B66" s="91" t="s">
        <v>951</v>
      </c>
      <c r="C66" s="91">
        <v>2</v>
      </c>
      <c r="D66" s="130">
        <v>0.011467809358627856</v>
      </c>
      <c r="E66" s="130">
        <v>1.2086204838826013</v>
      </c>
      <c r="F66" s="91" t="s">
        <v>827</v>
      </c>
      <c r="G66" s="91" t="b">
        <v>0</v>
      </c>
      <c r="H66" s="91" t="b">
        <v>0</v>
      </c>
      <c r="I66" s="91" t="b">
        <v>0</v>
      </c>
      <c r="J66" s="91" t="b">
        <v>0</v>
      </c>
      <c r="K66" s="91" t="b">
        <v>0</v>
      </c>
      <c r="L66" s="91" t="b">
        <v>0</v>
      </c>
    </row>
    <row r="67" spans="1:12" ht="15">
      <c r="A67" s="91" t="s">
        <v>951</v>
      </c>
      <c r="B67" s="91" t="s">
        <v>952</v>
      </c>
      <c r="C67" s="91">
        <v>2</v>
      </c>
      <c r="D67" s="130">
        <v>0.011467809358627856</v>
      </c>
      <c r="E67" s="130">
        <v>1.6857417386022637</v>
      </c>
      <c r="F67" s="91" t="s">
        <v>827</v>
      </c>
      <c r="G67" s="91" t="b">
        <v>0</v>
      </c>
      <c r="H67" s="91" t="b">
        <v>0</v>
      </c>
      <c r="I67" s="91" t="b">
        <v>0</v>
      </c>
      <c r="J67" s="91" t="b">
        <v>0</v>
      </c>
      <c r="K67" s="91" t="b">
        <v>0</v>
      </c>
      <c r="L67" s="91" t="b">
        <v>0</v>
      </c>
    </row>
    <row r="68" spans="1:12" ht="15">
      <c r="A68" s="91" t="s">
        <v>952</v>
      </c>
      <c r="B68" s="91" t="s">
        <v>1209</v>
      </c>
      <c r="C68" s="91">
        <v>2</v>
      </c>
      <c r="D68" s="130">
        <v>0.011467809358627856</v>
      </c>
      <c r="E68" s="130">
        <v>1.6857417386022637</v>
      </c>
      <c r="F68" s="91" t="s">
        <v>827</v>
      </c>
      <c r="G68" s="91" t="b">
        <v>0</v>
      </c>
      <c r="H68" s="91" t="b">
        <v>0</v>
      </c>
      <c r="I68" s="91" t="b">
        <v>0</v>
      </c>
      <c r="J68" s="91" t="b">
        <v>1</v>
      </c>
      <c r="K68" s="91" t="b">
        <v>0</v>
      </c>
      <c r="L68" s="91" t="b">
        <v>0</v>
      </c>
    </row>
    <row r="69" spans="1:12" ht="15">
      <c r="A69" s="91" t="s">
        <v>1209</v>
      </c>
      <c r="B69" s="91" t="s">
        <v>1215</v>
      </c>
      <c r="C69" s="91">
        <v>2</v>
      </c>
      <c r="D69" s="130">
        <v>0.011467809358627856</v>
      </c>
      <c r="E69" s="130">
        <v>1.6857417386022637</v>
      </c>
      <c r="F69" s="91" t="s">
        <v>827</v>
      </c>
      <c r="G69" s="91" t="b">
        <v>1</v>
      </c>
      <c r="H69" s="91" t="b">
        <v>0</v>
      </c>
      <c r="I69" s="91" t="b">
        <v>0</v>
      </c>
      <c r="J69" s="91" t="b">
        <v>0</v>
      </c>
      <c r="K69" s="91" t="b">
        <v>0</v>
      </c>
      <c r="L69" s="91" t="b">
        <v>0</v>
      </c>
    </row>
    <row r="70" spans="1:12" ht="15">
      <c r="A70" s="91" t="s">
        <v>1215</v>
      </c>
      <c r="B70" s="91" t="s">
        <v>1216</v>
      </c>
      <c r="C70" s="91">
        <v>2</v>
      </c>
      <c r="D70" s="130">
        <v>0.011467809358627856</v>
      </c>
      <c r="E70" s="130">
        <v>1.6857417386022637</v>
      </c>
      <c r="F70" s="91" t="s">
        <v>827</v>
      </c>
      <c r="G70" s="91" t="b">
        <v>0</v>
      </c>
      <c r="H70" s="91" t="b">
        <v>0</v>
      </c>
      <c r="I70" s="91" t="b">
        <v>0</v>
      </c>
      <c r="J70" s="91" t="b">
        <v>0</v>
      </c>
      <c r="K70" s="91" t="b">
        <v>0</v>
      </c>
      <c r="L70" s="91" t="b">
        <v>0</v>
      </c>
    </row>
    <row r="71" spans="1:12" ht="15">
      <c r="A71" s="91" t="s">
        <v>1216</v>
      </c>
      <c r="B71" s="91" t="s">
        <v>249</v>
      </c>
      <c r="C71" s="91">
        <v>2</v>
      </c>
      <c r="D71" s="130">
        <v>0.011467809358627856</v>
      </c>
      <c r="E71" s="130">
        <v>1.0836817472743012</v>
      </c>
      <c r="F71" s="91" t="s">
        <v>827</v>
      </c>
      <c r="G71" s="91" t="b">
        <v>0</v>
      </c>
      <c r="H71" s="91" t="b">
        <v>0</v>
      </c>
      <c r="I71" s="91" t="b">
        <v>0</v>
      </c>
      <c r="J71" s="91" t="b">
        <v>0</v>
      </c>
      <c r="K71" s="91" t="b">
        <v>0</v>
      </c>
      <c r="L71" s="91" t="b">
        <v>0</v>
      </c>
    </row>
    <row r="72" spans="1:12" ht="15">
      <c r="A72" s="91" t="s">
        <v>1210</v>
      </c>
      <c r="B72" s="91" t="s">
        <v>1211</v>
      </c>
      <c r="C72" s="91">
        <v>2</v>
      </c>
      <c r="D72" s="130">
        <v>0.011467809358627856</v>
      </c>
      <c r="E72" s="130">
        <v>1.6857417386022637</v>
      </c>
      <c r="F72" s="91" t="s">
        <v>827</v>
      </c>
      <c r="G72" s="91" t="b">
        <v>0</v>
      </c>
      <c r="H72" s="91" t="b">
        <v>0</v>
      </c>
      <c r="I72" s="91" t="b">
        <v>0</v>
      </c>
      <c r="J72" s="91" t="b">
        <v>0</v>
      </c>
      <c r="K72" s="91" t="b">
        <v>0</v>
      </c>
      <c r="L72" s="91" t="b">
        <v>0</v>
      </c>
    </row>
    <row r="73" spans="1:12" ht="15">
      <c r="A73" s="91" t="s">
        <v>1211</v>
      </c>
      <c r="B73" s="91" t="s">
        <v>946</v>
      </c>
      <c r="C73" s="91">
        <v>2</v>
      </c>
      <c r="D73" s="130">
        <v>0.011467809358627856</v>
      </c>
      <c r="E73" s="130">
        <v>1.287801729930226</v>
      </c>
      <c r="F73" s="91" t="s">
        <v>827</v>
      </c>
      <c r="G73" s="91" t="b">
        <v>0</v>
      </c>
      <c r="H73" s="91" t="b">
        <v>0</v>
      </c>
      <c r="I73" s="91" t="b">
        <v>0</v>
      </c>
      <c r="J73" s="91" t="b">
        <v>0</v>
      </c>
      <c r="K73" s="91" t="b">
        <v>0</v>
      </c>
      <c r="L73" s="91" t="b">
        <v>0</v>
      </c>
    </row>
    <row r="74" spans="1:12" ht="15">
      <c r="A74" s="91" t="s">
        <v>987</v>
      </c>
      <c r="B74" s="91" t="s">
        <v>1220</v>
      </c>
      <c r="C74" s="91">
        <v>2</v>
      </c>
      <c r="D74" s="130">
        <v>0.011467809358627856</v>
      </c>
      <c r="E74" s="130">
        <v>1.6857417386022637</v>
      </c>
      <c r="F74" s="91" t="s">
        <v>827</v>
      </c>
      <c r="G74" s="91" t="b">
        <v>0</v>
      </c>
      <c r="H74" s="91" t="b">
        <v>0</v>
      </c>
      <c r="I74" s="91" t="b">
        <v>0</v>
      </c>
      <c r="J74" s="91" t="b">
        <v>0</v>
      </c>
      <c r="K74" s="91" t="b">
        <v>0</v>
      </c>
      <c r="L74" s="91" t="b">
        <v>0</v>
      </c>
    </row>
    <row r="75" spans="1:12" ht="15">
      <c r="A75" s="91" t="s">
        <v>956</v>
      </c>
      <c r="B75" s="91" t="s">
        <v>954</v>
      </c>
      <c r="C75" s="91">
        <v>2</v>
      </c>
      <c r="D75" s="130">
        <v>0.013829601586077172</v>
      </c>
      <c r="E75" s="130">
        <v>1.1972805581256194</v>
      </c>
      <c r="F75" s="91" t="s">
        <v>828</v>
      </c>
      <c r="G75" s="91" t="b">
        <v>0</v>
      </c>
      <c r="H75" s="91" t="b">
        <v>0</v>
      </c>
      <c r="I75" s="91" t="b">
        <v>0</v>
      </c>
      <c r="J75" s="91" t="b">
        <v>0</v>
      </c>
      <c r="K75" s="91" t="b">
        <v>0</v>
      </c>
      <c r="L75" s="91" t="b">
        <v>0</v>
      </c>
    </row>
    <row r="76" spans="1:12" ht="15">
      <c r="A76" s="91" t="s">
        <v>957</v>
      </c>
      <c r="B76" s="91" t="s">
        <v>958</v>
      </c>
      <c r="C76" s="91">
        <v>2</v>
      </c>
      <c r="D76" s="130">
        <v>0.013829601586077172</v>
      </c>
      <c r="E76" s="130">
        <v>1.4983105537896007</v>
      </c>
      <c r="F76" s="91" t="s">
        <v>828</v>
      </c>
      <c r="G76" s="91" t="b">
        <v>0</v>
      </c>
      <c r="H76" s="91" t="b">
        <v>0</v>
      </c>
      <c r="I76" s="91" t="b">
        <v>0</v>
      </c>
      <c r="J76" s="91" t="b">
        <v>0</v>
      </c>
      <c r="K76" s="91" t="b">
        <v>0</v>
      </c>
      <c r="L76" s="91" t="b">
        <v>0</v>
      </c>
    </row>
    <row r="77" spans="1:12" ht="15">
      <c r="A77" s="91" t="s">
        <v>958</v>
      </c>
      <c r="B77" s="91" t="s">
        <v>959</v>
      </c>
      <c r="C77" s="91">
        <v>2</v>
      </c>
      <c r="D77" s="130">
        <v>0.013829601586077172</v>
      </c>
      <c r="E77" s="130">
        <v>1.4983105537896007</v>
      </c>
      <c r="F77" s="91" t="s">
        <v>828</v>
      </c>
      <c r="G77" s="91" t="b">
        <v>0</v>
      </c>
      <c r="H77" s="91" t="b">
        <v>0</v>
      </c>
      <c r="I77" s="91" t="b">
        <v>0</v>
      </c>
      <c r="J77" s="91" t="b">
        <v>0</v>
      </c>
      <c r="K77" s="91" t="b">
        <v>0</v>
      </c>
      <c r="L77" s="91" t="b">
        <v>0</v>
      </c>
    </row>
    <row r="78" spans="1:12" ht="15">
      <c r="A78" s="91" t="s">
        <v>959</v>
      </c>
      <c r="B78" s="91" t="s">
        <v>960</v>
      </c>
      <c r="C78" s="91">
        <v>2</v>
      </c>
      <c r="D78" s="130">
        <v>0.013829601586077172</v>
      </c>
      <c r="E78" s="130">
        <v>1.4983105537896007</v>
      </c>
      <c r="F78" s="91" t="s">
        <v>828</v>
      </c>
      <c r="G78" s="91" t="b">
        <v>0</v>
      </c>
      <c r="H78" s="91" t="b">
        <v>0</v>
      </c>
      <c r="I78" s="91" t="b">
        <v>0</v>
      </c>
      <c r="J78" s="91" t="b">
        <v>1</v>
      </c>
      <c r="K78" s="91" t="b">
        <v>0</v>
      </c>
      <c r="L78" s="91" t="b">
        <v>0</v>
      </c>
    </row>
    <row r="79" spans="1:12" ht="15">
      <c r="A79" s="91" t="s">
        <v>960</v>
      </c>
      <c r="B79" s="91" t="s">
        <v>961</v>
      </c>
      <c r="C79" s="91">
        <v>2</v>
      </c>
      <c r="D79" s="130">
        <v>0.013829601586077172</v>
      </c>
      <c r="E79" s="130">
        <v>1.4983105537896007</v>
      </c>
      <c r="F79" s="91" t="s">
        <v>828</v>
      </c>
      <c r="G79" s="91" t="b">
        <v>1</v>
      </c>
      <c r="H79" s="91" t="b">
        <v>0</v>
      </c>
      <c r="I79" s="91" t="b">
        <v>0</v>
      </c>
      <c r="J79" s="91" t="b">
        <v>0</v>
      </c>
      <c r="K79" s="91" t="b">
        <v>0</v>
      </c>
      <c r="L79" s="91" t="b">
        <v>0</v>
      </c>
    </row>
    <row r="80" spans="1:12" ht="15">
      <c r="A80" s="91" t="s">
        <v>961</v>
      </c>
      <c r="B80" s="91" t="s">
        <v>1213</v>
      </c>
      <c r="C80" s="91">
        <v>2</v>
      </c>
      <c r="D80" s="130">
        <v>0.013829601586077172</v>
      </c>
      <c r="E80" s="130">
        <v>1.4983105537896007</v>
      </c>
      <c r="F80" s="91" t="s">
        <v>828</v>
      </c>
      <c r="G80" s="91" t="b">
        <v>0</v>
      </c>
      <c r="H80" s="91" t="b">
        <v>0</v>
      </c>
      <c r="I80" s="91" t="b">
        <v>0</v>
      </c>
      <c r="J80" s="91" t="b">
        <v>0</v>
      </c>
      <c r="K80" s="91" t="b">
        <v>0</v>
      </c>
      <c r="L80" s="91" t="b">
        <v>0</v>
      </c>
    </row>
    <row r="81" spans="1:12" ht="15">
      <c r="A81" s="91" t="s">
        <v>1213</v>
      </c>
      <c r="B81" s="91" t="s">
        <v>965</v>
      </c>
      <c r="C81" s="91">
        <v>2</v>
      </c>
      <c r="D81" s="130">
        <v>0.013829601586077172</v>
      </c>
      <c r="E81" s="130">
        <v>1.4983105537896007</v>
      </c>
      <c r="F81" s="91" t="s">
        <v>828</v>
      </c>
      <c r="G81" s="91" t="b">
        <v>0</v>
      </c>
      <c r="H81" s="91" t="b">
        <v>0</v>
      </c>
      <c r="I81" s="91" t="b">
        <v>0</v>
      </c>
      <c r="J81" s="91" t="b">
        <v>0</v>
      </c>
      <c r="K81" s="91" t="b">
        <v>0</v>
      </c>
      <c r="L81" s="91" t="b">
        <v>0</v>
      </c>
    </row>
    <row r="82" spans="1:12" ht="15">
      <c r="A82" s="91" t="s">
        <v>965</v>
      </c>
      <c r="B82" s="91" t="s">
        <v>242</v>
      </c>
      <c r="C82" s="91">
        <v>2</v>
      </c>
      <c r="D82" s="130">
        <v>0.013829601586077172</v>
      </c>
      <c r="E82" s="130">
        <v>1.021189299069938</v>
      </c>
      <c r="F82" s="91" t="s">
        <v>828</v>
      </c>
      <c r="G82" s="91" t="b">
        <v>0</v>
      </c>
      <c r="H82" s="91" t="b">
        <v>0</v>
      </c>
      <c r="I82" s="91" t="b">
        <v>0</v>
      </c>
      <c r="J82" s="91" t="b">
        <v>0</v>
      </c>
      <c r="K82" s="91" t="b">
        <v>0</v>
      </c>
      <c r="L82" s="91" t="b">
        <v>0</v>
      </c>
    </row>
    <row r="83" spans="1:12" ht="15">
      <c r="A83" s="91" t="s">
        <v>242</v>
      </c>
      <c r="B83" s="91" t="s">
        <v>1223</v>
      </c>
      <c r="C83" s="91">
        <v>2</v>
      </c>
      <c r="D83" s="130">
        <v>0.013829601586077172</v>
      </c>
      <c r="E83" s="130">
        <v>1.100370545117563</v>
      </c>
      <c r="F83" s="91" t="s">
        <v>828</v>
      </c>
      <c r="G83" s="91" t="b">
        <v>0</v>
      </c>
      <c r="H83" s="91" t="b">
        <v>0</v>
      </c>
      <c r="I83" s="91" t="b">
        <v>0</v>
      </c>
      <c r="J83" s="91" t="b">
        <v>0</v>
      </c>
      <c r="K83" s="91" t="b">
        <v>0</v>
      </c>
      <c r="L83" s="91" t="b">
        <v>0</v>
      </c>
    </row>
    <row r="84" spans="1:12" ht="15">
      <c r="A84" s="91" t="s">
        <v>1223</v>
      </c>
      <c r="B84" s="91" t="s">
        <v>1224</v>
      </c>
      <c r="C84" s="91">
        <v>2</v>
      </c>
      <c r="D84" s="130">
        <v>0.013829601586077172</v>
      </c>
      <c r="E84" s="130">
        <v>1.4983105537896007</v>
      </c>
      <c r="F84" s="91" t="s">
        <v>828</v>
      </c>
      <c r="G84" s="91" t="b">
        <v>0</v>
      </c>
      <c r="H84" s="91" t="b">
        <v>0</v>
      </c>
      <c r="I84" s="91" t="b">
        <v>0</v>
      </c>
      <c r="J84" s="91" t="b">
        <v>0</v>
      </c>
      <c r="K84" s="91" t="b">
        <v>0</v>
      </c>
      <c r="L84" s="91" t="b">
        <v>0</v>
      </c>
    </row>
    <row r="85" spans="1:12" ht="15">
      <c r="A85" s="91" t="s">
        <v>1224</v>
      </c>
      <c r="B85" s="91" t="s">
        <v>1225</v>
      </c>
      <c r="C85" s="91">
        <v>2</v>
      </c>
      <c r="D85" s="130">
        <v>0.013829601586077172</v>
      </c>
      <c r="E85" s="130">
        <v>1.4983105537896007</v>
      </c>
      <c r="F85" s="91" t="s">
        <v>828</v>
      </c>
      <c r="G85" s="91" t="b">
        <v>0</v>
      </c>
      <c r="H85" s="91" t="b">
        <v>0</v>
      </c>
      <c r="I85" s="91" t="b">
        <v>0</v>
      </c>
      <c r="J85" s="91" t="b">
        <v>0</v>
      </c>
      <c r="K85" s="91" t="b">
        <v>0</v>
      </c>
      <c r="L85" s="91" t="b">
        <v>0</v>
      </c>
    </row>
    <row r="86" spans="1:12" ht="15">
      <c r="A86" s="91" t="s">
        <v>248</v>
      </c>
      <c r="B86" s="91" t="s">
        <v>242</v>
      </c>
      <c r="C86" s="91">
        <v>2</v>
      </c>
      <c r="D86" s="130">
        <v>0.009518446435442229</v>
      </c>
      <c r="E86" s="130">
        <v>1.2304489213782739</v>
      </c>
      <c r="F86" s="91" t="s">
        <v>831</v>
      </c>
      <c r="G86" s="91" t="b">
        <v>0</v>
      </c>
      <c r="H86" s="91" t="b">
        <v>0</v>
      </c>
      <c r="I86" s="91" t="b">
        <v>0</v>
      </c>
      <c r="J86" s="91" t="b">
        <v>0</v>
      </c>
      <c r="K86" s="91" t="b">
        <v>0</v>
      </c>
      <c r="L86" s="91" t="b">
        <v>0</v>
      </c>
    </row>
    <row r="87" spans="1:12" ht="15">
      <c r="A87" s="91" t="s">
        <v>971</v>
      </c>
      <c r="B87" s="91" t="s">
        <v>970</v>
      </c>
      <c r="C87" s="91">
        <v>2</v>
      </c>
      <c r="D87" s="130">
        <v>0.009518446435442229</v>
      </c>
      <c r="E87" s="130">
        <v>1.0543576623225925</v>
      </c>
      <c r="F87" s="91" t="s">
        <v>831</v>
      </c>
      <c r="G87" s="91" t="b">
        <v>0</v>
      </c>
      <c r="H87" s="91" t="b">
        <v>0</v>
      </c>
      <c r="I87" s="91" t="b">
        <v>0</v>
      </c>
      <c r="J87" s="91" t="b">
        <v>0</v>
      </c>
      <c r="K87" s="91" t="b">
        <v>0</v>
      </c>
      <c r="L87" s="91" t="b">
        <v>0</v>
      </c>
    </row>
    <row r="88" spans="1:12" ht="15">
      <c r="A88" s="91" t="s">
        <v>970</v>
      </c>
      <c r="B88" s="91" t="s">
        <v>246</v>
      </c>
      <c r="C88" s="91">
        <v>2</v>
      </c>
      <c r="D88" s="130">
        <v>0.009518446435442229</v>
      </c>
      <c r="E88" s="130">
        <v>0.8782664032669114</v>
      </c>
      <c r="F88" s="91" t="s">
        <v>831</v>
      </c>
      <c r="G88" s="91" t="b">
        <v>0</v>
      </c>
      <c r="H88" s="91" t="b">
        <v>0</v>
      </c>
      <c r="I88" s="91" t="b">
        <v>0</v>
      </c>
      <c r="J88" s="91" t="b">
        <v>0</v>
      </c>
      <c r="K88" s="91" t="b">
        <v>0</v>
      </c>
      <c r="L88" s="91" t="b">
        <v>0</v>
      </c>
    </row>
    <row r="89" spans="1:12" ht="15">
      <c r="A89" s="91" t="s">
        <v>246</v>
      </c>
      <c r="B89" s="91" t="s">
        <v>245</v>
      </c>
      <c r="C89" s="91">
        <v>2</v>
      </c>
      <c r="D89" s="130">
        <v>0.009518446435442229</v>
      </c>
      <c r="E89" s="130">
        <v>1.0543576623225925</v>
      </c>
      <c r="F89" s="91" t="s">
        <v>831</v>
      </c>
      <c r="G89" s="91" t="b">
        <v>0</v>
      </c>
      <c r="H89" s="91" t="b">
        <v>0</v>
      </c>
      <c r="I89" s="91" t="b">
        <v>0</v>
      </c>
      <c r="J89" s="91" t="b">
        <v>0</v>
      </c>
      <c r="K89" s="91" t="b">
        <v>0</v>
      </c>
      <c r="L89" s="91" t="b">
        <v>0</v>
      </c>
    </row>
    <row r="90" spans="1:12" ht="15">
      <c r="A90" s="91" t="s">
        <v>245</v>
      </c>
      <c r="B90" s="91" t="s">
        <v>972</v>
      </c>
      <c r="C90" s="91">
        <v>2</v>
      </c>
      <c r="D90" s="130">
        <v>0.009518446435442229</v>
      </c>
      <c r="E90" s="130">
        <v>1.2304489213782739</v>
      </c>
      <c r="F90" s="91" t="s">
        <v>831</v>
      </c>
      <c r="G90" s="91" t="b">
        <v>0</v>
      </c>
      <c r="H90" s="91" t="b">
        <v>0</v>
      </c>
      <c r="I90" s="91" t="b">
        <v>0</v>
      </c>
      <c r="J90" s="91" t="b">
        <v>0</v>
      </c>
      <c r="K90" s="91" t="b">
        <v>0</v>
      </c>
      <c r="L90" s="91" t="b">
        <v>0</v>
      </c>
    </row>
    <row r="91" spans="1:12" ht="15">
      <c r="A91" s="91" t="s">
        <v>972</v>
      </c>
      <c r="B91" s="91" t="s">
        <v>973</v>
      </c>
      <c r="C91" s="91">
        <v>2</v>
      </c>
      <c r="D91" s="130">
        <v>0.009518446435442229</v>
      </c>
      <c r="E91" s="130">
        <v>1.2304489213782739</v>
      </c>
      <c r="F91" s="91" t="s">
        <v>831</v>
      </c>
      <c r="G91" s="91" t="b">
        <v>0</v>
      </c>
      <c r="H91" s="91" t="b">
        <v>0</v>
      </c>
      <c r="I91" s="91" t="b">
        <v>0</v>
      </c>
      <c r="J91" s="91" t="b">
        <v>1</v>
      </c>
      <c r="K91" s="91" t="b">
        <v>0</v>
      </c>
      <c r="L91" s="91" t="b">
        <v>0</v>
      </c>
    </row>
    <row r="92" spans="1:12" ht="15">
      <c r="A92" s="91" t="s">
        <v>973</v>
      </c>
      <c r="B92" s="91" t="s">
        <v>974</v>
      </c>
      <c r="C92" s="91">
        <v>2</v>
      </c>
      <c r="D92" s="130">
        <v>0.009518446435442229</v>
      </c>
      <c r="E92" s="130">
        <v>1.2304489213782739</v>
      </c>
      <c r="F92" s="91" t="s">
        <v>831</v>
      </c>
      <c r="G92" s="91" t="b">
        <v>1</v>
      </c>
      <c r="H92" s="91" t="b">
        <v>0</v>
      </c>
      <c r="I92" s="91" t="b">
        <v>0</v>
      </c>
      <c r="J92" s="91" t="b">
        <v>0</v>
      </c>
      <c r="K92" s="91" t="b">
        <v>0</v>
      </c>
      <c r="L92" s="91" t="b">
        <v>0</v>
      </c>
    </row>
    <row r="93" spans="1:12" ht="15">
      <c r="A93" s="91" t="s">
        <v>974</v>
      </c>
      <c r="B93" s="91" t="s">
        <v>975</v>
      </c>
      <c r="C93" s="91">
        <v>2</v>
      </c>
      <c r="D93" s="130">
        <v>0.009518446435442229</v>
      </c>
      <c r="E93" s="130">
        <v>1.2304489213782739</v>
      </c>
      <c r="F93" s="91" t="s">
        <v>831</v>
      </c>
      <c r="G93" s="91" t="b">
        <v>0</v>
      </c>
      <c r="H93" s="91" t="b">
        <v>0</v>
      </c>
      <c r="I93" s="91" t="b">
        <v>0</v>
      </c>
      <c r="J93" s="91" t="b">
        <v>0</v>
      </c>
      <c r="K93" s="91" t="b">
        <v>0</v>
      </c>
      <c r="L93" s="91" t="b">
        <v>0</v>
      </c>
    </row>
    <row r="94" spans="1:12" ht="15">
      <c r="A94" s="91" t="s">
        <v>975</v>
      </c>
      <c r="B94" s="91" t="s">
        <v>999</v>
      </c>
      <c r="C94" s="91">
        <v>2</v>
      </c>
      <c r="D94" s="130">
        <v>0.009518446435442229</v>
      </c>
      <c r="E94" s="130">
        <v>1.2304489213782739</v>
      </c>
      <c r="F94" s="91" t="s">
        <v>831</v>
      </c>
      <c r="G94" s="91" t="b">
        <v>0</v>
      </c>
      <c r="H94" s="91" t="b">
        <v>0</v>
      </c>
      <c r="I94" s="91" t="b">
        <v>0</v>
      </c>
      <c r="J94" s="91" t="b">
        <v>0</v>
      </c>
      <c r="K94" s="91" t="b">
        <v>0</v>
      </c>
      <c r="L94" s="91" t="b">
        <v>0</v>
      </c>
    </row>
    <row r="95" spans="1:12" ht="15">
      <c r="A95" s="91" t="s">
        <v>999</v>
      </c>
      <c r="B95" s="91" t="s">
        <v>1221</v>
      </c>
      <c r="C95" s="91">
        <v>2</v>
      </c>
      <c r="D95" s="130">
        <v>0.009518446435442229</v>
      </c>
      <c r="E95" s="130">
        <v>1.2304489213782739</v>
      </c>
      <c r="F95" s="91" t="s">
        <v>831</v>
      </c>
      <c r="G95" s="91" t="b">
        <v>0</v>
      </c>
      <c r="H95" s="91" t="b">
        <v>0</v>
      </c>
      <c r="I95" s="91" t="b">
        <v>0</v>
      </c>
      <c r="J95" s="91" t="b">
        <v>0</v>
      </c>
      <c r="K95" s="91" t="b">
        <v>0</v>
      </c>
      <c r="L95" s="91" t="b">
        <v>0</v>
      </c>
    </row>
    <row r="96" spans="1:12" ht="15">
      <c r="A96" s="91" t="s">
        <v>977</v>
      </c>
      <c r="B96" s="91" t="s">
        <v>978</v>
      </c>
      <c r="C96" s="91">
        <v>2</v>
      </c>
      <c r="D96" s="130">
        <v>0</v>
      </c>
      <c r="E96" s="130">
        <v>1.0969100130080565</v>
      </c>
      <c r="F96" s="91" t="s">
        <v>832</v>
      </c>
      <c r="G96" s="91" t="b">
        <v>0</v>
      </c>
      <c r="H96" s="91" t="b">
        <v>0</v>
      </c>
      <c r="I96" s="91" t="b">
        <v>0</v>
      </c>
      <c r="J96" s="91" t="b">
        <v>0</v>
      </c>
      <c r="K96" s="91" t="b">
        <v>0</v>
      </c>
      <c r="L96" s="91" t="b">
        <v>0</v>
      </c>
    </row>
    <row r="97" spans="1:12" ht="15">
      <c r="A97" s="91" t="s">
        <v>978</v>
      </c>
      <c r="B97" s="91" t="s">
        <v>251</v>
      </c>
      <c r="C97" s="91">
        <v>2</v>
      </c>
      <c r="D97" s="130">
        <v>0</v>
      </c>
      <c r="E97" s="130">
        <v>1.0969100130080565</v>
      </c>
      <c r="F97" s="91" t="s">
        <v>832</v>
      </c>
      <c r="G97" s="91" t="b">
        <v>0</v>
      </c>
      <c r="H97" s="91" t="b">
        <v>0</v>
      </c>
      <c r="I97" s="91" t="b">
        <v>0</v>
      </c>
      <c r="J97" s="91" t="b">
        <v>0</v>
      </c>
      <c r="K97" s="91" t="b">
        <v>0</v>
      </c>
      <c r="L97" s="91" t="b">
        <v>0</v>
      </c>
    </row>
    <row r="98" spans="1:12" ht="15">
      <c r="A98" s="91" t="s">
        <v>251</v>
      </c>
      <c r="B98" s="91" t="s">
        <v>946</v>
      </c>
      <c r="C98" s="91">
        <v>2</v>
      </c>
      <c r="D98" s="130">
        <v>0</v>
      </c>
      <c r="E98" s="130">
        <v>1.0969100130080565</v>
      </c>
      <c r="F98" s="91" t="s">
        <v>832</v>
      </c>
      <c r="G98" s="91" t="b">
        <v>0</v>
      </c>
      <c r="H98" s="91" t="b">
        <v>0</v>
      </c>
      <c r="I98" s="91" t="b">
        <v>0</v>
      </c>
      <c r="J98" s="91" t="b">
        <v>0</v>
      </c>
      <c r="K98" s="91" t="b">
        <v>0</v>
      </c>
      <c r="L98" s="91" t="b">
        <v>0</v>
      </c>
    </row>
    <row r="99" spans="1:12" ht="15">
      <c r="A99" s="91" t="s">
        <v>946</v>
      </c>
      <c r="B99" s="91" t="s">
        <v>979</v>
      </c>
      <c r="C99" s="91">
        <v>2</v>
      </c>
      <c r="D99" s="130">
        <v>0</v>
      </c>
      <c r="E99" s="130">
        <v>1.0969100130080565</v>
      </c>
      <c r="F99" s="91" t="s">
        <v>832</v>
      </c>
      <c r="G99" s="91" t="b">
        <v>0</v>
      </c>
      <c r="H99" s="91" t="b">
        <v>0</v>
      </c>
      <c r="I99" s="91" t="b">
        <v>0</v>
      </c>
      <c r="J99" s="91" t="b">
        <v>0</v>
      </c>
      <c r="K99" s="91" t="b">
        <v>0</v>
      </c>
      <c r="L99" s="91" t="b">
        <v>0</v>
      </c>
    </row>
    <row r="100" spans="1:12" ht="15">
      <c r="A100" s="91" t="s">
        <v>979</v>
      </c>
      <c r="B100" s="91" t="s">
        <v>980</v>
      </c>
      <c r="C100" s="91">
        <v>2</v>
      </c>
      <c r="D100" s="130">
        <v>0</v>
      </c>
      <c r="E100" s="130">
        <v>1.0969100130080565</v>
      </c>
      <c r="F100" s="91" t="s">
        <v>832</v>
      </c>
      <c r="G100" s="91" t="b">
        <v>0</v>
      </c>
      <c r="H100" s="91" t="b">
        <v>0</v>
      </c>
      <c r="I100" s="91" t="b">
        <v>0</v>
      </c>
      <c r="J100" s="91" t="b">
        <v>0</v>
      </c>
      <c r="K100" s="91" t="b">
        <v>0</v>
      </c>
      <c r="L100" s="91" t="b">
        <v>0</v>
      </c>
    </row>
    <row r="101" spans="1:12" ht="15">
      <c r="A101" s="91" t="s">
        <v>980</v>
      </c>
      <c r="B101" s="91" t="s">
        <v>981</v>
      </c>
      <c r="C101" s="91">
        <v>2</v>
      </c>
      <c r="D101" s="130">
        <v>0</v>
      </c>
      <c r="E101" s="130">
        <v>1.0969100130080565</v>
      </c>
      <c r="F101" s="91" t="s">
        <v>832</v>
      </c>
      <c r="G101" s="91" t="b">
        <v>0</v>
      </c>
      <c r="H101" s="91" t="b">
        <v>0</v>
      </c>
      <c r="I101" s="91" t="b">
        <v>0</v>
      </c>
      <c r="J101" s="91" t="b">
        <v>0</v>
      </c>
      <c r="K101" s="91" t="b">
        <v>0</v>
      </c>
      <c r="L101" s="91" t="b">
        <v>0</v>
      </c>
    </row>
    <row r="102" spans="1:12" ht="15">
      <c r="A102" s="91" t="s">
        <v>981</v>
      </c>
      <c r="B102" s="91" t="s">
        <v>982</v>
      </c>
      <c r="C102" s="91">
        <v>2</v>
      </c>
      <c r="D102" s="130">
        <v>0</v>
      </c>
      <c r="E102" s="130">
        <v>1.0969100130080565</v>
      </c>
      <c r="F102" s="91" t="s">
        <v>832</v>
      </c>
      <c r="G102" s="91" t="b">
        <v>0</v>
      </c>
      <c r="H102" s="91" t="b">
        <v>0</v>
      </c>
      <c r="I102" s="91" t="b">
        <v>0</v>
      </c>
      <c r="J102" s="91" t="b">
        <v>0</v>
      </c>
      <c r="K102" s="91" t="b">
        <v>0</v>
      </c>
      <c r="L102" s="91" t="b">
        <v>0</v>
      </c>
    </row>
    <row r="103" spans="1:12" ht="15">
      <c r="A103" s="91" t="s">
        <v>982</v>
      </c>
      <c r="B103" s="91" t="s">
        <v>983</v>
      </c>
      <c r="C103" s="91">
        <v>2</v>
      </c>
      <c r="D103" s="130">
        <v>0</v>
      </c>
      <c r="E103" s="130">
        <v>1.0969100130080565</v>
      </c>
      <c r="F103" s="91" t="s">
        <v>832</v>
      </c>
      <c r="G103" s="91" t="b">
        <v>0</v>
      </c>
      <c r="H103" s="91" t="b">
        <v>0</v>
      </c>
      <c r="I103" s="91" t="b">
        <v>0</v>
      </c>
      <c r="J103" s="91" t="b">
        <v>0</v>
      </c>
      <c r="K103" s="91" t="b">
        <v>0</v>
      </c>
      <c r="L103" s="91" t="b">
        <v>0</v>
      </c>
    </row>
    <row r="104" spans="1:12" ht="15">
      <c r="A104" s="91" t="s">
        <v>983</v>
      </c>
      <c r="B104" s="91" t="s">
        <v>984</v>
      </c>
      <c r="C104" s="91">
        <v>2</v>
      </c>
      <c r="D104" s="130">
        <v>0</v>
      </c>
      <c r="E104" s="130">
        <v>1.0969100130080565</v>
      </c>
      <c r="F104" s="91" t="s">
        <v>832</v>
      </c>
      <c r="G104" s="91" t="b">
        <v>0</v>
      </c>
      <c r="H104" s="91" t="b">
        <v>0</v>
      </c>
      <c r="I104" s="91" t="b">
        <v>0</v>
      </c>
      <c r="J104" s="91" t="b">
        <v>0</v>
      </c>
      <c r="K104" s="91" t="b">
        <v>0</v>
      </c>
      <c r="L104" s="91" t="b">
        <v>0</v>
      </c>
    </row>
    <row r="105" spans="1:12" ht="15">
      <c r="A105" s="91" t="s">
        <v>984</v>
      </c>
      <c r="B105" s="91" t="s">
        <v>945</v>
      </c>
      <c r="C105" s="91">
        <v>2</v>
      </c>
      <c r="D105" s="130">
        <v>0</v>
      </c>
      <c r="E105" s="130">
        <v>1.0969100130080565</v>
      </c>
      <c r="F105" s="91" t="s">
        <v>832</v>
      </c>
      <c r="G105" s="91" t="b">
        <v>0</v>
      </c>
      <c r="H105" s="91" t="b">
        <v>0</v>
      </c>
      <c r="I105" s="91" t="b">
        <v>0</v>
      </c>
      <c r="J105" s="91" t="b">
        <v>0</v>
      </c>
      <c r="K105" s="91" t="b">
        <v>0</v>
      </c>
      <c r="L105" s="91" t="b">
        <v>0</v>
      </c>
    </row>
    <row r="106" spans="1:12" ht="15">
      <c r="A106" s="91" t="s">
        <v>945</v>
      </c>
      <c r="B106" s="91" t="s">
        <v>1218</v>
      </c>
      <c r="C106" s="91">
        <v>2</v>
      </c>
      <c r="D106" s="130">
        <v>0</v>
      </c>
      <c r="E106" s="130">
        <v>1.0969100130080565</v>
      </c>
      <c r="F106" s="91" t="s">
        <v>832</v>
      </c>
      <c r="G106" s="91" t="b">
        <v>0</v>
      </c>
      <c r="H106" s="91" t="b">
        <v>0</v>
      </c>
      <c r="I106" s="91" t="b">
        <v>0</v>
      </c>
      <c r="J106" s="91" t="b">
        <v>0</v>
      </c>
      <c r="K106" s="91" t="b">
        <v>0</v>
      </c>
      <c r="L106" s="91" t="b">
        <v>0</v>
      </c>
    </row>
    <row r="107" spans="1:12" ht="15">
      <c r="A107" s="91" t="s">
        <v>987</v>
      </c>
      <c r="B107" s="91" t="s">
        <v>242</v>
      </c>
      <c r="C107" s="91">
        <v>2</v>
      </c>
      <c r="D107" s="130">
        <v>0</v>
      </c>
      <c r="E107" s="130">
        <v>0.7403626894942439</v>
      </c>
      <c r="F107" s="91" t="s">
        <v>834</v>
      </c>
      <c r="G107" s="91" t="b">
        <v>0</v>
      </c>
      <c r="H107" s="91" t="b">
        <v>0</v>
      </c>
      <c r="I107" s="91" t="b">
        <v>0</v>
      </c>
      <c r="J107" s="91" t="b">
        <v>0</v>
      </c>
      <c r="K107" s="91" t="b">
        <v>0</v>
      </c>
      <c r="L107" s="91" t="b">
        <v>0</v>
      </c>
    </row>
    <row r="108" spans="1:12" ht="15">
      <c r="A108" s="91" t="s">
        <v>242</v>
      </c>
      <c r="B108" s="91" t="s">
        <v>988</v>
      </c>
      <c r="C108" s="91">
        <v>2</v>
      </c>
      <c r="D108" s="130">
        <v>0</v>
      </c>
      <c r="E108" s="130">
        <v>0.7403626894942439</v>
      </c>
      <c r="F108" s="91" t="s">
        <v>834</v>
      </c>
      <c r="G108" s="91" t="b">
        <v>0</v>
      </c>
      <c r="H108" s="91" t="b">
        <v>0</v>
      </c>
      <c r="I108" s="91" t="b">
        <v>0</v>
      </c>
      <c r="J108" s="91" t="b">
        <v>0</v>
      </c>
      <c r="K108" s="91" t="b">
        <v>0</v>
      </c>
      <c r="L108" s="91" t="b">
        <v>0</v>
      </c>
    </row>
    <row r="109" spans="1:12" ht="15">
      <c r="A109" s="91" t="s">
        <v>988</v>
      </c>
      <c r="B109" s="91" t="s">
        <v>989</v>
      </c>
      <c r="C109" s="91">
        <v>2</v>
      </c>
      <c r="D109" s="130">
        <v>0</v>
      </c>
      <c r="E109" s="130">
        <v>0.7403626894942439</v>
      </c>
      <c r="F109" s="91" t="s">
        <v>834</v>
      </c>
      <c r="G109" s="91" t="b">
        <v>0</v>
      </c>
      <c r="H109" s="91" t="b">
        <v>0</v>
      </c>
      <c r="I109" s="91" t="b">
        <v>0</v>
      </c>
      <c r="J109" s="91" t="b">
        <v>0</v>
      </c>
      <c r="K109" s="91" t="b">
        <v>0</v>
      </c>
      <c r="L109" s="91" t="b">
        <v>0</v>
      </c>
    </row>
    <row r="110" spans="1:12" ht="15">
      <c r="A110" s="91" t="s">
        <v>989</v>
      </c>
      <c r="B110" s="91" t="s">
        <v>990</v>
      </c>
      <c r="C110" s="91">
        <v>2</v>
      </c>
      <c r="D110" s="130">
        <v>0</v>
      </c>
      <c r="E110" s="130">
        <v>0.7403626894942439</v>
      </c>
      <c r="F110" s="91" t="s">
        <v>834</v>
      </c>
      <c r="G110" s="91" t="b">
        <v>0</v>
      </c>
      <c r="H110" s="91" t="b">
        <v>0</v>
      </c>
      <c r="I110" s="91" t="b">
        <v>0</v>
      </c>
      <c r="J110" s="91" t="b">
        <v>0</v>
      </c>
      <c r="K110" s="91" t="b">
        <v>0</v>
      </c>
      <c r="L110" s="91" t="b">
        <v>0</v>
      </c>
    </row>
    <row r="111" spans="1:12" ht="15">
      <c r="A111" s="91" t="s">
        <v>990</v>
      </c>
      <c r="B111" s="91" t="s">
        <v>991</v>
      </c>
      <c r="C111" s="91">
        <v>2</v>
      </c>
      <c r="D111" s="130">
        <v>0</v>
      </c>
      <c r="E111" s="130">
        <v>0.7403626894942439</v>
      </c>
      <c r="F111" s="91" t="s">
        <v>834</v>
      </c>
      <c r="G111" s="91" t="b">
        <v>0</v>
      </c>
      <c r="H111" s="91" t="b">
        <v>0</v>
      </c>
      <c r="I111" s="91" t="b">
        <v>0</v>
      </c>
      <c r="J111" s="91" t="b">
        <v>0</v>
      </c>
      <c r="K111" s="91" t="b">
        <v>0</v>
      </c>
      <c r="L111" s="91" t="b">
        <v>0</v>
      </c>
    </row>
    <row r="112" spans="1:12" ht="15">
      <c r="A112" s="91" t="s">
        <v>994</v>
      </c>
      <c r="B112" s="91" t="s">
        <v>995</v>
      </c>
      <c r="C112" s="91">
        <v>2</v>
      </c>
      <c r="D112" s="130">
        <v>0</v>
      </c>
      <c r="E112" s="130">
        <v>0.9777236052888478</v>
      </c>
      <c r="F112" s="91" t="s">
        <v>836</v>
      </c>
      <c r="G112" s="91" t="b">
        <v>0</v>
      </c>
      <c r="H112" s="91" t="b">
        <v>0</v>
      </c>
      <c r="I112" s="91" t="b">
        <v>0</v>
      </c>
      <c r="J112" s="91" t="b">
        <v>0</v>
      </c>
      <c r="K112" s="91" t="b">
        <v>0</v>
      </c>
      <c r="L112" s="91" t="b">
        <v>0</v>
      </c>
    </row>
    <row r="113" spans="1:12" ht="15">
      <c r="A113" s="91" t="s">
        <v>995</v>
      </c>
      <c r="B113" s="91" t="s">
        <v>996</v>
      </c>
      <c r="C113" s="91">
        <v>2</v>
      </c>
      <c r="D113" s="130">
        <v>0</v>
      </c>
      <c r="E113" s="130">
        <v>0.9777236052888478</v>
      </c>
      <c r="F113" s="91" t="s">
        <v>836</v>
      </c>
      <c r="G113" s="91" t="b">
        <v>0</v>
      </c>
      <c r="H113" s="91" t="b">
        <v>0</v>
      </c>
      <c r="I113" s="91" t="b">
        <v>0</v>
      </c>
      <c r="J113" s="91" t="b">
        <v>0</v>
      </c>
      <c r="K113" s="91" t="b">
        <v>0</v>
      </c>
      <c r="L113" s="91" t="b">
        <v>0</v>
      </c>
    </row>
    <row r="114" spans="1:12" ht="15">
      <c r="A114" s="91" t="s">
        <v>996</v>
      </c>
      <c r="B114" s="91" t="s">
        <v>997</v>
      </c>
      <c r="C114" s="91">
        <v>2</v>
      </c>
      <c r="D114" s="130">
        <v>0</v>
      </c>
      <c r="E114" s="130">
        <v>0.9777236052888478</v>
      </c>
      <c r="F114" s="91" t="s">
        <v>836</v>
      </c>
      <c r="G114" s="91" t="b">
        <v>0</v>
      </c>
      <c r="H114" s="91" t="b">
        <v>0</v>
      </c>
      <c r="I114" s="91" t="b">
        <v>0</v>
      </c>
      <c r="J114" s="91" t="b">
        <v>1</v>
      </c>
      <c r="K114" s="91" t="b">
        <v>0</v>
      </c>
      <c r="L114" s="91" t="b">
        <v>0</v>
      </c>
    </row>
    <row r="115" spans="1:12" ht="15">
      <c r="A115" s="91" t="s">
        <v>997</v>
      </c>
      <c r="B115" s="91" t="s">
        <v>998</v>
      </c>
      <c r="C115" s="91">
        <v>2</v>
      </c>
      <c r="D115" s="130">
        <v>0</v>
      </c>
      <c r="E115" s="130">
        <v>0.9777236052888478</v>
      </c>
      <c r="F115" s="91" t="s">
        <v>836</v>
      </c>
      <c r="G115" s="91" t="b">
        <v>1</v>
      </c>
      <c r="H115" s="91" t="b">
        <v>0</v>
      </c>
      <c r="I115" s="91" t="b">
        <v>0</v>
      </c>
      <c r="J115" s="91" t="b">
        <v>0</v>
      </c>
      <c r="K115" s="91" t="b">
        <v>0</v>
      </c>
      <c r="L115" s="91" t="b">
        <v>0</v>
      </c>
    </row>
    <row r="116" spans="1:12" ht="15">
      <c r="A116" s="91" t="s">
        <v>998</v>
      </c>
      <c r="B116" s="91" t="s">
        <v>999</v>
      </c>
      <c r="C116" s="91">
        <v>2</v>
      </c>
      <c r="D116" s="130">
        <v>0</v>
      </c>
      <c r="E116" s="130">
        <v>0.9777236052888478</v>
      </c>
      <c r="F116" s="91" t="s">
        <v>836</v>
      </c>
      <c r="G116" s="91" t="b">
        <v>0</v>
      </c>
      <c r="H116" s="91" t="b">
        <v>0</v>
      </c>
      <c r="I116" s="91" t="b">
        <v>0</v>
      </c>
      <c r="J116" s="91" t="b">
        <v>0</v>
      </c>
      <c r="K116" s="91" t="b">
        <v>0</v>
      </c>
      <c r="L116" s="91" t="b">
        <v>0</v>
      </c>
    </row>
    <row r="117" spans="1:12" ht="15">
      <c r="A117" s="91" t="s">
        <v>999</v>
      </c>
      <c r="B117" s="91" t="s">
        <v>1000</v>
      </c>
      <c r="C117" s="91">
        <v>2</v>
      </c>
      <c r="D117" s="130">
        <v>0</v>
      </c>
      <c r="E117" s="130">
        <v>0.9777236052888478</v>
      </c>
      <c r="F117" s="91" t="s">
        <v>836</v>
      </c>
      <c r="G117" s="91" t="b">
        <v>0</v>
      </c>
      <c r="H117" s="91" t="b">
        <v>0</v>
      </c>
      <c r="I117" s="91" t="b">
        <v>0</v>
      </c>
      <c r="J117" s="91" t="b">
        <v>0</v>
      </c>
      <c r="K117" s="91" t="b">
        <v>0</v>
      </c>
      <c r="L117" s="91" t="b">
        <v>0</v>
      </c>
    </row>
    <row r="118" spans="1:12" ht="15">
      <c r="A118" s="91" t="s">
        <v>1000</v>
      </c>
      <c r="B118" s="91" t="s">
        <v>1001</v>
      </c>
      <c r="C118" s="91">
        <v>2</v>
      </c>
      <c r="D118" s="130">
        <v>0</v>
      </c>
      <c r="E118" s="130">
        <v>0.9777236052888478</v>
      </c>
      <c r="F118" s="91" t="s">
        <v>836</v>
      </c>
      <c r="G118" s="91" t="b">
        <v>0</v>
      </c>
      <c r="H118" s="91" t="b">
        <v>0</v>
      </c>
      <c r="I118" s="91" t="b">
        <v>0</v>
      </c>
      <c r="J118" s="91" t="b">
        <v>0</v>
      </c>
      <c r="K118" s="91" t="b">
        <v>0</v>
      </c>
      <c r="L118" s="91" t="b">
        <v>0</v>
      </c>
    </row>
    <row r="119" spans="1:12" ht="15">
      <c r="A119" s="91" t="s">
        <v>1001</v>
      </c>
      <c r="B119" s="91" t="s">
        <v>1002</v>
      </c>
      <c r="C119" s="91">
        <v>2</v>
      </c>
      <c r="D119" s="130">
        <v>0</v>
      </c>
      <c r="E119" s="130">
        <v>0.9777236052888478</v>
      </c>
      <c r="F119" s="91" t="s">
        <v>836</v>
      </c>
      <c r="G119" s="91" t="b">
        <v>0</v>
      </c>
      <c r="H119" s="91" t="b">
        <v>0</v>
      </c>
      <c r="I119" s="91" t="b">
        <v>0</v>
      </c>
      <c r="J119" s="91" t="b">
        <v>0</v>
      </c>
      <c r="K119" s="91" t="b">
        <v>0</v>
      </c>
      <c r="L119" s="91" t="b">
        <v>0</v>
      </c>
    </row>
    <row r="120" spans="1:12" ht="15">
      <c r="A120" s="91" t="s">
        <v>1002</v>
      </c>
      <c r="B120" s="91" t="s">
        <v>945</v>
      </c>
      <c r="C120" s="91">
        <v>2</v>
      </c>
      <c r="D120" s="130">
        <v>0</v>
      </c>
      <c r="E120" s="130">
        <v>0.9777236052888478</v>
      </c>
      <c r="F120" s="91" t="s">
        <v>836</v>
      </c>
      <c r="G120" s="91" t="b">
        <v>0</v>
      </c>
      <c r="H120" s="91" t="b">
        <v>0</v>
      </c>
      <c r="I120" s="91" t="b">
        <v>0</v>
      </c>
      <c r="J120" s="91" t="b">
        <v>0</v>
      </c>
      <c r="K120" s="91" t="b">
        <v>0</v>
      </c>
      <c r="L12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1252</v>
      </c>
      <c r="B2" s="133" t="s">
        <v>1253</v>
      </c>
      <c r="C2" s="67" t="s">
        <v>1254</v>
      </c>
    </row>
    <row r="3" spans="1:3" ht="15">
      <c r="A3" s="132" t="s">
        <v>827</v>
      </c>
      <c r="B3" s="132" t="s">
        <v>827</v>
      </c>
      <c r="C3" s="36">
        <v>14</v>
      </c>
    </row>
    <row r="4" spans="1:3" ht="15">
      <c r="A4" s="132" t="s">
        <v>828</v>
      </c>
      <c r="B4" s="132" t="s">
        <v>827</v>
      </c>
      <c r="C4" s="36">
        <v>1</v>
      </c>
    </row>
    <row r="5" spans="1:3" ht="15">
      <c r="A5" s="132" t="s">
        <v>828</v>
      </c>
      <c r="B5" s="132" t="s">
        <v>828</v>
      </c>
      <c r="C5" s="36">
        <v>9</v>
      </c>
    </row>
    <row r="6" spans="1:3" ht="15">
      <c r="A6" s="132" t="s">
        <v>829</v>
      </c>
      <c r="B6" s="132" t="s">
        <v>827</v>
      </c>
      <c r="C6" s="36">
        <v>2</v>
      </c>
    </row>
    <row r="7" spans="1:3" ht="15">
      <c r="A7" s="132" t="s">
        <v>829</v>
      </c>
      <c r="B7" s="132" t="s">
        <v>829</v>
      </c>
      <c r="C7" s="36">
        <v>5</v>
      </c>
    </row>
    <row r="8" spans="1:3" ht="15">
      <c r="A8" s="132" t="s">
        <v>830</v>
      </c>
      <c r="B8" s="132" t="s">
        <v>830</v>
      </c>
      <c r="C8" s="36">
        <v>6</v>
      </c>
    </row>
    <row r="9" spans="1:3" ht="15">
      <c r="A9" s="132" t="s">
        <v>831</v>
      </c>
      <c r="B9" s="132" t="s">
        <v>827</v>
      </c>
      <c r="C9" s="36">
        <v>2</v>
      </c>
    </row>
    <row r="10" spans="1:3" ht="15">
      <c r="A10" s="132" t="s">
        <v>831</v>
      </c>
      <c r="B10" s="132" t="s">
        <v>828</v>
      </c>
      <c r="C10" s="36">
        <v>2</v>
      </c>
    </row>
    <row r="11" spans="1:3" ht="15">
      <c r="A11" s="132" t="s">
        <v>831</v>
      </c>
      <c r="B11" s="132" t="s">
        <v>829</v>
      </c>
      <c r="C11" s="36">
        <v>1</v>
      </c>
    </row>
    <row r="12" spans="1:3" ht="15">
      <c r="A12" s="132" t="s">
        <v>831</v>
      </c>
      <c r="B12" s="132" t="s">
        <v>831</v>
      </c>
      <c r="C12" s="36">
        <v>6</v>
      </c>
    </row>
    <row r="13" spans="1:3" ht="15">
      <c r="A13" s="132" t="s">
        <v>832</v>
      </c>
      <c r="B13" s="132" t="s">
        <v>832</v>
      </c>
      <c r="C13" s="36">
        <v>2</v>
      </c>
    </row>
    <row r="14" spans="1:3" ht="15">
      <c r="A14" s="132" t="s">
        <v>833</v>
      </c>
      <c r="B14" s="132" t="s">
        <v>833</v>
      </c>
      <c r="C14" s="36">
        <v>1</v>
      </c>
    </row>
    <row r="15" spans="1:3" ht="15">
      <c r="A15" s="132" t="s">
        <v>834</v>
      </c>
      <c r="B15" s="132" t="s">
        <v>834</v>
      </c>
      <c r="C15" s="36">
        <v>2</v>
      </c>
    </row>
    <row r="16" spans="1:3" ht="15">
      <c r="A16" s="132" t="s">
        <v>835</v>
      </c>
      <c r="B16" s="132" t="s">
        <v>835</v>
      </c>
      <c r="C16" s="36">
        <v>1</v>
      </c>
    </row>
    <row r="17" spans="1:3" ht="15">
      <c r="A17" s="132" t="s">
        <v>836</v>
      </c>
      <c r="B17" s="132" t="s">
        <v>836</v>
      </c>
      <c r="C17"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1260</v>
      </c>
      <c r="B1" s="13" t="s">
        <v>17</v>
      </c>
    </row>
    <row r="2" spans="1:2" ht="15">
      <c r="A2" s="85" t="s">
        <v>1261</v>
      </c>
      <c r="B2" s="85" t="s">
        <v>1267</v>
      </c>
    </row>
    <row r="3" spans="1:2" ht="15">
      <c r="A3" s="85" t="s">
        <v>1262</v>
      </c>
      <c r="B3" s="85" t="s">
        <v>1268</v>
      </c>
    </row>
    <row r="4" spans="1:2" ht="15">
      <c r="A4" s="85" t="s">
        <v>1263</v>
      </c>
      <c r="B4" s="85" t="s">
        <v>1269</v>
      </c>
    </row>
    <row r="5" spans="1:2" ht="15">
      <c r="A5" s="85" t="s">
        <v>1264</v>
      </c>
      <c r="B5" s="85" t="s">
        <v>1270</v>
      </c>
    </row>
    <row r="6" spans="1:2" ht="15">
      <c r="A6" s="85" t="s">
        <v>1265</v>
      </c>
      <c r="B6" s="85" t="s">
        <v>1271</v>
      </c>
    </row>
    <row r="7" spans="1:2" ht="15">
      <c r="A7" s="85" t="s">
        <v>1266</v>
      </c>
      <c r="B7" s="85" t="s">
        <v>1268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826</v>
      </c>
      <c r="BB2" s="13" t="s">
        <v>848</v>
      </c>
      <c r="BC2" s="13" t="s">
        <v>849</v>
      </c>
      <c r="BD2" s="67" t="s">
        <v>1241</v>
      </c>
      <c r="BE2" s="67" t="s">
        <v>1242</v>
      </c>
      <c r="BF2" s="67" t="s">
        <v>1243</v>
      </c>
      <c r="BG2" s="67" t="s">
        <v>1244</v>
      </c>
      <c r="BH2" s="67" t="s">
        <v>1245</v>
      </c>
      <c r="BI2" s="67" t="s">
        <v>1246</v>
      </c>
      <c r="BJ2" s="67" t="s">
        <v>1247</v>
      </c>
      <c r="BK2" s="67" t="s">
        <v>1248</v>
      </c>
      <c r="BL2" s="67" t="s">
        <v>1249</v>
      </c>
    </row>
    <row r="3" spans="1:64" ht="15" customHeight="1">
      <c r="A3" s="84" t="s">
        <v>212</v>
      </c>
      <c r="B3" s="84" t="s">
        <v>242</v>
      </c>
      <c r="C3" s="53"/>
      <c r="D3" s="54"/>
      <c r="E3" s="65"/>
      <c r="F3" s="55"/>
      <c r="G3" s="53"/>
      <c r="H3" s="57"/>
      <c r="I3" s="56"/>
      <c r="J3" s="56"/>
      <c r="K3" s="36" t="s">
        <v>65</v>
      </c>
      <c r="L3" s="62">
        <v>3</v>
      </c>
      <c r="M3" s="62"/>
      <c r="N3" s="63"/>
      <c r="O3" s="85" t="s">
        <v>257</v>
      </c>
      <c r="P3" s="87">
        <v>42717.086493055554</v>
      </c>
      <c r="Q3" s="85" t="s">
        <v>259</v>
      </c>
      <c r="R3" s="85"/>
      <c r="S3" s="85"/>
      <c r="T3" s="85" t="s">
        <v>306</v>
      </c>
      <c r="U3" s="90" t="s">
        <v>326</v>
      </c>
      <c r="V3" s="90" t="s">
        <v>326</v>
      </c>
      <c r="W3" s="87">
        <v>42717.086493055554</v>
      </c>
      <c r="X3" s="90" t="s">
        <v>357</v>
      </c>
      <c r="Y3" s="85"/>
      <c r="Z3" s="85"/>
      <c r="AA3" s="91" t="s">
        <v>389</v>
      </c>
      <c r="AB3" s="85"/>
      <c r="AC3" s="85" t="b">
        <v>0</v>
      </c>
      <c r="AD3" s="85">
        <v>6</v>
      </c>
      <c r="AE3" s="91" t="s">
        <v>423</v>
      </c>
      <c r="AF3" s="85" t="b">
        <v>0</v>
      </c>
      <c r="AG3" s="85" t="s">
        <v>429</v>
      </c>
      <c r="AH3" s="85"/>
      <c r="AI3" s="91" t="s">
        <v>423</v>
      </c>
      <c r="AJ3" s="85" t="b">
        <v>0</v>
      </c>
      <c r="AK3" s="85">
        <v>8</v>
      </c>
      <c r="AL3" s="91" t="s">
        <v>423</v>
      </c>
      <c r="AM3" s="85" t="s">
        <v>433</v>
      </c>
      <c r="AN3" s="85" t="b">
        <v>0</v>
      </c>
      <c r="AO3" s="91" t="s">
        <v>389</v>
      </c>
      <c r="AP3" s="85" t="s">
        <v>442</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1</v>
      </c>
      <c r="BE3" s="52">
        <v>5.555555555555555</v>
      </c>
      <c r="BF3" s="51">
        <v>0</v>
      </c>
      <c r="BG3" s="52">
        <v>0</v>
      </c>
      <c r="BH3" s="51">
        <v>0</v>
      </c>
      <c r="BI3" s="52">
        <v>0</v>
      </c>
      <c r="BJ3" s="51">
        <v>17</v>
      </c>
      <c r="BK3" s="52">
        <v>94.44444444444444</v>
      </c>
      <c r="BL3" s="51">
        <v>18</v>
      </c>
    </row>
    <row r="4" spans="1:64" ht="15" customHeight="1">
      <c r="A4" s="84" t="s">
        <v>213</v>
      </c>
      <c r="B4" s="84" t="s">
        <v>212</v>
      </c>
      <c r="C4" s="53"/>
      <c r="D4" s="54"/>
      <c r="E4" s="65"/>
      <c r="F4" s="55"/>
      <c r="G4" s="53"/>
      <c r="H4" s="57"/>
      <c r="I4" s="56"/>
      <c r="J4" s="56"/>
      <c r="K4" s="36" t="s">
        <v>65</v>
      </c>
      <c r="L4" s="83">
        <v>4</v>
      </c>
      <c r="M4" s="83"/>
      <c r="N4" s="63"/>
      <c r="O4" s="86" t="s">
        <v>257</v>
      </c>
      <c r="P4" s="88">
        <v>43647.87847222222</v>
      </c>
      <c r="Q4" s="86" t="s">
        <v>260</v>
      </c>
      <c r="R4" s="86"/>
      <c r="S4" s="86"/>
      <c r="T4" s="86" t="s">
        <v>306</v>
      </c>
      <c r="U4" s="86"/>
      <c r="V4" s="89" t="s">
        <v>340</v>
      </c>
      <c r="W4" s="88">
        <v>43647.87847222222</v>
      </c>
      <c r="X4" s="89" t="s">
        <v>358</v>
      </c>
      <c r="Y4" s="86"/>
      <c r="Z4" s="86"/>
      <c r="AA4" s="92" t="s">
        <v>390</v>
      </c>
      <c r="AB4" s="86"/>
      <c r="AC4" s="86" t="b">
        <v>0</v>
      </c>
      <c r="AD4" s="86">
        <v>0</v>
      </c>
      <c r="AE4" s="92" t="s">
        <v>423</v>
      </c>
      <c r="AF4" s="86" t="b">
        <v>0</v>
      </c>
      <c r="AG4" s="86" t="s">
        <v>429</v>
      </c>
      <c r="AH4" s="86"/>
      <c r="AI4" s="92" t="s">
        <v>423</v>
      </c>
      <c r="AJ4" s="86" t="b">
        <v>0</v>
      </c>
      <c r="AK4" s="86">
        <v>8</v>
      </c>
      <c r="AL4" s="92" t="s">
        <v>389</v>
      </c>
      <c r="AM4" s="86" t="s">
        <v>434</v>
      </c>
      <c r="AN4" s="86" t="b">
        <v>0</v>
      </c>
      <c r="AO4" s="92" t="s">
        <v>389</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c r="BE4" s="52"/>
      <c r="BF4" s="51"/>
      <c r="BG4" s="52"/>
      <c r="BH4" s="51"/>
      <c r="BI4" s="52"/>
      <c r="BJ4" s="51"/>
      <c r="BK4" s="52"/>
      <c r="BL4" s="51"/>
    </row>
    <row r="5" spans="1:64" ht="15">
      <c r="A5" s="84" t="s">
        <v>214</v>
      </c>
      <c r="B5" s="84" t="s">
        <v>214</v>
      </c>
      <c r="C5" s="53"/>
      <c r="D5" s="54"/>
      <c r="E5" s="65"/>
      <c r="F5" s="55"/>
      <c r="G5" s="53"/>
      <c r="H5" s="57"/>
      <c r="I5" s="56"/>
      <c r="J5" s="56"/>
      <c r="K5" s="36" t="s">
        <v>65</v>
      </c>
      <c r="L5" s="83">
        <v>6</v>
      </c>
      <c r="M5" s="83"/>
      <c r="N5" s="63"/>
      <c r="O5" s="86" t="s">
        <v>176</v>
      </c>
      <c r="P5" s="88">
        <v>43658.88810185185</v>
      </c>
      <c r="Q5" s="86" t="s">
        <v>261</v>
      </c>
      <c r="R5" s="86"/>
      <c r="S5" s="86"/>
      <c r="T5" s="86" t="s">
        <v>242</v>
      </c>
      <c r="U5" s="89" t="s">
        <v>327</v>
      </c>
      <c r="V5" s="89" t="s">
        <v>327</v>
      </c>
      <c r="W5" s="88">
        <v>43658.88810185185</v>
      </c>
      <c r="X5" s="89" t="s">
        <v>359</v>
      </c>
      <c r="Y5" s="86"/>
      <c r="Z5" s="86"/>
      <c r="AA5" s="92" t="s">
        <v>391</v>
      </c>
      <c r="AB5" s="86"/>
      <c r="AC5" s="86" t="b">
        <v>0</v>
      </c>
      <c r="AD5" s="86">
        <v>6</v>
      </c>
      <c r="AE5" s="92" t="s">
        <v>423</v>
      </c>
      <c r="AF5" s="86" t="b">
        <v>0</v>
      </c>
      <c r="AG5" s="86" t="s">
        <v>429</v>
      </c>
      <c r="AH5" s="86"/>
      <c r="AI5" s="92" t="s">
        <v>423</v>
      </c>
      <c r="AJ5" s="86" t="b">
        <v>0</v>
      </c>
      <c r="AK5" s="86">
        <v>1</v>
      </c>
      <c r="AL5" s="92" t="s">
        <v>423</v>
      </c>
      <c r="AM5" s="86" t="s">
        <v>435</v>
      </c>
      <c r="AN5" s="86" t="b">
        <v>0</v>
      </c>
      <c r="AO5" s="92" t="s">
        <v>391</v>
      </c>
      <c r="AP5" s="86" t="s">
        <v>176</v>
      </c>
      <c r="AQ5" s="86">
        <v>0</v>
      </c>
      <c r="AR5" s="86">
        <v>0</v>
      </c>
      <c r="AS5" s="86"/>
      <c r="AT5" s="86"/>
      <c r="AU5" s="86"/>
      <c r="AV5" s="86"/>
      <c r="AW5" s="86"/>
      <c r="AX5" s="86"/>
      <c r="AY5" s="86"/>
      <c r="AZ5" s="86"/>
      <c r="BA5">
        <v>1</v>
      </c>
      <c r="BB5" s="85" t="str">
        <f>REPLACE(INDEX(GroupVertices[Group],MATCH(Edges25[[#This Row],[Vertex 1]],GroupVertices[Vertex],0)),1,1,"")</f>
        <v>10</v>
      </c>
      <c r="BC5" s="85" t="str">
        <f>REPLACE(INDEX(GroupVertices[Group],MATCH(Edges25[[#This Row],[Vertex 2]],GroupVertices[Vertex],0)),1,1,"")</f>
        <v>10</v>
      </c>
      <c r="BD5" s="51">
        <v>1</v>
      </c>
      <c r="BE5" s="52">
        <v>5.882352941176471</v>
      </c>
      <c r="BF5" s="51">
        <v>0</v>
      </c>
      <c r="BG5" s="52">
        <v>0</v>
      </c>
      <c r="BH5" s="51">
        <v>0</v>
      </c>
      <c r="BI5" s="52">
        <v>0</v>
      </c>
      <c r="BJ5" s="51">
        <v>16</v>
      </c>
      <c r="BK5" s="52">
        <v>94.11764705882354</v>
      </c>
      <c r="BL5" s="51">
        <v>17</v>
      </c>
    </row>
    <row r="6" spans="1:64" ht="15">
      <c r="A6" s="84" t="s">
        <v>215</v>
      </c>
      <c r="B6" s="84" t="s">
        <v>214</v>
      </c>
      <c r="C6" s="53"/>
      <c r="D6" s="54"/>
      <c r="E6" s="65"/>
      <c r="F6" s="55"/>
      <c r="G6" s="53"/>
      <c r="H6" s="57"/>
      <c r="I6" s="56"/>
      <c r="J6" s="56"/>
      <c r="K6" s="36" t="s">
        <v>65</v>
      </c>
      <c r="L6" s="83">
        <v>7</v>
      </c>
      <c r="M6" s="83"/>
      <c r="N6" s="63"/>
      <c r="O6" s="86" t="s">
        <v>257</v>
      </c>
      <c r="P6" s="88">
        <v>43658.91540509259</v>
      </c>
      <c r="Q6" s="86" t="s">
        <v>262</v>
      </c>
      <c r="R6" s="86"/>
      <c r="S6" s="86"/>
      <c r="T6" s="86" t="s">
        <v>242</v>
      </c>
      <c r="U6" s="86"/>
      <c r="V6" s="89" t="s">
        <v>341</v>
      </c>
      <c r="W6" s="88">
        <v>43658.91540509259</v>
      </c>
      <c r="X6" s="89" t="s">
        <v>360</v>
      </c>
      <c r="Y6" s="86"/>
      <c r="Z6" s="86"/>
      <c r="AA6" s="92" t="s">
        <v>392</v>
      </c>
      <c r="AB6" s="86"/>
      <c r="AC6" s="86" t="b">
        <v>0</v>
      </c>
      <c r="AD6" s="86">
        <v>0</v>
      </c>
      <c r="AE6" s="92" t="s">
        <v>423</v>
      </c>
      <c r="AF6" s="86" t="b">
        <v>0</v>
      </c>
      <c r="AG6" s="86" t="s">
        <v>429</v>
      </c>
      <c r="AH6" s="86"/>
      <c r="AI6" s="92" t="s">
        <v>423</v>
      </c>
      <c r="AJ6" s="86" t="b">
        <v>0</v>
      </c>
      <c r="AK6" s="86">
        <v>1</v>
      </c>
      <c r="AL6" s="92" t="s">
        <v>391</v>
      </c>
      <c r="AM6" s="86" t="s">
        <v>435</v>
      </c>
      <c r="AN6" s="86" t="b">
        <v>0</v>
      </c>
      <c r="AO6" s="92" t="s">
        <v>391</v>
      </c>
      <c r="AP6" s="86" t="s">
        <v>176</v>
      </c>
      <c r="AQ6" s="86">
        <v>0</v>
      </c>
      <c r="AR6" s="86">
        <v>0</v>
      </c>
      <c r="AS6" s="86"/>
      <c r="AT6" s="86"/>
      <c r="AU6" s="86"/>
      <c r="AV6" s="86"/>
      <c r="AW6" s="86"/>
      <c r="AX6" s="86"/>
      <c r="AY6" s="86"/>
      <c r="AZ6" s="86"/>
      <c r="BA6">
        <v>1</v>
      </c>
      <c r="BB6" s="85" t="str">
        <f>REPLACE(INDEX(GroupVertices[Group],MATCH(Edges25[[#This Row],[Vertex 1]],GroupVertices[Vertex],0)),1,1,"")</f>
        <v>10</v>
      </c>
      <c r="BC6" s="85" t="str">
        <f>REPLACE(INDEX(GroupVertices[Group],MATCH(Edges25[[#This Row],[Vertex 2]],GroupVertices[Vertex],0)),1,1,"")</f>
        <v>10</v>
      </c>
      <c r="BD6" s="51">
        <v>1</v>
      </c>
      <c r="BE6" s="52">
        <v>5.2631578947368425</v>
      </c>
      <c r="BF6" s="51">
        <v>0</v>
      </c>
      <c r="BG6" s="52">
        <v>0</v>
      </c>
      <c r="BH6" s="51">
        <v>0</v>
      </c>
      <c r="BI6" s="52">
        <v>0</v>
      </c>
      <c r="BJ6" s="51">
        <v>18</v>
      </c>
      <c r="BK6" s="52">
        <v>94.73684210526316</v>
      </c>
      <c r="BL6" s="51">
        <v>19</v>
      </c>
    </row>
    <row r="7" spans="1:64" ht="15">
      <c r="A7" s="84" t="s">
        <v>216</v>
      </c>
      <c r="B7" s="84" t="s">
        <v>216</v>
      </c>
      <c r="C7" s="53"/>
      <c r="D7" s="54"/>
      <c r="E7" s="65"/>
      <c r="F7" s="55"/>
      <c r="G7" s="53"/>
      <c r="H7" s="57"/>
      <c r="I7" s="56"/>
      <c r="J7" s="56"/>
      <c r="K7" s="36" t="s">
        <v>65</v>
      </c>
      <c r="L7" s="83">
        <v>8</v>
      </c>
      <c r="M7" s="83"/>
      <c r="N7" s="63"/>
      <c r="O7" s="86" t="s">
        <v>176</v>
      </c>
      <c r="P7" s="88">
        <v>43660.833958333336</v>
      </c>
      <c r="Q7" s="86" t="s">
        <v>263</v>
      </c>
      <c r="R7" s="86"/>
      <c r="S7" s="86"/>
      <c r="T7" s="86" t="s">
        <v>307</v>
      </c>
      <c r="U7" s="89" t="s">
        <v>328</v>
      </c>
      <c r="V7" s="89" t="s">
        <v>328</v>
      </c>
      <c r="W7" s="88">
        <v>43660.833958333336</v>
      </c>
      <c r="X7" s="89" t="s">
        <v>361</v>
      </c>
      <c r="Y7" s="86"/>
      <c r="Z7" s="86"/>
      <c r="AA7" s="92" t="s">
        <v>393</v>
      </c>
      <c r="AB7" s="86"/>
      <c r="AC7" s="86" t="b">
        <v>0</v>
      </c>
      <c r="AD7" s="86">
        <v>2</v>
      </c>
      <c r="AE7" s="92" t="s">
        <v>423</v>
      </c>
      <c r="AF7" s="86" t="b">
        <v>0</v>
      </c>
      <c r="AG7" s="86" t="s">
        <v>429</v>
      </c>
      <c r="AH7" s="86"/>
      <c r="AI7" s="92" t="s">
        <v>423</v>
      </c>
      <c r="AJ7" s="86" t="b">
        <v>0</v>
      </c>
      <c r="AK7" s="86">
        <v>0</v>
      </c>
      <c r="AL7" s="92" t="s">
        <v>423</v>
      </c>
      <c r="AM7" s="86" t="s">
        <v>434</v>
      </c>
      <c r="AN7" s="86" t="b">
        <v>0</v>
      </c>
      <c r="AO7" s="92" t="s">
        <v>393</v>
      </c>
      <c r="AP7" s="86" t="s">
        <v>176</v>
      </c>
      <c r="AQ7" s="86">
        <v>0</v>
      </c>
      <c r="AR7" s="86">
        <v>0</v>
      </c>
      <c r="AS7" s="86"/>
      <c r="AT7" s="86"/>
      <c r="AU7" s="86"/>
      <c r="AV7" s="86"/>
      <c r="AW7" s="86"/>
      <c r="AX7" s="86"/>
      <c r="AY7" s="86"/>
      <c r="AZ7" s="86"/>
      <c r="BA7">
        <v>1</v>
      </c>
      <c r="BB7" s="85" t="str">
        <f>REPLACE(INDEX(GroupVertices[Group],MATCH(Edges25[[#This Row],[Vertex 1]],GroupVertices[Vertex],0)),1,1,"")</f>
        <v>4</v>
      </c>
      <c r="BC7" s="85" t="str">
        <f>REPLACE(INDEX(GroupVertices[Group],MATCH(Edges25[[#This Row],[Vertex 2]],GroupVertices[Vertex],0)),1,1,"")</f>
        <v>4</v>
      </c>
      <c r="BD7" s="51">
        <v>3</v>
      </c>
      <c r="BE7" s="52">
        <v>12.5</v>
      </c>
      <c r="BF7" s="51">
        <v>0</v>
      </c>
      <c r="BG7" s="52">
        <v>0</v>
      </c>
      <c r="BH7" s="51">
        <v>0</v>
      </c>
      <c r="BI7" s="52">
        <v>0</v>
      </c>
      <c r="BJ7" s="51">
        <v>21</v>
      </c>
      <c r="BK7" s="52">
        <v>87.5</v>
      </c>
      <c r="BL7" s="51">
        <v>24</v>
      </c>
    </row>
    <row r="8" spans="1:64" ht="15">
      <c r="A8" s="84" t="s">
        <v>217</v>
      </c>
      <c r="B8" s="84" t="s">
        <v>243</v>
      </c>
      <c r="C8" s="53"/>
      <c r="D8" s="54"/>
      <c r="E8" s="65"/>
      <c r="F8" s="55"/>
      <c r="G8" s="53"/>
      <c r="H8" s="57"/>
      <c r="I8" s="56"/>
      <c r="J8" s="56"/>
      <c r="K8" s="36" t="s">
        <v>65</v>
      </c>
      <c r="L8" s="83">
        <v>9</v>
      </c>
      <c r="M8" s="83"/>
      <c r="N8" s="63"/>
      <c r="O8" s="86" t="s">
        <v>258</v>
      </c>
      <c r="P8" s="88">
        <v>43661.07934027778</v>
      </c>
      <c r="Q8" s="86" t="s">
        <v>264</v>
      </c>
      <c r="R8" s="89" t="s">
        <v>291</v>
      </c>
      <c r="S8" s="86" t="s">
        <v>300</v>
      </c>
      <c r="T8" s="86" t="s">
        <v>308</v>
      </c>
      <c r="U8" s="89" t="s">
        <v>329</v>
      </c>
      <c r="V8" s="89" t="s">
        <v>329</v>
      </c>
      <c r="W8" s="88">
        <v>43661.07934027778</v>
      </c>
      <c r="X8" s="89" t="s">
        <v>362</v>
      </c>
      <c r="Y8" s="86"/>
      <c r="Z8" s="86"/>
      <c r="AA8" s="92" t="s">
        <v>394</v>
      </c>
      <c r="AB8" s="86"/>
      <c r="AC8" s="86" t="b">
        <v>0</v>
      </c>
      <c r="AD8" s="86">
        <v>0</v>
      </c>
      <c r="AE8" s="92" t="s">
        <v>424</v>
      </c>
      <c r="AF8" s="86" t="b">
        <v>0</v>
      </c>
      <c r="AG8" s="86" t="s">
        <v>430</v>
      </c>
      <c r="AH8" s="86"/>
      <c r="AI8" s="92" t="s">
        <v>423</v>
      </c>
      <c r="AJ8" s="86" t="b">
        <v>0</v>
      </c>
      <c r="AK8" s="86">
        <v>0</v>
      </c>
      <c r="AL8" s="92" t="s">
        <v>423</v>
      </c>
      <c r="AM8" s="86" t="s">
        <v>436</v>
      </c>
      <c r="AN8" s="86" t="b">
        <v>0</v>
      </c>
      <c r="AO8" s="92" t="s">
        <v>394</v>
      </c>
      <c r="AP8" s="86" t="s">
        <v>176</v>
      </c>
      <c r="AQ8" s="86">
        <v>0</v>
      </c>
      <c r="AR8" s="86">
        <v>0</v>
      </c>
      <c r="AS8" s="86"/>
      <c r="AT8" s="86"/>
      <c r="AU8" s="86"/>
      <c r="AV8" s="86"/>
      <c r="AW8" s="86"/>
      <c r="AX8" s="86"/>
      <c r="AY8" s="86"/>
      <c r="AZ8" s="86"/>
      <c r="BA8">
        <v>1</v>
      </c>
      <c r="BB8" s="85" t="str">
        <f>REPLACE(INDEX(GroupVertices[Group],MATCH(Edges25[[#This Row],[Vertex 1]],GroupVertices[Vertex],0)),1,1,"")</f>
        <v>9</v>
      </c>
      <c r="BC8" s="85" t="str">
        <f>REPLACE(INDEX(GroupVertices[Group],MATCH(Edges25[[#This Row],[Vertex 2]],GroupVertices[Vertex],0)),1,1,"")</f>
        <v>9</v>
      </c>
      <c r="BD8" s="51">
        <v>0</v>
      </c>
      <c r="BE8" s="52">
        <v>0</v>
      </c>
      <c r="BF8" s="51">
        <v>0</v>
      </c>
      <c r="BG8" s="52">
        <v>0</v>
      </c>
      <c r="BH8" s="51">
        <v>0</v>
      </c>
      <c r="BI8" s="52">
        <v>0</v>
      </c>
      <c r="BJ8" s="51">
        <v>7</v>
      </c>
      <c r="BK8" s="52">
        <v>100</v>
      </c>
      <c r="BL8" s="51">
        <v>7</v>
      </c>
    </row>
    <row r="9" spans="1:64" ht="15">
      <c r="A9" s="84" t="s">
        <v>218</v>
      </c>
      <c r="B9" s="84" t="s">
        <v>218</v>
      </c>
      <c r="C9" s="53"/>
      <c r="D9" s="54"/>
      <c r="E9" s="65"/>
      <c r="F9" s="55"/>
      <c r="G9" s="53"/>
      <c r="H9" s="57"/>
      <c r="I9" s="56"/>
      <c r="J9" s="56"/>
      <c r="K9" s="36" t="s">
        <v>65</v>
      </c>
      <c r="L9" s="83">
        <v>10</v>
      </c>
      <c r="M9" s="83"/>
      <c r="N9" s="63"/>
      <c r="O9" s="86" t="s">
        <v>176</v>
      </c>
      <c r="P9" s="88">
        <v>43663.70071759259</v>
      </c>
      <c r="Q9" s="86" t="s">
        <v>265</v>
      </c>
      <c r="R9" s="86"/>
      <c r="S9" s="86"/>
      <c r="T9" s="86"/>
      <c r="U9" s="86"/>
      <c r="V9" s="89" t="s">
        <v>342</v>
      </c>
      <c r="W9" s="88">
        <v>43663.70071759259</v>
      </c>
      <c r="X9" s="89" t="s">
        <v>363</v>
      </c>
      <c r="Y9" s="86"/>
      <c r="Z9" s="86"/>
      <c r="AA9" s="92" t="s">
        <v>395</v>
      </c>
      <c r="AB9" s="86"/>
      <c r="AC9" s="86" t="b">
        <v>0</v>
      </c>
      <c r="AD9" s="86">
        <v>2</v>
      </c>
      <c r="AE9" s="92" t="s">
        <v>423</v>
      </c>
      <c r="AF9" s="86" t="b">
        <v>0</v>
      </c>
      <c r="AG9" s="86" t="s">
        <v>429</v>
      </c>
      <c r="AH9" s="86"/>
      <c r="AI9" s="92" t="s">
        <v>423</v>
      </c>
      <c r="AJ9" s="86" t="b">
        <v>0</v>
      </c>
      <c r="AK9" s="86">
        <v>1</v>
      </c>
      <c r="AL9" s="92" t="s">
        <v>423</v>
      </c>
      <c r="AM9" s="86" t="s">
        <v>435</v>
      </c>
      <c r="AN9" s="86" t="b">
        <v>0</v>
      </c>
      <c r="AO9" s="92" t="s">
        <v>395</v>
      </c>
      <c r="AP9" s="86" t="s">
        <v>176</v>
      </c>
      <c r="AQ9" s="86">
        <v>0</v>
      </c>
      <c r="AR9" s="86">
        <v>0</v>
      </c>
      <c r="AS9" s="86"/>
      <c r="AT9" s="86"/>
      <c r="AU9" s="86"/>
      <c r="AV9" s="86"/>
      <c r="AW9" s="86"/>
      <c r="AX9" s="86"/>
      <c r="AY9" s="86"/>
      <c r="AZ9" s="86"/>
      <c r="BA9">
        <v>1</v>
      </c>
      <c r="BB9" s="85" t="str">
        <f>REPLACE(INDEX(GroupVertices[Group],MATCH(Edges25[[#This Row],[Vertex 1]],GroupVertices[Vertex],0)),1,1,"")</f>
        <v>8</v>
      </c>
      <c r="BC9" s="85" t="str">
        <f>REPLACE(INDEX(GroupVertices[Group],MATCH(Edges25[[#This Row],[Vertex 2]],GroupVertices[Vertex],0)),1,1,"")</f>
        <v>8</v>
      </c>
      <c r="BD9" s="51">
        <v>0</v>
      </c>
      <c r="BE9" s="52">
        <v>0</v>
      </c>
      <c r="BF9" s="51">
        <v>0</v>
      </c>
      <c r="BG9" s="52">
        <v>0</v>
      </c>
      <c r="BH9" s="51">
        <v>0</v>
      </c>
      <c r="BI9" s="52">
        <v>0</v>
      </c>
      <c r="BJ9" s="51">
        <v>9</v>
      </c>
      <c r="BK9" s="52">
        <v>100</v>
      </c>
      <c r="BL9" s="51">
        <v>9</v>
      </c>
    </row>
    <row r="10" spans="1:64" ht="15">
      <c r="A10" s="84" t="s">
        <v>219</v>
      </c>
      <c r="B10" s="84" t="s">
        <v>218</v>
      </c>
      <c r="C10" s="53"/>
      <c r="D10" s="54"/>
      <c r="E10" s="65"/>
      <c r="F10" s="55"/>
      <c r="G10" s="53"/>
      <c r="H10" s="57"/>
      <c r="I10" s="56"/>
      <c r="J10" s="56"/>
      <c r="K10" s="36" t="s">
        <v>65</v>
      </c>
      <c r="L10" s="83">
        <v>11</v>
      </c>
      <c r="M10" s="83"/>
      <c r="N10" s="63"/>
      <c r="O10" s="86" t="s">
        <v>257</v>
      </c>
      <c r="P10" s="88">
        <v>43663.70476851852</v>
      </c>
      <c r="Q10" s="86" t="s">
        <v>266</v>
      </c>
      <c r="R10" s="86"/>
      <c r="S10" s="86"/>
      <c r="T10" s="86"/>
      <c r="U10" s="86"/>
      <c r="V10" s="89" t="s">
        <v>343</v>
      </c>
      <c r="W10" s="88">
        <v>43663.70476851852</v>
      </c>
      <c r="X10" s="89" t="s">
        <v>364</v>
      </c>
      <c r="Y10" s="86"/>
      <c r="Z10" s="86"/>
      <c r="AA10" s="92" t="s">
        <v>396</v>
      </c>
      <c r="AB10" s="86"/>
      <c r="AC10" s="86" t="b">
        <v>0</v>
      </c>
      <c r="AD10" s="86">
        <v>0</v>
      </c>
      <c r="AE10" s="92" t="s">
        <v>423</v>
      </c>
      <c r="AF10" s="86" t="b">
        <v>0</v>
      </c>
      <c r="AG10" s="86" t="s">
        <v>429</v>
      </c>
      <c r="AH10" s="86"/>
      <c r="AI10" s="92" t="s">
        <v>423</v>
      </c>
      <c r="AJ10" s="86" t="b">
        <v>0</v>
      </c>
      <c r="AK10" s="86">
        <v>1</v>
      </c>
      <c r="AL10" s="92" t="s">
        <v>395</v>
      </c>
      <c r="AM10" s="86" t="s">
        <v>435</v>
      </c>
      <c r="AN10" s="86" t="b">
        <v>0</v>
      </c>
      <c r="AO10" s="92" t="s">
        <v>395</v>
      </c>
      <c r="AP10" s="86" t="s">
        <v>176</v>
      </c>
      <c r="AQ10" s="86">
        <v>0</v>
      </c>
      <c r="AR10" s="86">
        <v>0</v>
      </c>
      <c r="AS10" s="86"/>
      <c r="AT10" s="86"/>
      <c r="AU10" s="86"/>
      <c r="AV10" s="86"/>
      <c r="AW10" s="86"/>
      <c r="AX10" s="86"/>
      <c r="AY10" s="86"/>
      <c r="AZ10" s="86"/>
      <c r="BA10">
        <v>1</v>
      </c>
      <c r="BB10" s="85" t="str">
        <f>REPLACE(INDEX(GroupVertices[Group],MATCH(Edges25[[#This Row],[Vertex 1]],GroupVertices[Vertex],0)),1,1,"")</f>
        <v>8</v>
      </c>
      <c r="BC10" s="85" t="str">
        <f>REPLACE(INDEX(GroupVertices[Group],MATCH(Edges25[[#This Row],[Vertex 2]],GroupVertices[Vertex],0)),1,1,"")</f>
        <v>8</v>
      </c>
      <c r="BD10" s="51">
        <v>0</v>
      </c>
      <c r="BE10" s="52">
        <v>0</v>
      </c>
      <c r="BF10" s="51">
        <v>0</v>
      </c>
      <c r="BG10" s="52">
        <v>0</v>
      </c>
      <c r="BH10" s="51">
        <v>0</v>
      </c>
      <c r="BI10" s="52">
        <v>0</v>
      </c>
      <c r="BJ10" s="51">
        <v>11</v>
      </c>
      <c r="BK10" s="52">
        <v>100</v>
      </c>
      <c r="BL10" s="51">
        <v>11</v>
      </c>
    </row>
    <row r="11" spans="1:64" ht="15">
      <c r="A11" s="84" t="s">
        <v>220</v>
      </c>
      <c r="B11" s="84" t="s">
        <v>244</v>
      </c>
      <c r="C11" s="53"/>
      <c r="D11" s="54"/>
      <c r="E11" s="65"/>
      <c r="F11" s="55"/>
      <c r="G11" s="53"/>
      <c r="H11" s="57"/>
      <c r="I11" s="56"/>
      <c r="J11" s="56"/>
      <c r="K11" s="36" t="s">
        <v>65</v>
      </c>
      <c r="L11" s="83">
        <v>12</v>
      </c>
      <c r="M11" s="83"/>
      <c r="N11" s="63"/>
      <c r="O11" s="86" t="s">
        <v>257</v>
      </c>
      <c r="P11" s="88">
        <v>43664.25950231482</v>
      </c>
      <c r="Q11" s="86" t="s">
        <v>267</v>
      </c>
      <c r="R11" s="86"/>
      <c r="S11" s="86"/>
      <c r="T11" s="86"/>
      <c r="U11" s="86"/>
      <c r="V11" s="89" t="s">
        <v>344</v>
      </c>
      <c r="W11" s="88">
        <v>43664.25950231482</v>
      </c>
      <c r="X11" s="89" t="s">
        <v>365</v>
      </c>
      <c r="Y11" s="86"/>
      <c r="Z11" s="86"/>
      <c r="AA11" s="92" t="s">
        <v>397</v>
      </c>
      <c r="AB11" s="86"/>
      <c r="AC11" s="86" t="b">
        <v>0</v>
      </c>
      <c r="AD11" s="86">
        <v>0</v>
      </c>
      <c r="AE11" s="92" t="s">
        <v>423</v>
      </c>
      <c r="AF11" s="86" t="b">
        <v>0</v>
      </c>
      <c r="AG11" s="86" t="s">
        <v>429</v>
      </c>
      <c r="AH11" s="86"/>
      <c r="AI11" s="92" t="s">
        <v>423</v>
      </c>
      <c r="AJ11" s="86" t="b">
        <v>0</v>
      </c>
      <c r="AK11" s="86">
        <v>1</v>
      </c>
      <c r="AL11" s="92" t="s">
        <v>398</v>
      </c>
      <c r="AM11" s="86" t="s">
        <v>437</v>
      </c>
      <c r="AN11" s="86" t="b">
        <v>0</v>
      </c>
      <c r="AO11" s="92" t="s">
        <v>398</v>
      </c>
      <c r="AP11" s="86" t="s">
        <v>176</v>
      </c>
      <c r="AQ11" s="86">
        <v>0</v>
      </c>
      <c r="AR11" s="86">
        <v>0</v>
      </c>
      <c r="AS11" s="86"/>
      <c r="AT11" s="86"/>
      <c r="AU11" s="86"/>
      <c r="AV11" s="86"/>
      <c r="AW11" s="86"/>
      <c r="AX11" s="86"/>
      <c r="AY11" s="86"/>
      <c r="AZ11" s="86"/>
      <c r="BA11">
        <v>1</v>
      </c>
      <c r="BB11" s="85" t="str">
        <f>REPLACE(INDEX(GroupVertices[Group],MATCH(Edges25[[#This Row],[Vertex 1]],GroupVertices[Vertex],0)),1,1,"")</f>
        <v>5</v>
      </c>
      <c r="BC11" s="85" t="str">
        <f>REPLACE(INDEX(GroupVertices[Group],MATCH(Edges25[[#This Row],[Vertex 2]],GroupVertices[Vertex],0)),1,1,"")</f>
        <v>5</v>
      </c>
      <c r="BD11" s="51"/>
      <c r="BE11" s="52"/>
      <c r="BF11" s="51"/>
      <c r="BG11" s="52"/>
      <c r="BH11" s="51"/>
      <c r="BI11" s="52"/>
      <c r="BJ11" s="51"/>
      <c r="BK11" s="52"/>
      <c r="BL11" s="51"/>
    </row>
    <row r="12" spans="1:64" ht="15">
      <c r="A12" s="84" t="s">
        <v>221</v>
      </c>
      <c r="B12" s="84" t="s">
        <v>245</v>
      </c>
      <c r="C12" s="53"/>
      <c r="D12" s="54"/>
      <c r="E12" s="65"/>
      <c r="F12" s="55"/>
      <c r="G12" s="53"/>
      <c r="H12" s="57"/>
      <c r="I12" s="56"/>
      <c r="J12" s="56"/>
      <c r="K12" s="36" t="s">
        <v>65</v>
      </c>
      <c r="L12" s="83">
        <v>16</v>
      </c>
      <c r="M12" s="83"/>
      <c r="N12" s="63"/>
      <c r="O12" s="86" t="s">
        <v>257</v>
      </c>
      <c r="P12" s="88">
        <v>43664.25795138889</v>
      </c>
      <c r="Q12" s="86" t="s">
        <v>268</v>
      </c>
      <c r="R12" s="86"/>
      <c r="S12" s="86"/>
      <c r="T12" s="86"/>
      <c r="U12" s="89" t="s">
        <v>330</v>
      </c>
      <c r="V12" s="89" t="s">
        <v>330</v>
      </c>
      <c r="W12" s="88">
        <v>43664.25795138889</v>
      </c>
      <c r="X12" s="89" t="s">
        <v>366</v>
      </c>
      <c r="Y12" s="86"/>
      <c r="Z12" s="86"/>
      <c r="AA12" s="92" t="s">
        <v>398</v>
      </c>
      <c r="AB12" s="86"/>
      <c r="AC12" s="86" t="b">
        <v>0</v>
      </c>
      <c r="AD12" s="86">
        <v>2</v>
      </c>
      <c r="AE12" s="92" t="s">
        <v>423</v>
      </c>
      <c r="AF12" s="86" t="b">
        <v>0</v>
      </c>
      <c r="AG12" s="86" t="s">
        <v>429</v>
      </c>
      <c r="AH12" s="86"/>
      <c r="AI12" s="92" t="s">
        <v>423</v>
      </c>
      <c r="AJ12" s="86" t="b">
        <v>0</v>
      </c>
      <c r="AK12" s="86">
        <v>1</v>
      </c>
      <c r="AL12" s="92" t="s">
        <v>423</v>
      </c>
      <c r="AM12" s="86" t="s">
        <v>437</v>
      </c>
      <c r="AN12" s="86" t="b">
        <v>0</v>
      </c>
      <c r="AO12" s="92" t="s">
        <v>398</v>
      </c>
      <c r="AP12" s="86" t="s">
        <v>176</v>
      </c>
      <c r="AQ12" s="86">
        <v>0</v>
      </c>
      <c r="AR12" s="86">
        <v>0</v>
      </c>
      <c r="AS12" s="86"/>
      <c r="AT12" s="86"/>
      <c r="AU12" s="86"/>
      <c r="AV12" s="86"/>
      <c r="AW12" s="86"/>
      <c r="AX12" s="86"/>
      <c r="AY12" s="86"/>
      <c r="AZ12" s="86"/>
      <c r="BA12">
        <v>1</v>
      </c>
      <c r="BB12" s="85" t="str">
        <f>REPLACE(INDEX(GroupVertices[Group],MATCH(Edges25[[#This Row],[Vertex 1]],GroupVertices[Vertex],0)),1,1,"")</f>
        <v>5</v>
      </c>
      <c r="BC12" s="85" t="str">
        <f>REPLACE(INDEX(GroupVertices[Group],MATCH(Edges25[[#This Row],[Vertex 2]],GroupVertices[Vertex],0)),1,1,"")</f>
        <v>5</v>
      </c>
      <c r="BD12" s="51"/>
      <c r="BE12" s="52"/>
      <c r="BF12" s="51"/>
      <c r="BG12" s="52"/>
      <c r="BH12" s="51"/>
      <c r="BI12" s="52"/>
      <c r="BJ12" s="51"/>
      <c r="BK12" s="52"/>
      <c r="BL12" s="51"/>
    </row>
    <row r="13" spans="1:64" ht="15">
      <c r="A13" s="84" t="s">
        <v>221</v>
      </c>
      <c r="B13" s="84" t="s">
        <v>242</v>
      </c>
      <c r="C13" s="53"/>
      <c r="D13" s="54"/>
      <c r="E13" s="65"/>
      <c r="F13" s="55"/>
      <c r="G13" s="53"/>
      <c r="H13" s="57"/>
      <c r="I13" s="56"/>
      <c r="J13" s="56"/>
      <c r="K13" s="36" t="s">
        <v>65</v>
      </c>
      <c r="L13" s="83">
        <v>21</v>
      </c>
      <c r="M13" s="83"/>
      <c r="N13" s="63"/>
      <c r="O13" s="86" t="s">
        <v>257</v>
      </c>
      <c r="P13" s="88">
        <v>43664.278287037036</v>
      </c>
      <c r="Q13" s="86" t="s">
        <v>269</v>
      </c>
      <c r="R13" s="86"/>
      <c r="S13" s="86"/>
      <c r="T13" s="86"/>
      <c r="U13" s="86"/>
      <c r="V13" s="89" t="s">
        <v>345</v>
      </c>
      <c r="W13" s="88">
        <v>43664.278287037036</v>
      </c>
      <c r="X13" s="89" t="s">
        <v>367</v>
      </c>
      <c r="Y13" s="86"/>
      <c r="Z13" s="86"/>
      <c r="AA13" s="92" t="s">
        <v>399</v>
      </c>
      <c r="AB13" s="92" t="s">
        <v>421</v>
      </c>
      <c r="AC13" s="86" t="b">
        <v>0</v>
      </c>
      <c r="AD13" s="86">
        <v>0</v>
      </c>
      <c r="AE13" s="92" t="s">
        <v>425</v>
      </c>
      <c r="AF13" s="86" t="b">
        <v>0</v>
      </c>
      <c r="AG13" s="86" t="s">
        <v>431</v>
      </c>
      <c r="AH13" s="86"/>
      <c r="AI13" s="92" t="s">
        <v>423</v>
      </c>
      <c r="AJ13" s="86" t="b">
        <v>0</v>
      </c>
      <c r="AK13" s="86">
        <v>0</v>
      </c>
      <c r="AL13" s="92" t="s">
        <v>423</v>
      </c>
      <c r="AM13" s="86" t="s">
        <v>437</v>
      </c>
      <c r="AN13" s="86" t="b">
        <v>0</v>
      </c>
      <c r="AO13" s="92" t="s">
        <v>421</v>
      </c>
      <c r="AP13" s="86" t="s">
        <v>176</v>
      </c>
      <c r="AQ13" s="86">
        <v>0</v>
      </c>
      <c r="AR13" s="86">
        <v>0</v>
      </c>
      <c r="AS13" s="86"/>
      <c r="AT13" s="86"/>
      <c r="AU13" s="86"/>
      <c r="AV13" s="86"/>
      <c r="AW13" s="86"/>
      <c r="AX13" s="86"/>
      <c r="AY13" s="86"/>
      <c r="AZ13" s="86"/>
      <c r="BA13">
        <v>2</v>
      </c>
      <c r="BB13" s="85" t="str">
        <f>REPLACE(INDEX(GroupVertices[Group],MATCH(Edges25[[#This Row],[Vertex 1]],GroupVertices[Vertex],0)),1,1,"")</f>
        <v>5</v>
      </c>
      <c r="BC13" s="85" t="str">
        <f>REPLACE(INDEX(GroupVertices[Group],MATCH(Edges25[[#This Row],[Vertex 2]],GroupVertices[Vertex],0)),1,1,"")</f>
        <v>2</v>
      </c>
      <c r="BD13" s="51"/>
      <c r="BE13" s="52"/>
      <c r="BF13" s="51"/>
      <c r="BG13" s="52"/>
      <c r="BH13" s="51"/>
      <c r="BI13" s="52"/>
      <c r="BJ13" s="51"/>
      <c r="BK13" s="52"/>
      <c r="BL13" s="51"/>
    </row>
    <row r="14" spans="1:64" ht="15">
      <c r="A14" s="84" t="s">
        <v>222</v>
      </c>
      <c r="B14" s="84" t="s">
        <v>249</v>
      </c>
      <c r="C14" s="53"/>
      <c r="D14" s="54"/>
      <c r="E14" s="65"/>
      <c r="F14" s="55"/>
      <c r="G14" s="53"/>
      <c r="H14" s="57"/>
      <c r="I14" s="56"/>
      <c r="J14" s="56"/>
      <c r="K14" s="36" t="s">
        <v>65</v>
      </c>
      <c r="L14" s="83">
        <v>23</v>
      </c>
      <c r="M14" s="83"/>
      <c r="N14" s="63"/>
      <c r="O14" s="86" t="s">
        <v>257</v>
      </c>
      <c r="P14" s="88">
        <v>43664.52276620371</v>
      </c>
      <c r="Q14" s="86" t="s">
        <v>270</v>
      </c>
      <c r="R14" s="89" t="s">
        <v>292</v>
      </c>
      <c r="S14" s="86" t="s">
        <v>301</v>
      </c>
      <c r="T14" s="86" t="s">
        <v>309</v>
      </c>
      <c r="U14" s="86"/>
      <c r="V14" s="89" t="s">
        <v>346</v>
      </c>
      <c r="W14" s="88">
        <v>43664.52276620371</v>
      </c>
      <c r="X14" s="89" t="s">
        <v>368</v>
      </c>
      <c r="Y14" s="86"/>
      <c r="Z14" s="86"/>
      <c r="AA14" s="92" t="s">
        <v>400</v>
      </c>
      <c r="AB14" s="86"/>
      <c r="AC14" s="86" t="b">
        <v>0</v>
      </c>
      <c r="AD14" s="86">
        <v>2</v>
      </c>
      <c r="AE14" s="92" t="s">
        <v>423</v>
      </c>
      <c r="AF14" s="86" t="b">
        <v>0</v>
      </c>
      <c r="AG14" s="86" t="s">
        <v>429</v>
      </c>
      <c r="AH14" s="86"/>
      <c r="AI14" s="92" t="s">
        <v>423</v>
      </c>
      <c r="AJ14" s="86" t="b">
        <v>0</v>
      </c>
      <c r="AK14" s="86">
        <v>0</v>
      </c>
      <c r="AL14" s="92" t="s">
        <v>423</v>
      </c>
      <c r="AM14" s="86" t="s">
        <v>435</v>
      </c>
      <c r="AN14" s="86" t="b">
        <v>0</v>
      </c>
      <c r="AO14" s="92" t="s">
        <v>400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2</v>
      </c>
      <c r="BE14" s="52">
        <v>11.764705882352942</v>
      </c>
      <c r="BF14" s="51">
        <v>0</v>
      </c>
      <c r="BG14" s="52">
        <v>0</v>
      </c>
      <c r="BH14" s="51">
        <v>0</v>
      </c>
      <c r="BI14" s="52">
        <v>0</v>
      </c>
      <c r="BJ14" s="51">
        <v>15</v>
      </c>
      <c r="BK14" s="52">
        <v>88.23529411764706</v>
      </c>
      <c r="BL14" s="51">
        <v>17</v>
      </c>
    </row>
    <row r="15" spans="1:64" ht="15">
      <c r="A15" s="84" t="s">
        <v>223</v>
      </c>
      <c r="B15" s="84" t="s">
        <v>248</v>
      </c>
      <c r="C15" s="53"/>
      <c r="D15" s="54"/>
      <c r="E15" s="65"/>
      <c r="F15" s="55"/>
      <c r="G15" s="53"/>
      <c r="H15" s="57"/>
      <c r="I15" s="56"/>
      <c r="J15" s="56"/>
      <c r="K15" s="36" t="s">
        <v>65</v>
      </c>
      <c r="L15" s="83">
        <v>25</v>
      </c>
      <c r="M15" s="83"/>
      <c r="N15" s="63"/>
      <c r="O15" s="86" t="s">
        <v>257</v>
      </c>
      <c r="P15" s="88">
        <v>43665.893645833334</v>
      </c>
      <c r="Q15" s="86" t="s">
        <v>271</v>
      </c>
      <c r="R15" s="89" t="s">
        <v>293</v>
      </c>
      <c r="S15" s="86" t="s">
        <v>302</v>
      </c>
      <c r="T15" s="86" t="s">
        <v>310</v>
      </c>
      <c r="U15" s="86"/>
      <c r="V15" s="89" t="s">
        <v>347</v>
      </c>
      <c r="W15" s="88">
        <v>43665.893645833334</v>
      </c>
      <c r="X15" s="89" t="s">
        <v>369</v>
      </c>
      <c r="Y15" s="86"/>
      <c r="Z15" s="86"/>
      <c r="AA15" s="92" t="s">
        <v>401</v>
      </c>
      <c r="AB15" s="86"/>
      <c r="AC15" s="86" t="b">
        <v>0</v>
      </c>
      <c r="AD15" s="86">
        <v>0</v>
      </c>
      <c r="AE15" s="92" t="s">
        <v>423</v>
      </c>
      <c r="AF15" s="86" t="b">
        <v>0</v>
      </c>
      <c r="AG15" s="86" t="s">
        <v>429</v>
      </c>
      <c r="AH15" s="86"/>
      <c r="AI15" s="92" t="s">
        <v>423</v>
      </c>
      <c r="AJ15" s="86" t="b">
        <v>0</v>
      </c>
      <c r="AK15" s="86">
        <v>0</v>
      </c>
      <c r="AL15" s="92" t="s">
        <v>423</v>
      </c>
      <c r="AM15" s="86" t="s">
        <v>437</v>
      </c>
      <c r="AN15" s="86" t="b">
        <v>0</v>
      </c>
      <c r="AO15" s="92" t="s">
        <v>401</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5.2631578947368425</v>
      </c>
      <c r="BH15" s="51">
        <v>0</v>
      </c>
      <c r="BI15" s="52">
        <v>0</v>
      </c>
      <c r="BJ15" s="51">
        <v>18</v>
      </c>
      <c r="BK15" s="52">
        <v>94.73684210526316</v>
      </c>
      <c r="BL15" s="51">
        <v>19</v>
      </c>
    </row>
    <row r="16" spans="1:64" ht="15">
      <c r="A16" s="84" t="s">
        <v>224</v>
      </c>
      <c r="B16" s="84" t="s">
        <v>250</v>
      </c>
      <c r="C16" s="53"/>
      <c r="D16" s="54"/>
      <c r="E16" s="65"/>
      <c r="F16" s="55"/>
      <c r="G16" s="53"/>
      <c r="H16" s="57"/>
      <c r="I16" s="56"/>
      <c r="J16" s="56"/>
      <c r="K16" s="36" t="s">
        <v>65</v>
      </c>
      <c r="L16" s="83">
        <v>26</v>
      </c>
      <c r="M16" s="83"/>
      <c r="N16" s="63"/>
      <c r="O16" s="86" t="s">
        <v>258</v>
      </c>
      <c r="P16" s="88">
        <v>43666.23165509259</v>
      </c>
      <c r="Q16" s="86" t="s">
        <v>272</v>
      </c>
      <c r="R16" s="89" t="s">
        <v>294</v>
      </c>
      <c r="S16" s="86" t="s">
        <v>303</v>
      </c>
      <c r="T16" s="86"/>
      <c r="U16" s="86"/>
      <c r="V16" s="89" t="s">
        <v>348</v>
      </c>
      <c r="W16" s="88">
        <v>43666.23165509259</v>
      </c>
      <c r="X16" s="89" t="s">
        <v>370</v>
      </c>
      <c r="Y16" s="86"/>
      <c r="Z16" s="86"/>
      <c r="AA16" s="92" t="s">
        <v>402</v>
      </c>
      <c r="AB16" s="86"/>
      <c r="AC16" s="86" t="b">
        <v>0</v>
      </c>
      <c r="AD16" s="86">
        <v>1</v>
      </c>
      <c r="AE16" s="92" t="s">
        <v>426</v>
      </c>
      <c r="AF16" s="86" t="b">
        <v>1</v>
      </c>
      <c r="AG16" s="86" t="s">
        <v>429</v>
      </c>
      <c r="AH16" s="86"/>
      <c r="AI16" s="92" t="s">
        <v>432</v>
      </c>
      <c r="AJ16" s="86" t="b">
        <v>0</v>
      </c>
      <c r="AK16" s="86">
        <v>0</v>
      </c>
      <c r="AL16" s="92" t="s">
        <v>423</v>
      </c>
      <c r="AM16" s="86" t="s">
        <v>434</v>
      </c>
      <c r="AN16" s="86" t="b">
        <v>0</v>
      </c>
      <c r="AO16" s="92" t="s">
        <v>402</v>
      </c>
      <c r="AP16" s="86" t="s">
        <v>176</v>
      </c>
      <c r="AQ16" s="86">
        <v>0</v>
      </c>
      <c r="AR16" s="86">
        <v>0</v>
      </c>
      <c r="AS16" s="86"/>
      <c r="AT16" s="86"/>
      <c r="AU16" s="86"/>
      <c r="AV16" s="86"/>
      <c r="AW16" s="86"/>
      <c r="AX16" s="86"/>
      <c r="AY16" s="86"/>
      <c r="AZ16" s="86"/>
      <c r="BA16">
        <v>1</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11</v>
      </c>
      <c r="BK16" s="52">
        <v>100</v>
      </c>
      <c r="BL16" s="51">
        <v>11</v>
      </c>
    </row>
    <row r="17" spans="1:64" ht="15">
      <c r="A17" s="84" t="s">
        <v>225</v>
      </c>
      <c r="B17" s="84" t="s">
        <v>225</v>
      </c>
      <c r="C17" s="53"/>
      <c r="D17" s="54"/>
      <c r="E17" s="65"/>
      <c r="F17" s="55"/>
      <c r="G17" s="53"/>
      <c r="H17" s="57"/>
      <c r="I17" s="56"/>
      <c r="J17" s="56"/>
      <c r="K17" s="36" t="s">
        <v>65</v>
      </c>
      <c r="L17" s="83">
        <v>29</v>
      </c>
      <c r="M17" s="83"/>
      <c r="N17" s="63"/>
      <c r="O17" s="86" t="s">
        <v>176</v>
      </c>
      <c r="P17" s="88">
        <v>43667.73946759259</v>
      </c>
      <c r="Q17" s="86" t="s">
        <v>273</v>
      </c>
      <c r="R17" s="86"/>
      <c r="S17" s="86"/>
      <c r="T17" s="86" t="s">
        <v>311</v>
      </c>
      <c r="U17" s="89" t="s">
        <v>331</v>
      </c>
      <c r="V17" s="89" t="s">
        <v>331</v>
      </c>
      <c r="W17" s="88">
        <v>43667.73946759259</v>
      </c>
      <c r="X17" s="89" t="s">
        <v>371</v>
      </c>
      <c r="Y17" s="86"/>
      <c r="Z17" s="86"/>
      <c r="AA17" s="92" t="s">
        <v>403</v>
      </c>
      <c r="AB17" s="86"/>
      <c r="AC17" s="86" t="b">
        <v>0</v>
      </c>
      <c r="AD17" s="86">
        <v>2</v>
      </c>
      <c r="AE17" s="92" t="s">
        <v>423</v>
      </c>
      <c r="AF17" s="86" t="b">
        <v>0</v>
      </c>
      <c r="AG17" s="86" t="s">
        <v>429</v>
      </c>
      <c r="AH17" s="86"/>
      <c r="AI17" s="92" t="s">
        <v>423</v>
      </c>
      <c r="AJ17" s="86" t="b">
        <v>0</v>
      </c>
      <c r="AK17" s="86">
        <v>0</v>
      </c>
      <c r="AL17" s="92" t="s">
        <v>423</v>
      </c>
      <c r="AM17" s="86" t="s">
        <v>435</v>
      </c>
      <c r="AN17" s="86" t="b">
        <v>0</v>
      </c>
      <c r="AO17" s="92" t="s">
        <v>403</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1</v>
      </c>
      <c r="BE17" s="52">
        <v>3.8461538461538463</v>
      </c>
      <c r="BF17" s="51">
        <v>0</v>
      </c>
      <c r="BG17" s="52">
        <v>0</v>
      </c>
      <c r="BH17" s="51">
        <v>0</v>
      </c>
      <c r="BI17" s="52">
        <v>0</v>
      </c>
      <c r="BJ17" s="51">
        <v>25</v>
      </c>
      <c r="BK17" s="52">
        <v>96.15384615384616</v>
      </c>
      <c r="BL17" s="51">
        <v>26</v>
      </c>
    </row>
    <row r="18" spans="1:64" ht="15">
      <c r="A18" s="84" t="s">
        <v>226</v>
      </c>
      <c r="B18" s="84" t="s">
        <v>251</v>
      </c>
      <c r="C18" s="53"/>
      <c r="D18" s="54"/>
      <c r="E18" s="65"/>
      <c r="F18" s="55"/>
      <c r="G18" s="53"/>
      <c r="H18" s="57"/>
      <c r="I18" s="56"/>
      <c r="J18" s="56"/>
      <c r="K18" s="36" t="s">
        <v>65</v>
      </c>
      <c r="L18" s="83">
        <v>30</v>
      </c>
      <c r="M18" s="83"/>
      <c r="N18" s="63"/>
      <c r="O18" s="86" t="s">
        <v>257</v>
      </c>
      <c r="P18" s="88">
        <v>43669.73971064815</v>
      </c>
      <c r="Q18" s="86" t="s">
        <v>274</v>
      </c>
      <c r="R18" s="86"/>
      <c r="S18" s="86"/>
      <c r="T18" s="86" t="s">
        <v>312</v>
      </c>
      <c r="U18" s="89" t="s">
        <v>332</v>
      </c>
      <c r="V18" s="89" t="s">
        <v>332</v>
      </c>
      <c r="W18" s="88">
        <v>43669.73971064815</v>
      </c>
      <c r="X18" s="89" t="s">
        <v>372</v>
      </c>
      <c r="Y18" s="86"/>
      <c r="Z18" s="86"/>
      <c r="AA18" s="92" t="s">
        <v>404</v>
      </c>
      <c r="AB18" s="86"/>
      <c r="AC18" s="86" t="b">
        <v>0</v>
      </c>
      <c r="AD18" s="86">
        <v>0</v>
      </c>
      <c r="AE18" s="92" t="s">
        <v>423</v>
      </c>
      <c r="AF18" s="86" t="b">
        <v>0</v>
      </c>
      <c r="AG18" s="86" t="s">
        <v>429</v>
      </c>
      <c r="AH18" s="86"/>
      <c r="AI18" s="92" t="s">
        <v>423</v>
      </c>
      <c r="AJ18" s="86" t="b">
        <v>0</v>
      </c>
      <c r="AK18" s="86">
        <v>0</v>
      </c>
      <c r="AL18" s="92" t="s">
        <v>423</v>
      </c>
      <c r="AM18" s="86" t="s">
        <v>438</v>
      </c>
      <c r="AN18" s="86" t="b">
        <v>0</v>
      </c>
      <c r="AO18" s="92" t="s">
        <v>404</v>
      </c>
      <c r="AP18" s="86" t="s">
        <v>176</v>
      </c>
      <c r="AQ18" s="86">
        <v>0</v>
      </c>
      <c r="AR18" s="86">
        <v>0</v>
      </c>
      <c r="AS18" s="86"/>
      <c r="AT18" s="86"/>
      <c r="AU18" s="86"/>
      <c r="AV18" s="86"/>
      <c r="AW18" s="86"/>
      <c r="AX18" s="86"/>
      <c r="AY18" s="86"/>
      <c r="AZ18" s="86"/>
      <c r="BA18">
        <v>1</v>
      </c>
      <c r="BB18" s="85" t="str">
        <f>REPLACE(INDEX(GroupVertices[Group],MATCH(Edges25[[#This Row],[Vertex 1]],GroupVertices[Vertex],0)),1,1,"")</f>
        <v>7</v>
      </c>
      <c r="BC18" s="85" t="str">
        <f>REPLACE(INDEX(GroupVertices[Group],MATCH(Edges25[[#This Row],[Vertex 2]],GroupVertices[Vertex],0)),1,1,"")</f>
        <v>7</v>
      </c>
      <c r="BD18" s="51">
        <v>0</v>
      </c>
      <c r="BE18" s="52">
        <v>0</v>
      </c>
      <c r="BF18" s="51">
        <v>0</v>
      </c>
      <c r="BG18" s="52">
        <v>0</v>
      </c>
      <c r="BH18" s="51">
        <v>0</v>
      </c>
      <c r="BI18" s="52">
        <v>0</v>
      </c>
      <c r="BJ18" s="51">
        <v>20</v>
      </c>
      <c r="BK18" s="52">
        <v>100</v>
      </c>
      <c r="BL18" s="51">
        <v>20</v>
      </c>
    </row>
    <row r="19" spans="1:64" ht="15">
      <c r="A19" s="84" t="s">
        <v>227</v>
      </c>
      <c r="B19" s="84" t="s">
        <v>249</v>
      </c>
      <c r="C19" s="53"/>
      <c r="D19" s="54"/>
      <c r="E19" s="65"/>
      <c r="F19" s="55"/>
      <c r="G19" s="53"/>
      <c r="H19" s="57"/>
      <c r="I19" s="56"/>
      <c r="J19" s="56"/>
      <c r="K19" s="36" t="s">
        <v>65</v>
      </c>
      <c r="L19" s="83">
        <v>31</v>
      </c>
      <c r="M19" s="83"/>
      <c r="N19" s="63"/>
      <c r="O19" s="86" t="s">
        <v>257</v>
      </c>
      <c r="P19" s="88">
        <v>43673.64475694444</v>
      </c>
      <c r="Q19" s="86" t="s">
        <v>275</v>
      </c>
      <c r="R19" s="86"/>
      <c r="S19" s="86"/>
      <c r="T19" s="86" t="s">
        <v>313</v>
      </c>
      <c r="U19" s="89" t="s">
        <v>333</v>
      </c>
      <c r="V19" s="89" t="s">
        <v>333</v>
      </c>
      <c r="W19" s="88">
        <v>43673.64475694444</v>
      </c>
      <c r="X19" s="89" t="s">
        <v>373</v>
      </c>
      <c r="Y19" s="86"/>
      <c r="Z19" s="86"/>
      <c r="AA19" s="92" t="s">
        <v>405</v>
      </c>
      <c r="AB19" s="86"/>
      <c r="AC19" s="86" t="b">
        <v>0</v>
      </c>
      <c r="AD19" s="86">
        <v>0</v>
      </c>
      <c r="AE19" s="92" t="s">
        <v>423</v>
      </c>
      <c r="AF19" s="86" t="b">
        <v>0</v>
      </c>
      <c r="AG19" s="86" t="s">
        <v>429</v>
      </c>
      <c r="AH19" s="86"/>
      <c r="AI19" s="92" t="s">
        <v>423</v>
      </c>
      <c r="AJ19" s="86" t="b">
        <v>0</v>
      </c>
      <c r="AK19" s="86">
        <v>0</v>
      </c>
      <c r="AL19" s="92" t="s">
        <v>423</v>
      </c>
      <c r="AM19" s="86" t="s">
        <v>435</v>
      </c>
      <c r="AN19" s="86" t="b">
        <v>0</v>
      </c>
      <c r="AO19" s="92" t="s">
        <v>405</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1</v>
      </c>
      <c r="BE19" s="52">
        <v>3.3333333333333335</v>
      </c>
      <c r="BF19" s="51">
        <v>0</v>
      </c>
      <c r="BG19" s="52">
        <v>0</v>
      </c>
      <c r="BH19" s="51">
        <v>0</v>
      </c>
      <c r="BI19" s="52">
        <v>0</v>
      </c>
      <c r="BJ19" s="51">
        <v>29</v>
      </c>
      <c r="BK19" s="52">
        <v>96.66666666666667</v>
      </c>
      <c r="BL19" s="51">
        <v>30</v>
      </c>
    </row>
    <row r="20" spans="1:64" ht="15">
      <c r="A20" s="84" t="s">
        <v>228</v>
      </c>
      <c r="B20" s="84" t="s">
        <v>228</v>
      </c>
      <c r="C20" s="53"/>
      <c r="D20" s="54"/>
      <c r="E20" s="65"/>
      <c r="F20" s="55"/>
      <c r="G20" s="53"/>
      <c r="H20" s="57"/>
      <c r="I20" s="56"/>
      <c r="J20" s="56"/>
      <c r="K20" s="36" t="s">
        <v>65</v>
      </c>
      <c r="L20" s="83">
        <v>32</v>
      </c>
      <c r="M20" s="83"/>
      <c r="N20" s="63"/>
      <c r="O20" s="86" t="s">
        <v>176</v>
      </c>
      <c r="P20" s="88">
        <v>43690.543969907405</v>
      </c>
      <c r="Q20" s="86" t="s">
        <v>276</v>
      </c>
      <c r="R20" s="89" t="s">
        <v>295</v>
      </c>
      <c r="S20" s="86" t="s">
        <v>304</v>
      </c>
      <c r="T20" s="86" t="s">
        <v>314</v>
      </c>
      <c r="U20" s="86"/>
      <c r="V20" s="89" t="s">
        <v>349</v>
      </c>
      <c r="W20" s="88">
        <v>43690.543969907405</v>
      </c>
      <c r="X20" s="89" t="s">
        <v>374</v>
      </c>
      <c r="Y20" s="86">
        <v>39.9527</v>
      </c>
      <c r="Z20" s="86">
        <v>-75.1651</v>
      </c>
      <c r="AA20" s="92" t="s">
        <v>406</v>
      </c>
      <c r="AB20" s="86"/>
      <c r="AC20" s="86" t="b">
        <v>0</v>
      </c>
      <c r="AD20" s="86">
        <v>0</v>
      </c>
      <c r="AE20" s="92" t="s">
        <v>423</v>
      </c>
      <c r="AF20" s="86" t="b">
        <v>0</v>
      </c>
      <c r="AG20" s="86" t="s">
        <v>429</v>
      </c>
      <c r="AH20" s="86"/>
      <c r="AI20" s="92" t="s">
        <v>423</v>
      </c>
      <c r="AJ20" s="86" t="b">
        <v>0</v>
      </c>
      <c r="AK20" s="86">
        <v>0</v>
      </c>
      <c r="AL20" s="92" t="s">
        <v>423</v>
      </c>
      <c r="AM20" s="86" t="s">
        <v>439</v>
      </c>
      <c r="AN20" s="86" t="b">
        <v>0</v>
      </c>
      <c r="AO20" s="92" t="s">
        <v>406</v>
      </c>
      <c r="AP20" s="86" t="s">
        <v>176</v>
      </c>
      <c r="AQ20" s="86">
        <v>0</v>
      </c>
      <c r="AR20" s="86">
        <v>0</v>
      </c>
      <c r="AS20" s="86" t="s">
        <v>443</v>
      </c>
      <c r="AT20" s="86" t="s">
        <v>445</v>
      </c>
      <c r="AU20" s="86" t="s">
        <v>447</v>
      </c>
      <c r="AV20" s="86" t="s">
        <v>449</v>
      </c>
      <c r="AW20" s="86" t="s">
        <v>451</v>
      </c>
      <c r="AX20" s="86" t="s">
        <v>453</v>
      </c>
      <c r="AY20" s="86" t="s">
        <v>455</v>
      </c>
      <c r="AZ20" s="89" t="s">
        <v>456</v>
      </c>
      <c r="BA20">
        <v>1</v>
      </c>
      <c r="BB20" s="85" t="str">
        <f>REPLACE(INDEX(GroupVertices[Group],MATCH(Edges25[[#This Row],[Vertex 1]],GroupVertices[Vertex],0)),1,1,"")</f>
        <v>4</v>
      </c>
      <c r="BC20" s="85" t="str">
        <f>REPLACE(INDEX(GroupVertices[Group],MATCH(Edges25[[#This Row],[Vertex 2]],GroupVertices[Vertex],0)),1,1,"")</f>
        <v>4</v>
      </c>
      <c r="BD20" s="51">
        <v>0</v>
      </c>
      <c r="BE20" s="52">
        <v>0</v>
      </c>
      <c r="BF20" s="51">
        <v>0</v>
      </c>
      <c r="BG20" s="52">
        <v>0</v>
      </c>
      <c r="BH20" s="51">
        <v>0</v>
      </c>
      <c r="BI20" s="52">
        <v>0</v>
      </c>
      <c r="BJ20" s="51">
        <v>26</v>
      </c>
      <c r="BK20" s="52">
        <v>100</v>
      </c>
      <c r="BL20" s="51">
        <v>26</v>
      </c>
    </row>
    <row r="21" spans="1:64" ht="15">
      <c r="A21" s="84" t="s">
        <v>229</v>
      </c>
      <c r="B21" s="84" t="s">
        <v>252</v>
      </c>
      <c r="C21" s="53"/>
      <c r="D21" s="54"/>
      <c r="E21" s="65"/>
      <c r="F21" s="55"/>
      <c r="G21" s="53"/>
      <c r="H21" s="57"/>
      <c r="I21" s="56"/>
      <c r="J21" s="56"/>
      <c r="K21" s="36" t="s">
        <v>65</v>
      </c>
      <c r="L21" s="83">
        <v>33</v>
      </c>
      <c r="M21" s="83"/>
      <c r="N21" s="63"/>
      <c r="O21" s="86" t="s">
        <v>257</v>
      </c>
      <c r="P21" s="88">
        <v>43690.80321759259</v>
      </c>
      <c r="Q21" s="86" t="s">
        <v>277</v>
      </c>
      <c r="R21" s="86"/>
      <c r="S21" s="86"/>
      <c r="T21" s="86" t="s">
        <v>315</v>
      </c>
      <c r="U21" s="89" t="s">
        <v>334</v>
      </c>
      <c r="V21" s="89" t="s">
        <v>334</v>
      </c>
      <c r="W21" s="88">
        <v>43690.80321759259</v>
      </c>
      <c r="X21" s="89" t="s">
        <v>375</v>
      </c>
      <c r="Y21" s="86"/>
      <c r="Z21" s="86"/>
      <c r="AA21" s="92" t="s">
        <v>407</v>
      </c>
      <c r="AB21" s="86"/>
      <c r="AC21" s="86" t="b">
        <v>0</v>
      </c>
      <c r="AD21" s="86">
        <v>1</v>
      </c>
      <c r="AE21" s="92" t="s">
        <v>423</v>
      </c>
      <c r="AF21" s="86" t="b">
        <v>0</v>
      </c>
      <c r="AG21" s="86" t="s">
        <v>429</v>
      </c>
      <c r="AH21" s="86"/>
      <c r="AI21" s="92" t="s">
        <v>423</v>
      </c>
      <c r="AJ21" s="86" t="b">
        <v>0</v>
      </c>
      <c r="AK21" s="86">
        <v>0</v>
      </c>
      <c r="AL21" s="92" t="s">
        <v>423</v>
      </c>
      <c r="AM21" s="86" t="s">
        <v>435</v>
      </c>
      <c r="AN21" s="86" t="b">
        <v>0</v>
      </c>
      <c r="AO21" s="92" t="s">
        <v>407</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c r="BE21" s="52"/>
      <c r="BF21" s="51"/>
      <c r="BG21" s="52"/>
      <c r="BH21" s="51"/>
      <c r="BI21" s="52"/>
      <c r="BJ21" s="51"/>
      <c r="BK21" s="52"/>
      <c r="BL21" s="51"/>
    </row>
    <row r="22" spans="1:64" ht="15">
      <c r="A22" s="84" t="s">
        <v>230</v>
      </c>
      <c r="B22" s="84" t="s">
        <v>230</v>
      </c>
      <c r="C22" s="53"/>
      <c r="D22" s="54"/>
      <c r="E22" s="65"/>
      <c r="F22" s="55"/>
      <c r="G22" s="53"/>
      <c r="H22" s="57"/>
      <c r="I22" s="56"/>
      <c r="J22" s="56"/>
      <c r="K22" s="36" t="s">
        <v>65</v>
      </c>
      <c r="L22" s="83">
        <v>40</v>
      </c>
      <c r="M22" s="83"/>
      <c r="N22" s="63"/>
      <c r="O22" s="86" t="s">
        <v>176</v>
      </c>
      <c r="P22" s="88">
        <v>43691.638819444444</v>
      </c>
      <c r="Q22" s="86" t="s">
        <v>278</v>
      </c>
      <c r="R22" s="86"/>
      <c r="S22" s="86"/>
      <c r="T22" s="86" t="s">
        <v>316</v>
      </c>
      <c r="U22" s="89" t="s">
        <v>335</v>
      </c>
      <c r="V22" s="89" t="s">
        <v>335</v>
      </c>
      <c r="W22" s="88">
        <v>43691.638819444444</v>
      </c>
      <c r="X22" s="89" t="s">
        <v>376</v>
      </c>
      <c r="Y22" s="86"/>
      <c r="Z22" s="86"/>
      <c r="AA22" s="92" t="s">
        <v>408</v>
      </c>
      <c r="AB22" s="86"/>
      <c r="AC22" s="86" t="b">
        <v>0</v>
      </c>
      <c r="AD22" s="86">
        <v>2</v>
      </c>
      <c r="AE22" s="92" t="s">
        <v>423</v>
      </c>
      <c r="AF22" s="86" t="b">
        <v>0</v>
      </c>
      <c r="AG22" s="86" t="s">
        <v>429</v>
      </c>
      <c r="AH22" s="86"/>
      <c r="AI22" s="92" t="s">
        <v>423</v>
      </c>
      <c r="AJ22" s="86" t="b">
        <v>0</v>
      </c>
      <c r="AK22" s="86">
        <v>1</v>
      </c>
      <c r="AL22" s="92" t="s">
        <v>423</v>
      </c>
      <c r="AM22" s="86" t="s">
        <v>435</v>
      </c>
      <c r="AN22" s="86" t="b">
        <v>0</v>
      </c>
      <c r="AO22" s="92" t="s">
        <v>408</v>
      </c>
      <c r="AP22" s="86" t="s">
        <v>176</v>
      </c>
      <c r="AQ22" s="86">
        <v>0</v>
      </c>
      <c r="AR22" s="86">
        <v>0</v>
      </c>
      <c r="AS22" s="86"/>
      <c r="AT22" s="86"/>
      <c r="AU22" s="86"/>
      <c r="AV22" s="86"/>
      <c r="AW22" s="86"/>
      <c r="AX22" s="86"/>
      <c r="AY22" s="86"/>
      <c r="AZ22" s="86"/>
      <c r="BA22">
        <v>1</v>
      </c>
      <c r="BB22" s="85" t="str">
        <f>REPLACE(INDEX(GroupVertices[Group],MATCH(Edges25[[#This Row],[Vertex 1]],GroupVertices[Vertex],0)),1,1,"")</f>
        <v>6</v>
      </c>
      <c r="BC22" s="85" t="str">
        <f>REPLACE(INDEX(GroupVertices[Group],MATCH(Edges25[[#This Row],[Vertex 2]],GroupVertices[Vertex],0)),1,1,"")</f>
        <v>6</v>
      </c>
      <c r="BD22" s="51">
        <v>0</v>
      </c>
      <c r="BE22" s="52">
        <v>0</v>
      </c>
      <c r="BF22" s="51">
        <v>0</v>
      </c>
      <c r="BG22" s="52">
        <v>0</v>
      </c>
      <c r="BH22" s="51">
        <v>0</v>
      </c>
      <c r="BI22" s="52">
        <v>0</v>
      </c>
      <c r="BJ22" s="51">
        <v>17</v>
      </c>
      <c r="BK22" s="52">
        <v>100</v>
      </c>
      <c r="BL22" s="51">
        <v>17</v>
      </c>
    </row>
    <row r="23" spans="1:64" ht="15">
      <c r="A23" s="84" t="s">
        <v>231</v>
      </c>
      <c r="B23" s="84" t="s">
        <v>230</v>
      </c>
      <c r="C23" s="53"/>
      <c r="D23" s="54"/>
      <c r="E23" s="65"/>
      <c r="F23" s="55"/>
      <c r="G23" s="53"/>
      <c r="H23" s="57"/>
      <c r="I23" s="56"/>
      <c r="J23" s="56"/>
      <c r="K23" s="36" t="s">
        <v>65</v>
      </c>
      <c r="L23" s="83">
        <v>41</v>
      </c>
      <c r="M23" s="83"/>
      <c r="N23" s="63"/>
      <c r="O23" s="86" t="s">
        <v>257</v>
      </c>
      <c r="P23" s="88">
        <v>43691.65895833333</v>
      </c>
      <c r="Q23" s="86" t="s">
        <v>279</v>
      </c>
      <c r="R23" s="86"/>
      <c r="S23" s="86"/>
      <c r="T23" s="86" t="s">
        <v>317</v>
      </c>
      <c r="U23" s="86"/>
      <c r="V23" s="89" t="s">
        <v>350</v>
      </c>
      <c r="W23" s="88">
        <v>43691.65895833333</v>
      </c>
      <c r="X23" s="89" t="s">
        <v>377</v>
      </c>
      <c r="Y23" s="86"/>
      <c r="Z23" s="86"/>
      <c r="AA23" s="92" t="s">
        <v>409</v>
      </c>
      <c r="AB23" s="86"/>
      <c r="AC23" s="86" t="b">
        <v>0</v>
      </c>
      <c r="AD23" s="86">
        <v>0</v>
      </c>
      <c r="AE23" s="92" t="s">
        <v>423</v>
      </c>
      <c r="AF23" s="86" t="b">
        <v>0</v>
      </c>
      <c r="AG23" s="86" t="s">
        <v>429</v>
      </c>
      <c r="AH23" s="86"/>
      <c r="AI23" s="92" t="s">
        <v>423</v>
      </c>
      <c r="AJ23" s="86" t="b">
        <v>0</v>
      </c>
      <c r="AK23" s="86">
        <v>1</v>
      </c>
      <c r="AL23" s="92" t="s">
        <v>408</v>
      </c>
      <c r="AM23" s="86" t="s">
        <v>435</v>
      </c>
      <c r="AN23" s="86" t="b">
        <v>0</v>
      </c>
      <c r="AO23" s="92" t="s">
        <v>408</v>
      </c>
      <c r="AP23" s="86" t="s">
        <v>176</v>
      </c>
      <c r="AQ23" s="86">
        <v>0</v>
      </c>
      <c r="AR23" s="86">
        <v>0</v>
      </c>
      <c r="AS23" s="86"/>
      <c r="AT23" s="86"/>
      <c r="AU23" s="86"/>
      <c r="AV23" s="86"/>
      <c r="AW23" s="86"/>
      <c r="AX23" s="86"/>
      <c r="AY23" s="86"/>
      <c r="AZ23" s="86"/>
      <c r="BA23">
        <v>1</v>
      </c>
      <c r="BB23" s="85" t="str">
        <f>REPLACE(INDEX(GroupVertices[Group],MATCH(Edges25[[#This Row],[Vertex 1]],GroupVertices[Vertex],0)),1,1,"")</f>
        <v>6</v>
      </c>
      <c r="BC23" s="85" t="str">
        <f>REPLACE(INDEX(GroupVertices[Group],MATCH(Edges25[[#This Row],[Vertex 2]],GroupVertices[Vertex],0)),1,1,"")</f>
        <v>6</v>
      </c>
      <c r="BD23" s="51">
        <v>0</v>
      </c>
      <c r="BE23" s="52">
        <v>0</v>
      </c>
      <c r="BF23" s="51">
        <v>0</v>
      </c>
      <c r="BG23" s="52">
        <v>0</v>
      </c>
      <c r="BH23" s="51">
        <v>0</v>
      </c>
      <c r="BI23" s="52">
        <v>0</v>
      </c>
      <c r="BJ23" s="51">
        <v>19</v>
      </c>
      <c r="BK23" s="52">
        <v>100</v>
      </c>
      <c r="BL23" s="51">
        <v>19</v>
      </c>
    </row>
    <row r="24" spans="1:64" ht="15">
      <c r="A24" s="84" t="s">
        <v>232</v>
      </c>
      <c r="B24" s="84" t="s">
        <v>242</v>
      </c>
      <c r="C24" s="53"/>
      <c r="D24" s="54"/>
      <c r="E24" s="65"/>
      <c r="F24" s="55"/>
      <c r="G24" s="53"/>
      <c r="H24" s="57"/>
      <c r="I24" s="56"/>
      <c r="J24" s="56"/>
      <c r="K24" s="36" t="s">
        <v>65</v>
      </c>
      <c r="L24" s="83">
        <v>42</v>
      </c>
      <c r="M24" s="83"/>
      <c r="N24" s="63"/>
      <c r="O24" s="86" t="s">
        <v>257</v>
      </c>
      <c r="P24" s="88">
        <v>43692.90988425926</v>
      </c>
      <c r="Q24" s="86" t="s">
        <v>280</v>
      </c>
      <c r="R24" s="86"/>
      <c r="S24" s="86"/>
      <c r="T24" s="86" t="s">
        <v>318</v>
      </c>
      <c r="U24" s="89" t="s">
        <v>336</v>
      </c>
      <c r="V24" s="89" t="s">
        <v>336</v>
      </c>
      <c r="W24" s="88">
        <v>43692.90988425926</v>
      </c>
      <c r="X24" s="89" t="s">
        <v>378</v>
      </c>
      <c r="Y24" s="86"/>
      <c r="Z24" s="86"/>
      <c r="AA24" s="92" t="s">
        <v>410</v>
      </c>
      <c r="AB24" s="86"/>
      <c r="AC24" s="86" t="b">
        <v>0</v>
      </c>
      <c r="AD24" s="86">
        <v>0</v>
      </c>
      <c r="AE24" s="92" t="s">
        <v>423</v>
      </c>
      <c r="AF24" s="86" t="b">
        <v>0</v>
      </c>
      <c r="AG24" s="86" t="s">
        <v>429</v>
      </c>
      <c r="AH24" s="86"/>
      <c r="AI24" s="92" t="s">
        <v>423</v>
      </c>
      <c r="AJ24" s="86" t="b">
        <v>0</v>
      </c>
      <c r="AK24" s="86">
        <v>0</v>
      </c>
      <c r="AL24" s="92" t="s">
        <v>423</v>
      </c>
      <c r="AM24" s="86" t="s">
        <v>437</v>
      </c>
      <c r="AN24" s="86" t="b">
        <v>0</v>
      </c>
      <c r="AO24" s="92" t="s">
        <v>410</v>
      </c>
      <c r="AP24" s="86" t="s">
        <v>176</v>
      </c>
      <c r="AQ24" s="86">
        <v>0</v>
      </c>
      <c r="AR24" s="86">
        <v>0</v>
      </c>
      <c r="AS24" s="86"/>
      <c r="AT24" s="86"/>
      <c r="AU24" s="86"/>
      <c r="AV24" s="86"/>
      <c r="AW24" s="86"/>
      <c r="AX24" s="86"/>
      <c r="AY24" s="86"/>
      <c r="AZ24" s="86"/>
      <c r="BA24">
        <v>1</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8</v>
      </c>
      <c r="BK24" s="52">
        <v>100</v>
      </c>
      <c r="BL24" s="51">
        <v>8</v>
      </c>
    </row>
    <row r="25" spans="1:64" ht="15">
      <c r="A25" s="84" t="s">
        <v>233</v>
      </c>
      <c r="B25" s="84" t="s">
        <v>249</v>
      </c>
      <c r="C25" s="53"/>
      <c r="D25" s="54"/>
      <c r="E25" s="65"/>
      <c r="F25" s="55"/>
      <c r="G25" s="53"/>
      <c r="H25" s="57"/>
      <c r="I25" s="56"/>
      <c r="J25" s="56"/>
      <c r="K25" s="36" t="s">
        <v>65</v>
      </c>
      <c r="L25" s="83">
        <v>43</v>
      </c>
      <c r="M25" s="83"/>
      <c r="N25" s="63"/>
      <c r="O25" s="86" t="s">
        <v>257</v>
      </c>
      <c r="P25" s="88">
        <v>43696.76460648148</v>
      </c>
      <c r="Q25" s="86" t="s">
        <v>281</v>
      </c>
      <c r="R25" s="86"/>
      <c r="S25" s="86"/>
      <c r="T25" s="86" t="s">
        <v>319</v>
      </c>
      <c r="U25" s="89" t="s">
        <v>337</v>
      </c>
      <c r="V25" s="89" t="s">
        <v>337</v>
      </c>
      <c r="W25" s="88">
        <v>43696.76460648148</v>
      </c>
      <c r="X25" s="89" t="s">
        <v>379</v>
      </c>
      <c r="Y25" s="86"/>
      <c r="Z25" s="86"/>
      <c r="AA25" s="92" t="s">
        <v>411</v>
      </c>
      <c r="AB25" s="86"/>
      <c r="AC25" s="86" t="b">
        <v>0</v>
      </c>
      <c r="AD25" s="86">
        <v>0</v>
      </c>
      <c r="AE25" s="92" t="s">
        <v>423</v>
      </c>
      <c r="AF25" s="86" t="b">
        <v>0</v>
      </c>
      <c r="AG25" s="86" t="s">
        <v>429</v>
      </c>
      <c r="AH25" s="86"/>
      <c r="AI25" s="92" t="s">
        <v>423</v>
      </c>
      <c r="AJ25" s="86" t="b">
        <v>0</v>
      </c>
      <c r="AK25" s="86">
        <v>0</v>
      </c>
      <c r="AL25" s="92" t="s">
        <v>423</v>
      </c>
      <c r="AM25" s="86" t="s">
        <v>440</v>
      </c>
      <c r="AN25" s="86" t="b">
        <v>0</v>
      </c>
      <c r="AO25" s="92" t="s">
        <v>411</v>
      </c>
      <c r="AP25" s="86" t="s">
        <v>176</v>
      </c>
      <c r="AQ25" s="86">
        <v>0</v>
      </c>
      <c r="AR25" s="86">
        <v>0</v>
      </c>
      <c r="AS25" s="86" t="s">
        <v>444</v>
      </c>
      <c r="AT25" s="86" t="s">
        <v>446</v>
      </c>
      <c r="AU25" s="86" t="s">
        <v>448</v>
      </c>
      <c r="AV25" s="86" t="s">
        <v>450</v>
      </c>
      <c r="AW25" s="86" t="s">
        <v>452</v>
      </c>
      <c r="AX25" s="86" t="s">
        <v>454</v>
      </c>
      <c r="AY25" s="86" t="s">
        <v>455</v>
      </c>
      <c r="AZ25" s="89" t="s">
        <v>457</v>
      </c>
      <c r="BA25">
        <v>1</v>
      </c>
      <c r="BB25" s="85" t="str">
        <f>REPLACE(INDEX(GroupVertices[Group],MATCH(Edges25[[#This Row],[Vertex 1]],GroupVertices[Vertex],0)),1,1,"")</f>
        <v>1</v>
      </c>
      <c r="BC25" s="85" t="str">
        <f>REPLACE(INDEX(GroupVertices[Group],MATCH(Edges25[[#This Row],[Vertex 2]],GroupVertices[Vertex],0)),1,1,"")</f>
        <v>1</v>
      </c>
      <c r="BD25" s="51">
        <v>1</v>
      </c>
      <c r="BE25" s="52">
        <v>4</v>
      </c>
      <c r="BF25" s="51">
        <v>0</v>
      </c>
      <c r="BG25" s="52">
        <v>0</v>
      </c>
      <c r="BH25" s="51">
        <v>0</v>
      </c>
      <c r="BI25" s="52">
        <v>0</v>
      </c>
      <c r="BJ25" s="51">
        <v>24</v>
      </c>
      <c r="BK25" s="52">
        <v>96</v>
      </c>
      <c r="BL25" s="51">
        <v>25</v>
      </c>
    </row>
    <row r="26" spans="1:64" ht="15">
      <c r="A26" s="84" t="s">
        <v>234</v>
      </c>
      <c r="B26" s="84" t="s">
        <v>242</v>
      </c>
      <c r="C26" s="53"/>
      <c r="D26" s="54"/>
      <c r="E26" s="65"/>
      <c r="F26" s="55"/>
      <c r="G26" s="53"/>
      <c r="H26" s="57"/>
      <c r="I26" s="56"/>
      <c r="J26" s="56"/>
      <c r="K26" s="36" t="s">
        <v>65</v>
      </c>
      <c r="L26" s="83">
        <v>44</v>
      </c>
      <c r="M26" s="83"/>
      <c r="N26" s="63"/>
      <c r="O26" s="86" t="s">
        <v>257</v>
      </c>
      <c r="P26" s="88">
        <v>43698.96916666667</v>
      </c>
      <c r="Q26" s="86" t="s">
        <v>282</v>
      </c>
      <c r="R26" s="86"/>
      <c r="S26" s="86"/>
      <c r="T26" s="86" t="s">
        <v>320</v>
      </c>
      <c r="U26" s="89" t="s">
        <v>338</v>
      </c>
      <c r="V26" s="89" t="s">
        <v>338</v>
      </c>
      <c r="W26" s="88">
        <v>43698.96916666667</v>
      </c>
      <c r="X26" s="89" t="s">
        <v>380</v>
      </c>
      <c r="Y26" s="86"/>
      <c r="Z26" s="86"/>
      <c r="AA26" s="92" t="s">
        <v>412</v>
      </c>
      <c r="AB26" s="86"/>
      <c r="AC26" s="86" t="b">
        <v>0</v>
      </c>
      <c r="AD26" s="86">
        <v>3</v>
      </c>
      <c r="AE26" s="92" t="s">
        <v>423</v>
      </c>
      <c r="AF26" s="86" t="b">
        <v>0</v>
      </c>
      <c r="AG26" s="86" t="s">
        <v>429</v>
      </c>
      <c r="AH26" s="86"/>
      <c r="AI26" s="92" t="s">
        <v>423</v>
      </c>
      <c r="AJ26" s="86" t="b">
        <v>0</v>
      </c>
      <c r="AK26" s="86">
        <v>0</v>
      </c>
      <c r="AL26" s="92" t="s">
        <v>423</v>
      </c>
      <c r="AM26" s="86" t="s">
        <v>437</v>
      </c>
      <c r="AN26" s="86" t="b">
        <v>0</v>
      </c>
      <c r="AO26" s="92" t="s">
        <v>412</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1</v>
      </c>
      <c r="BE26" s="52">
        <v>6.25</v>
      </c>
      <c r="BF26" s="51">
        <v>0</v>
      </c>
      <c r="BG26" s="52">
        <v>0</v>
      </c>
      <c r="BH26" s="51">
        <v>0</v>
      </c>
      <c r="BI26" s="52">
        <v>0</v>
      </c>
      <c r="BJ26" s="51">
        <v>15</v>
      </c>
      <c r="BK26" s="52">
        <v>93.75</v>
      </c>
      <c r="BL26" s="51">
        <v>16</v>
      </c>
    </row>
    <row r="27" spans="1:64" ht="15">
      <c r="A27" s="84" t="s">
        <v>235</v>
      </c>
      <c r="B27" s="84" t="s">
        <v>242</v>
      </c>
      <c r="C27" s="53"/>
      <c r="D27" s="54"/>
      <c r="E27" s="65"/>
      <c r="F27" s="55"/>
      <c r="G27" s="53"/>
      <c r="H27" s="57"/>
      <c r="I27" s="56"/>
      <c r="J27" s="56"/>
      <c r="K27" s="36" t="s">
        <v>65</v>
      </c>
      <c r="L27" s="83">
        <v>45</v>
      </c>
      <c r="M27" s="83"/>
      <c r="N27" s="63"/>
      <c r="O27" s="86" t="s">
        <v>257</v>
      </c>
      <c r="P27" s="88">
        <v>43699.87287037037</v>
      </c>
      <c r="Q27" s="86" t="s">
        <v>283</v>
      </c>
      <c r="R27" s="86"/>
      <c r="S27" s="86"/>
      <c r="T27" s="86"/>
      <c r="U27" s="86"/>
      <c r="V27" s="89" t="s">
        <v>351</v>
      </c>
      <c r="W27" s="88">
        <v>43699.87287037037</v>
      </c>
      <c r="X27" s="89" t="s">
        <v>381</v>
      </c>
      <c r="Y27" s="86"/>
      <c r="Z27" s="86"/>
      <c r="AA27" s="92" t="s">
        <v>413</v>
      </c>
      <c r="AB27" s="92" t="s">
        <v>422</v>
      </c>
      <c r="AC27" s="86" t="b">
        <v>0</v>
      </c>
      <c r="AD27" s="86">
        <v>1</v>
      </c>
      <c r="AE27" s="92" t="s">
        <v>427</v>
      </c>
      <c r="AF27" s="86" t="b">
        <v>0</v>
      </c>
      <c r="AG27" s="86" t="s">
        <v>429</v>
      </c>
      <c r="AH27" s="86"/>
      <c r="AI27" s="92" t="s">
        <v>423</v>
      </c>
      <c r="AJ27" s="86" t="b">
        <v>0</v>
      </c>
      <c r="AK27" s="86">
        <v>0</v>
      </c>
      <c r="AL27" s="92" t="s">
        <v>423</v>
      </c>
      <c r="AM27" s="86" t="s">
        <v>437</v>
      </c>
      <c r="AN27" s="86" t="b">
        <v>0</v>
      </c>
      <c r="AO27" s="92" t="s">
        <v>422</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c r="BE27" s="52"/>
      <c r="BF27" s="51"/>
      <c r="BG27" s="52"/>
      <c r="BH27" s="51"/>
      <c r="BI27" s="52"/>
      <c r="BJ27" s="51"/>
      <c r="BK27" s="52"/>
      <c r="BL27" s="51"/>
    </row>
    <row r="28" spans="1:64" ht="15">
      <c r="A28" s="84" t="s">
        <v>236</v>
      </c>
      <c r="B28" s="84" t="s">
        <v>248</v>
      </c>
      <c r="C28" s="53"/>
      <c r="D28" s="54"/>
      <c r="E28" s="65"/>
      <c r="F28" s="55"/>
      <c r="G28" s="53"/>
      <c r="H28" s="57"/>
      <c r="I28" s="56"/>
      <c r="J28" s="56"/>
      <c r="K28" s="36" t="s">
        <v>65</v>
      </c>
      <c r="L28" s="83">
        <v>47</v>
      </c>
      <c r="M28" s="83"/>
      <c r="N28" s="63"/>
      <c r="O28" s="86" t="s">
        <v>257</v>
      </c>
      <c r="P28" s="88">
        <v>43705.978414351855</v>
      </c>
      <c r="Q28" s="86" t="s">
        <v>284</v>
      </c>
      <c r="R28" s="86"/>
      <c r="S28" s="86"/>
      <c r="T28" s="86" t="s">
        <v>321</v>
      </c>
      <c r="U28" s="89" t="s">
        <v>339</v>
      </c>
      <c r="V28" s="89" t="s">
        <v>339</v>
      </c>
      <c r="W28" s="88">
        <v>43705.978414351855</v>
      </c>
      <c r="X28" s="89" t="s">
        <v>382</v>
      </c>
      <c r="Y28" s="86"/>
      <c r="Z28" s="86"/>
      <c r="AA28" s="92" t="s">
        <v>414</v>
      </c>
      <c r="AB28" s="86"/>
      <c r="AC28" s="86" t="b">
        <v>0</v>
      </c>
      <c r="AD28" s="86">
        <v>10</v>
      </c>
      <c r="AE28" s="92" t="s">
        <v>423</v>
      </c>
      <c r="AF28" s="86" t="b">
        <v>0</v>
      </c>
      <c r="AG28" s="86" t="s">
        <v>429</v>
      </c>
      <c r="AH28" s="86"/>
      <c r="AI28" s="92" t="s">
        <v>423</v>
      </c>
      <c r="AJ28" s="86" t="b">
        <v>0</v>
      </c>
      <c r="AK28" s="86">
        <v>1</v>
      </c>
      <c r="AL28" s="92" t="s">
        <v>423</v>
      </c>
      <c r="AM28" s="86" t="s">
        <v>435</v>
      </c>
      <c r="AN28" s="86" t="b">
        <v>0</v>
      </c>
      <c r="AO28" s="92" t="s">
        <v>414</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c r="BE28" s="52"/>
      <c r="BF28" s="51"/>
      <c r="BG28" s="52"/>
      <c r="BH28" s="51"/>
      <c r="BI28" s="52"/>
      <c r="BJ28" s="51"/>
      <c r="BK28" s="52"/>
      <c r="BL28" s="51"/>
    </row>
    <row r="29" spans="1:64" ht="15">
      <c r="A29" s="84" t="s">
        <v>237</v>
      </c>
      <c r="B29" s="84" t="s">
        <v>248</v>
      </c>
      <c r="C29" s="53"/>
      <c r="D29" s="54"/>
      <c r="E29" s="65"/>
      <c r="F29" s="55"/>
      <c r="G29" s="53"/>
      <c r="H29" s="57"/>
      <c r="I29" s="56"/>
      <c r="J29" s="56"/>
      <c r="K29" s="36" t="s">
        <v>65</v>
      </c>
      <c r="L29" s="83">
        <v>48</v>
      </c>
      <c r="M29" s="83"/>
      <c r="N29" s="63"/>
      <c r="O29" s="86" t="s">
        <v>257</v>
      </c>
      <c r="P29" s="88">
        <v>43705.97896990741</v>
      </c>
      <c r="Q29" s="86" t="s">
        <v>285</v>
      </c>
      <c r="R29" s="86"/>
      <c r="S29" s="86"/>
      <c r="T29" s="86" t="s">
        <v>242</v>
      </c>
      <c r="U29" s="86"/>
      <c r="V29" s="89" t="s">
        <v>352</v>
      </c>
      <c r="W29" s="88">
        <v>43705.97896990741</v>
      </c>
      <c r="X29" s="89" t="s">
        <v>383</v>
      </c>
      <c r="Y29" s="86"/>
      <c r="Z29" s="86"/>
      <c r="AA29" s="92" t="s">
        <v>415</v>
      </c>
      <c r="AB29" s="86"/>
      <c r="AC29" s="86" t="b">
        <v>0</v>
      </c>
      <c r="AD29" s="86">
        <v>0</v>
      </c>
      <c r="AE29" s="92" t="s">
        <v>423</v>
      </c>
      <c r="AF29" s="86" t="b">
        <v>0</v>
      </c>
      <c r="AG29" s="86" t="s">
        <v>429</v>
      </c>
      <c r="AH29" s="86"/>
      <c r="AI29" s="92" t="s">
        <v>423</v>
      </c>
      <c r="AJ29" s="86" t="b">
        <v>0</v>
      </c>
      <c r="AK29" s="86">
        <v>1</v>
      </c>
      <c r="AL29" s="92" t="s">
        <v>414</v>
      </c>
      <c r="AM29" s="86" t="s">
        <v>435</v>
      </c>
      <c r="AN29" s="86" t="b">
        <v>0</v>
      </c>
      <c r="AO29" s="92" t="s">
        <v>414</v>
      </c>
      <c r="AP29" s="86" t="s">
        <v>176</v>
      </c>
      <c r="AQ29" s="86">
        <v>0</v>
      </c>
      <c r="AR29" s="86">
        <v>0</v>
      </c>
      <c r="AS29" s="86"/>
      <c r="AT29" s="86"/>
      <c r="AU29" s="86"/>
      <c r="AV29" s="86"/>
      <c r="AW29" s="86"/>
      <c r="AX29" s="86"/>
      <c r="AY29" s="86"/>
      <c r="AZ29" s="86"/>
      <c r="BA29">
        <v>2</v>
      </c>
      <c r="BB29" s="85" t="str">
        <f>REPLACE(INDEX(GroupVertices[Group],MATCH(Edges25[[#This Row],[Vertex 1]],GroupVertices[Vertex],0)),1,1,"")</f>
        <v>1</v>
      </c>
      <c r="BC29" s="85" t="str">
        <f>REPLACE(INDEX(GroupVertices[Group],MATCH(Edges25[[#This Row],[Vertex 2]],GroupVertices[Vertex],0)),1,1,"")</f>
        <v>1</v>
      </c>
      <c r="BD29" s="51"/>
      <c r="BE29" s="52"/>
      <c r="BF29" s="51"/>
      <c r="BG29" s="52"/>
      <c r="BH29" s="51"/>
      <c r="BI29" s="52"/>
      <c r="BJ29" s="51"/>
      <c r="BK29" s="52"/>
      <c r="BL29" s="51"/>
    </row>
    <row r="30" spans="1:64" ht="15">
      <c r="A30" s="84" t="s">
        <v>237</v>
      </c>
      <c r="B30" s="84" t="s">
        <v>248</v>
      </c>
      <c r="C30" s="53"/>
      <c r="D30" s="54"/>
      <c r="E30" s="65"/>
      <c r="F30" s="55"/>
      <c r="G30" s="53"/>
      <c r="H30" s="57"/>
      <c r="I30" s="56"/>
      <c r="J30" s="56"/>
      <c r="K30" s="36" t="s">
        <v>65</v>
      </c>
      <c r="L30" s="83">
        <v>49</v>
      </c>
      <c r="M30" s="83"/>
      <c r="N30" s="63"/>
      <c r="O30" s="86" t="s">
        <v>257</v>
      </c>
      <c r="P30" s="88">
        <v>43705.97922453703</v>
      </c>
      <c r="Q30" s="86" t="s">
        <v>286</v>
      </c>
      <c r="R30" s="86"/>
      <c r="S30" s="86"/>
      <c r="T30" s="86" t="s">
        <v>242</v>
      </c>
      <c r="U30" s="86"/>
      <c r="V30" s="89" t="s">
        <v>352</v>
      </c>
      <c r="W30" s="88">
        <v>43705.97922453703</v>
      </c>
      <c r="X30" s="89" t="s">
        <v>384</v>
      </c>
      <c r="Y30" s="86"/>
      <c r="Z30" s="86"/>
      <c r="AA30" s="92" t="s">
        <v>416</v>
      </c>
      <c r="AB30" s="92" t="s">
        <v>414</v>
      </c>
      <c r="AC30" s="86" t="b">
        <v>0</v>
      </c>
      <c r="AD30" s="86">
        <v>1</v>
      </c>
      <c r="AE30" s="92" t="s">
        <v>428</v>
      </c>
      <c r="AF30" s="86" t="b">
        <v>0</v>
      </c>
      <c r="AG30" s="86" t="s">
        <v>431</v>
      </c>
      <c r="AH30" s="86"/>
      <c r="AI30" s="92" t="s">
        <v>423</v>
      </c>
      <c r="AJ30" s="86" t="b">
        <v>0</v>
      </c>
      <c r="AK30" s="86">
        <v>0</v>
      </c>
      <c r="AL30" s="92" t="s">
        <v>423</v>
      </c>
      <c r="AM30" s="86" t="s">
        <v>435</v>
      </c>
      <c r="AN30" s="86" t="b">
        <v>0</v>
      </c>
      <c r="AO30" s="92" t="s">
        <v>414</v>
      </c>
      <c r="AP30" s="86" t="s">
        <v>176</v>
      </c>
      <c r="AQ30" s="86">
        <v>0</v>
      </c>
      <c r="AR30" s="86">
        <v>0</v>
      </c>
      <c r="AS30" s="86"/>
      <c r="AT30" s="86"/>
      <c r="AU30" s="86"/>
      <c r="AV30" s="86"/>
      <c r="AW30" s="86"/>
      <c r="AX30" s="86"/>
      <c r="AY30" s="86"/>
      <c r="AZ30" s="86"/>
      <c r="BA30">
        <v>2</v>
      </c>
      <c r="BB30" s="85" t="str">
        <f>REPLACE(INDEX(GroupVertices[Group],MATCH(Edges25[[#This Row],[Vertex 1]],GroupVertices[Vertex],0)),1,1,"")</f>
        <v>1</v>
      </c>
      <c r="BC30" s="85" t="str">
        <f>REPLACE(INDEX(GroupVertices[Group],MATCH(Edges25[[#This Row],[Vertex 2]],GroupVertices[Vertex],0)),1,1,"")</f>
        <v>1</v>
      </c>
      <c r="BD30" s="51"/>
      <c r="BE30" s="52"/>
      <c r="BF30" s="51"/>
      <c r="BG30" s="52"/>
      <c r="BH30" s="51"/>
      <c r="BI30" s="52"/>
      <c r="BJ30" s="51"/>
      <c r="BK30" s="52"/>
      <c r="BL30" s="51"/>
    </row>
    <row r="31" spans="1:64" ht="15">
      <c r="A31" s="84" t="s">
        <v>238</v>
      </c>
      <c r="B31" s="84" t="s">
        <v>238</v>
      </c>
      <c r="C31" s="53"/>
      <c r="D31" s="54"/>
      <c r="E31" s="65"/>
      <c r="F31" s="55"/>
      <c r="G31" s="53"/>
      <c r="H31" s="57"/>
      <c r="I31" s="56"/>
      <c r="J31" s="56"/>
      <c r="K31" s="36" t="s">
        <v>65</v>
      </c>
      <c r="L31" s="83">
        <v>55</v>
      </c>
      <c r="M31" s="83"/>
      <c r="N31" s="63"/>
      <c r="O31" s="86" t="s">
        <v>176</v>
      </c>
      <c r="P31" s="88">
        <v>43706.946550925924</v>
      </c>
      <c r="Q31" s="86" t="s">
        <v>287</v>
      </c>
      <c r="R31" s="89" t="s">
        <v>296</v>
      </c>
      <c r="S31" s="86" t="s">
        <v>304</v>
      </c>
      <c r="T31" s="86" t="s">
        <v>322</v>
      </c>
      <c r="U31" s="86"/>
      <c r="V31" s="89" t="s">
        <v>353</v>
      </c>
      <c r="W31" s="88">
        <v>43706.946550925924</v>
      </c>
      <c r="X31" s="89" t="s">
        <v>385</v>
      </c>
      <c r="Y31" s="86"/>
      <c r="Z31" s="86"/>
      <c r="AA31" s="92" t="s">
        <v>417</v>
      </c>
      <c r="AB31" s="86"/>
      <c r="AC31" s="86" t="b">
        <v>0</v>
      </c>
      <c r="AD31" s="86">
        <v>0</v>
      </c>
      <c r="AE31" s="92" t="s">
        <v>423</v>
      </c>
      <c r="AF31" s="86" t="b">
        <v>0</v>
      </c>
      <c r="AG31" s="86" t="s">
        <v>429</v>
      </c>
      <c r="AH31" s="86"/>
      <c r="AI31" s="92" t="s">
        <v>423</v>
      </c>
      <c r="AJ31" s="86" t="b">
        <v>0</v>
      </c>
      <c r="AK31" s="86">
        <v>0</v>
      </c>
      <c r="AL31" s="92" t="s">
        <v>423</v>
      </c>
      <c r="AM31" s="86" t="s">
        <v>439</v>
      </c>
      <c r="AN31" s="86" t="b">
        <v>0</v>
      </c>
      <c r="AO31" s="92" t="s">
        <v>417</v>
      </c>
      <c r="AP31" s="86" t="s">
        <v>176</v>
      </c>
      <c r="AQ31" s="86">
        <v>0</v>
      </c>
      <c r="AR31" s="86">
        <v>0</v>
      </c>
      <c r="AS31" s="86"/>
      <c r="AT31" s="86"/>
      <c r="AU31" s="86"/>
      <c r="AV31" s="86"/>
      <c r="AW31" s="86"/>
      <c r="AX31" s="86"/>
      <c r="AY31" s="86"/>
      <c r="AZ31" s="86"/>
      <c r="BA31">
        <v>1</v>
      </c>
      <c r="BB31" s="85" t="str">
        <f>REPLACE(INDEX(GroupVertices[Group],MATCH(Edges25[[#This Row],[Vertex 1]],GroupVertices[Vertex],0)),1,1,"")</f>
        <v>4</v>
      </c>
      <c r="BC31" s="85" t="str">
        <f>REPLACE(INDEX(GroupVertices[Group],MATCH(Edges25[[#This Row],[Vertex 2]],GroupVertices[Vertex],0)),1,1,"")</f>
        <v>4</v>
      </c>
      <c r="BD31" s="51">
        <v>4</v>
      </c>
      <c r="BE31" s="52">
        <v>11.11111111111111</v>
      </c>
      <c r="BF31" s="51">
        <v>0</v>
      </c>
      <c r="BG31" s="52">
        <v>0</v>
      </c>
      <c r="BH31" s="51">
        <v>0</v>
      </c>
      <c r="BI31" s="52">
        <v>0</v>
      </c>
      <c r="BJ31" s="51">
        <v>32</v>
      </c>
      <c r="BK31" s="52">
        <v>88.88888888888889</v>
      </c>
      <c r="BL31" s="51">
        <v>36</v>
      </c>
    </row>
    <row r="32" spans="1:64" ht="15">
      <c r="A32" s="84" t="s">
        <v>239</v>
      </c>
      <c r="B32" s="84" t="s">
        <v>239</v>
      </c>
      <c r="C32" s="53"/>
      <c r="D32" s="54"/>
      <c r="E32" s="65"/>
      <c r="F32" s="55"/>
      <c r="G32" s="53"/>
      <c r="H32" s="57"/>
      <c r="I32" s="56"/>
      <c r="J32" s="56"/>
      <c r="K32" s="36" t="s">
        <v>65</v>
      </c>
      <c r="L32" s="83">
        <v>56</v>
      </c>
      <c r="M32" s="83"/>
      <c r="N32" s="63"/>
      <c r="O32" s="86" t="s">
        <v>176</v>
      </c>
      <c r="P32" s="88">
        <v>43707.48570601852</v>
      </c>
      <c r="Q32" s="86" t="s">
        <v>288</v>
      </c>
      <c r="R32" s="89" t="s">
        <v>297</v>
      </c>
      <c r="S32" s="86" t="s">
        <v>305</v>
      </c>
      <c r="T32" s="86" t="s">
        <v>323</v>
      </c>
      <c r="U32" s="86"/>
      <c r="V32" s="89" t="s">
        <v>354</v>
      </c>
      <c r="W32" s="88">
        <v>43707.48570601852</v>
      </c>
      <c r="X32" s="89" t="s">
        <v>386</v>
      </c>
      <c r="Y32" s="86"/>
      <c r="Z32" s="86"/>
      <c r="AA32" s="92" t="s">
        <v>418</v>
      </c>
      <c r="AB32" s="86"/>
      <c r="AC32" s="86" t="b">
        <v>0</v>
      </c>
      <c r="AD32" s="86">
        <v>0</v>
      </c>
      <c r="AE32" s="92" t="s">
        <v>423</v>
      </c>
      <c r="AF32" s="86" t="b">
        <v>0</v>
      </c>
      <c r="AG32" s="86" t="s">
        <v>429</v>
      </c>
      <c r="AH32" s="86"/>
      <c r="AI32" s="92" t="s">
        <v>423</v>
      </c>
      <c r="AJ32" s="86" t="b">
        <v>0</v>
      </c>
      <c r="AK32" s="86">
        <v>0</v>
      </c>
      <c r="AL32" s="92" t="s">
        <v>423</v>
      </c>
      <c r="AM32" s="86" t="s">
        <v>441</v>
      </c>
      <c r="AN32" s="86" t="b">
        <v>0</v>
      </c>
      <c r="AO32" s="92" t="s">
        <v>418</v>
      </c>
      <c r="AP32" s="86" t="s">
        <v>176</v>
      </c>
      <c r="AQ32" s="86">
        <v>0</v>
      </c>
      <c r="AR32" s="86">
        <v>0</v>
      </c>
      <c r="AS32" s="86"/>
      <c r="AT32" s="86"/>
      <c r="AU32" s="86"/>
      <c r="AV32" s="86"/>
      <c r="AW32" s="86"/>
      <c r="AX32" s="86"/>
      <c r="AY32" s="86"/>
      <c r="AZ32" s="86"/>
      <c r="BA32">
        <v>1</v>
      </c>
      <c r="BB32" s="85" t="str">
        <f>REPLACE(INDEX(GroupVertices[Group],MATCH(Edges25[[#This Row],[Vertex 1]],GroupVertices[Vertex],0)),1,1,"")</f>
        <v>4</v>
      </c>
      <c r="BC32" s="85" t="str">
        <f>REPLACE(INDEX(GroupVertices[Group],MATCH(Edges25[[#This Row],[Vertex 2]],GroupVertices[Vertex],0)),1,1,"")</f>
        <v>4</v>
      </c>
      <c r="BD32" s="51">
        <v>2</v>
      </c>
      <c r="BE32" s="52">
        <v>6.666666666666667</v>
      </c>
      <c r="BF32" s="51">
        <v>0</v>
      </c>
      <c r="BG32" s="52">
        <v>0</v>
      </c>
      <c r="BH32" s="51">
        <v>0</v>
      </c>
      <c r="BI32" s="52">
        <v>0</v>
      </c>
      <c r="BJ32" s="51">
        <v>28</v>
      </c>
      <c r="BK32" s="52">
        <v>93.33333333333333</v>
      </c>
      <c r="BL32" s="51">
        <v>30</v>
      </c>
    </row>
    <row r="33" spans="1:64" ht="15">
      <c r="A33" s="84" t="s">
        <v>240</v>
      </c>
      <c r="B33" s="84" t="s">
        <v>240</v>
      </c>
      <c r="C33" s="53"/>
      <c r="D33" s="54"/>
      <c r="E33" s="65"/>
      <c r="F33" s="55"/>
      <c r="G33" s="53"/>
      <c r="H33" s="57"/>
      <c r="I33" s="56"/>
      <c r="J33" s="56"/>
      <c r="K33" s="36" t="s">
        <v>65</v>
      </c>
      <c r="L33" s="83">
        <v>57</v>
      </c>
      <c r="M33" s="83"/>
      <c r="N33" s="63"/>
      <c r="O33" s="86" t="s">
        <v>176</v>
      </c>
      <c r="P33" s="88">
        <v>43709.76732638889</v>
      </c>
      <c r="Q33" s="86" t="s">
        <v>289</v>
      </c>
      <c r="R33" s="89" t="s">
        <v>298</v>
      </c>
      <c r="S33" s="86" t="s">
        <v>304</v>
      </c>
      <c r="T33" s="86" t="s">
        <v>324</v>
      </c>
      <c r="U33" s="86"/>
      <c r="V33" s="89" t="s">
        <v>355</v>
      </c>
      <c r="W33" s="88">
        <v>43709.76732638889</v>
      </c>
      <c r="X33" s="89" t="s">
        <v>387</v>
      </c>
      <c r="Y33" s="86"/>
      <c r="Z33" s="86"/>
      <c r="AA33" s="92" t="s">
        <v>419</v>
      </c>
      <c r="AB33" s="86"/>
      <c r="AC33" s="86" t="b">
        <v>0</v>
      </c>
      <c r="AD33" s="86">
        <v>0</v>
      </c>
      <c r="AE33" s="92" t="s">
        <v>423</v>
      </c>
      <c r="AF33" s="86" t="b">
        <v>0</v>
      </c>
      <c r="AG33" s="86" t="s">
        <v>429</v>
      </c>
      <c r="AH33" s="86"/>
      <c r="AI33" s="92" t="s">
        <v>423</v>
      </c>
      <c r="AJ33" s="86" t="b">
        <v>0</v>
      </c>
      <c r="AK33" s="86">
        <v>0</v>
      </c>
      <c r="AL33" s="92" t="s">
        <v>423</v>
      </c>
      <c r="AM33" s="86" t="s">
        <v>439</v>
      </c>
      <c r="AN33" s="86" t="b">
        <v>0</v>
      </c>
      <c r="AO33" s="92" t="s">
        <v>419</v>
      </c>
      <c r="AP33" s="86" t="s">
        <v>176</v>
      </c>
      <c r="AQ33" s="86">
        <v>0</v>
      </c>
      <c r="AR33" s="86">
        <v>0</v>
      </c>
      <c r="AS33" s="86"/>
      <c r="AT33" s="86"/>
      <c r="AU33" s="86"/>
      <c r="AV33" s="86"/>
      <c r="AW33" s="86"/>
      <c r="AX33" s="86"/>
      <c r="AY33" s="86"/>
      <c r="AZ33" s="86"/>
      <c r="BA33">
        <v>1</v>
      </c>
      <c r="BB33" s="85" t="str">
        <f>REPLACE(INDEX(GroupVertices[Group],MATCH(Edges25[[#This Row],[Vertex 1]],GroupVertices[Vertex],0)),1,1,"")</f>
        <v>4</v>
      </c>
      <c r="BC33" s="85" t="str">
        <f>REPLACE(INDEX(GroupVertices[Group],MATCH(Edges25[[#This Row],[Vertex 2]],GroupVertices[Vertex],0)),1,1,"")</f>
        <v>4</v>
      </c>
      <c r="BD33" s="51">
        <v>0</v>
      </c>
      <c r="BE33" s="52">
        <v>0</v>
      </c>
      <c r="BF33" s="51">
        <v>0</v>
      </c>
      <c r="BG33" s="52">
        <v>0</v>
      </c>
      <c r="BH33" s="51">
        <v>0</v>
      </c>
      <c r="BI33" s="52">
        <v>0</v>
      </c>
      <c r="BJ33" s="51">
        <v>5</v>
      </c>
      <c r="BK33" s="52">
        <v>100</v>
      </c>
      <c r="BL33" s="51">
        <v>5</v>
      </c>
    </row>
    <row r="34" spans="1:64" ht="15">
      <c r="A34" s="84" t="s">
        <v>241</v>
      </c>
      <c r="B34" s="84" t="s">
        <v>249</v>
      </c>
      <c r="C34" s="53"/>
      <c r="D34" s="54"/>
      <c r="E34" s="65"/>
      <c r="F34" s="55"/>
      <c r="G34" s="53"/>
      <c r="H34" s="57"/>
      <c r="I34" s="56"/>
      <c r="J34" s="56"/>
      <c r="K34" s="36" t="s">
        <v>65</v>
      </c>
      <c r="L34" s="83">
        <v>58</v>
      </c>
      <c r="M34" s="83"/>
      <c r="N34" s="63"/>
      <c r="O34" s="86" t="s">
        <v>257</v>
      </c>
      <c r="P34" s="88">
        <v>43717.781793981485</v>
      </c>
      <c r="Q34" s="86" t="s">
        <v>290</v>
      </c>
      <c r="R34" s="89" t="s">
        <v>299</v>
      </c>
      <c r="S34" s="86" t="s">
        <v>304</v>
      </c>
      <c r="T34" s="86" t="s">
        <v>325</v>
      </c>
      <c r="U34" s="86"/>
      <c r="V34" s="89" t="s">
        <v>356</v>
      </c>
      <c r="W34" s="88">
        <v>43717.781793981485</v>
      </c>
      <c r="X34" s="89" t="s">
        <v>388</v>
      </c>
      <c r="Y34" s="86"/>
      <c r="Z34" s="86"/>
      <c r="AA34" s="92" t="s">
        <v>420</v>
      </c>
      <c r="AB34" s="86"/>
      <c r="AC34" s="86" t="b">
        <v>0</v>
      </c>
      <c r="AD34" s="86">
        <v>0</v>
      </c>
      <c r="AE34" s="92" t="s">
        <v>423</v>
      </c>
      <c r="AF34" s="86" t="b">
        <v>0</v>
      </c>
      <c r="AG34" s="86" t="s">
        <v>429</v>
      </c>
      <c r="AH34" s="86"/>
      <c r="AI34" s="92" t="s">
        <v>423</v>
      </c>
      <c r="AJ34" s="86" t="b">
        <v>0</v>
      </c>
      <c r="AK34" s="86">
        <v>0</v>
      </c>
      <c r="AL34" s="92" t="s">
        <v>423</v>
      </c>
      <c r="AM34" s="86" t="s">
        <v>439</v>
      </c>
      <c r="AN34" s="86" t="b">
        <v>0</v>
      </c>
      <c r="AO34" s="92" t="s">
        <v>420</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1</v>
      </c>
      <c r="BE34" s="52">
        <v>8.333333333333334</v>
      </c>
      <c r="BF34" s="51">
        <v>0</v>
      </c>
      <c r="BG34" s="52">
        <v>0</v>
      </c>
      <c r="BH34" s="51">
        <v>0</v>
      </c>
      <c r="BI34" s="52">
        <v>0</v>
      </c>
      <c r="BJ34" s="51">
        <v>11</v>
      </c>
      <c r="BK34" s="52">
        <v>91.66666666666667</v>
      </c>
      <c r="BL34" s="51">
        <v>12</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8" r:id="rId1" display="https://www.monster-strike.com/promotion/extra201907/?utm_campaign=extra201907&amp;utm_source=twcp_skre"/>
    <hyperlink ref="R14" r:id="rId2" display="https://www.greenmatters.com/p/shawn-mendes-sustainability-flow-water"/>
    <hyperlink ref="R15" r:id="rId3" display="https://dankanator.com/24404/shawn-mendes-flow-water-joined-hands-save-world-from-plastic-threats/"/>
    <hyperlink ref="R16" r:id="rId4" display="https://twitter.com/FastCompany/status/1152443182254362625"/>
    <hyperlink ref="R20" r:id="rId5" display="https://www.instagram.com/p/B1Gup-MDY9Q/?igshid=v2l2j9ifyawt"/>
    <hyperlink ref="R31" r:id="rId6" display="https://www.instagram.com/p/B1w9tSIppT_/?igshid=qpmrmmgo9k2i"/>
    <hyperlink ref="R32" r:id="rId7" display="https://www.aqua-amore.com/"/>
    <hyperlink ref="R33" r:id="rId8" display="https://www.instagram.com/p/B14OkSFB4k5/?igshid=m8dooo4uo0y9"/>
    <hyperlink ref="R34" r:id="rId9" display="https://www.instagram.com/p/B2M3T9kDmkx/?igshid=1foha9tipov5m"/>
    <hyperlink ref="U3" r:id="rId10" display="https://pbs.twimg.com/media/CzhX5N-XEAAkhOB.jpg"/>
    <hyperlink ref="U5" r:id="rId11" display="https://pbs.twimg.com/ext_tw_video_thumb/1149789987115872256/pu/img/rGh2UwZxRnBZPCJG.jpg"/>
    <hyperlink ref="U7" r:id="rId12" display="https://pbs.twimg.com/media/D_dg4tkVUAABlcK.jpg"/>
    <hyperlink ref="U8" r:id="rId13" display="https://pbs.twimg.com/ext_tw_video_thumb/1150574455581659136/pu/img/TNnyxYM3S88rNch_.jpg"/>
    <hyperlink ref="U12" r:id="rId14" display="https://pbs.twimg.com/media/D_vJ-x0XoAcXoZm.jpg"/>
    <hyperlink ref="U17" r:id="rId15" display="https://pbs.twimg.com/media/EABFdDbX4AA0S2D.jpg"/>
    <hyperlink ref="U18" r:id="rId16" display="https://pbs.twimg.com/media/EALYuI-WsAAIYc8.jpg"/>
    <hyperlink ref="U19" r:id="rId17" display="https://pbs.twimg.com/media/EAffxqgWsAAHr2I.jpg"/>
    <hyperlink ref="U21" r:id="rId18" display="https://pbs.twimg.com/media/EB33BnKXUAIszDc.jpg"/>
    <hyperlink ref="U22" r:id="rId19" display="https://pbs.twimg.com/media/EB8KcU5W4AAjP8s.jpg"/>
    <hyperlink ref="U24" r:id="rId20" display="https://pbs.twimg.com/media/ECCtXmiW4AE2QM9.jpg"/>
    <hyperlink ref="U25" r:id="rId21" display="https://pbs.twimg.com/media/ECWj2ULXkAAvztA.jpg"/>
    <hyperlink ref="U26" r:id="rId22" display="https://pbs.twimg.com/media/ECh6ce-WwAA-eB-.jpg"/>
    <hyperlink ref="U28" r:id="rId23" display="https://pbs.twimg.com/media/EDGAnigXsAASWLU.jpg"/>
    <hyperlink ref="V3" r:id="rId24" display="https://pbs.twimg.com/media/CzhX5N-XEAAkhOB.jpg"/>
    <hyperlink ref="V4" r:id="rId25" display="http://pbs.twimg.com/profile_images/1119019770739867654/B7aIt3KY_normal.png"/>
    <hyperlink ref="V5" r:id="rId26" display="https://pbs.twimg.com/ext_tw_video_thumb/1149789987115872256/pu/img/rGh2UwZxRnBZPCJG.jpg"/>
    <hyperlink ref="V6" r:id="rId27" display="http://pbs.twimg.com/profile_images/1003648362103664640/H4y5ycIM_normal.jpg"/>
    <hyperlink ref="V7" r:id="rId28" display="https://pbs.twimg.com/media/D_dg4tkVUAABlcK.jpg"/>
    <hyperlink ref="V8" r:id="rId29" display="https://pbs.twimg.com/ext_tw_video_thumb/1150574455581659136/pu/img/TNnyxYM3S88rNch_.jpg"/>
    <hyperlink ref="V9" r:id="rId30" display="http://pbs.twimg.com/profile_images/1138131307941285890/vItZBPTI_normal.jpg"/>
    <hyperlink ref="V10" r:id="rId31" display="http://pbs.twimg.com/profile_images/1155670664415764481/ESrrQn-n_normal.jpg"/>
    <hyperlink ref="V11" r:id="rId32" display="http://pbs.twimg.com/profile_images/1101960574567698432/VnEQxrkc_normal.jpg"/>
    <hyperlink ref="V12" r:id="rId33" display="https://pbs.twimg.com/media/D_vJ-x0XoAcXoZm.jpg"/>
    <hyperlink ref="V13" r:id="rId34" display="http://pbs.twimg.com/profile_images/1145786045881036800/mtNIEAXE_normal.jpg"/>
    <hyperlink ref="V14" r:id="rId35" display="http://pbs.twimg.com/profile_images/1118150961917198336/bYjn5OR0_normal.jpg"/>
    <hyperlink ref="V15" r:id="rId36" display="http://pbs.twimg.com/profile_images/1123659238964965376/L0JRGIsU_normal.png"/>
    <hyperlink ref="V16" r:id="rId37" display="http://pbs.twimg.com/profile_images/1112583270120611840/XlhvkzRz_normal.jpg"/>
    <hyperlink ref="V17" r:id="rId38" display="https://pbs.twimg.com/media/EABFdDbX4AA0S2D.jpg"/>
    <hyperlink ref="V18" r:id="rId39" display="https://pbs.twimg.com/media/EALYuI-WsAAIYc8.jpg"/>
    <hyperlink ref="V19" r:id="rId40" display="https://pbs.twimg.com/media/EAffxqgWsAAHr2I.jpg"/>
    <hyperlink ref="V20" r:id="rId41" display="http://pbs.twimg.com/profile_images/1157596825337171969/L8qPnj32_normal.jpg"/>
    <hyperlink ref="V21" r:id="rId42" display="https://pbs.twimg.com/media/EB33BnKXUAIszDc.jpg"/>
    <hyperlink ref="V22" r:id="rId43" display="https://pbs.twimg.com/media/EB8KcU5W4AAjP8s.jpg"/>
    <hyperlink ref="V23" r:id="rId44" display="http://pbs.twimg.com/profile_images/1159196097262292994/8Hsdbycr_normal.jpg"/>
    <hyperlink ref="V24" r:id="rId45" display="https://pbs.twimg.com/media/ECCtXmiW4AE2QM9.jpg"/>
    <hyperlink ref="V25" r:id="rId46" display="https://pbs.twimg.com/media/ECWj2ULXkAAvztA.jpg"/>
    <hyperlink ref="V26" r:id="rId47" display="https://pbs.twimg.com/media/ECh6ce-WwAA-eB-.jpg"/>
    <hyperlink ref="V27" r:id="rId48" display="http://pbs.twimg.com/profile_images/1128924014003466240/eZ84UP-Y_normal.jpg"/>
    <hyperlink ref="V28" r:id="rId49" display="https://pbs.twimg.com/media/EDGAnigXsAASWLU.jpg"/>
    <hyperlink ref="V29" r:id="rId50" display="http://pbs.twimg.com/profile_images/1166400032238518278/zs344-pa_normal.jpg"/>
    <hyperlink ref="V30" r:id="rId51" display="http://pbs.twimg.com/profile_images/1166400032238518278/zs344-pa_normal.jpg"/>
    <hyperlink ref="V31" r:id="rId52" display="http://pbs.twimg.com/profile_images/2222088029/image_normal.jpg"/>
    <hyperlink ref="V32" r:id="rId53" display="http://pbs.twimg.com/profile_images/2482081046/mc8lobfs69qlam5ikztn_normal.jpeg"/>
    <hyperlink ref="V33" r:id="rId54" display="http://pbs.twimg.com/profile_images/878846568534814722/8ee7HYem_normal.jpg"/>
    <hyperlink ref="V34" r:id="rId55" display="http://pbs.twimg.com/profile_images/1075794554194944002/2wJIrq2t_normal.jpg"/>
    <hyperlink ref="X3" r:id="rId56" display="https://twitter.com/#!/t_jacksonmusic/status/808492775436062720"/>
    <hyperlink ref="X4" r:id="rId57" display="https://twitter.com/#!/rm_salt/status/1145800493647765507"/>
    <hyperlink ref="X5" r:id="rId58" display="https://twitter.com/#!/deanerzzzz/status/1149790249381445632"/>
    <hyperlink ref="X6" r:id="rId59" display="https://twitter.com/#!/steviepeters/status/1149800144881225735"/>
    <hyperlink ref="X7" r:id="rId60" display="https://twitter.com/#!/ability360/status/1150495405416669185"/>
    <hyperlink ref="X8" r:id="rId61" display="https://twitter.com/#!/monst_campaign/status/1150584328121831426"/>
    <hyperlink ref="X9" r:id="rId62" display="https://twitter.com/#!/prticularlyval/status/1151534284907470849"/>
    <hyperlink ref="X10" r:id="rId63" display="https://twitter.com/#!/alicezanotti/status/1151535753073168387"/>
    <hyperlink ref="X11" r:id="rId64" display="https://twitter.com/#!/bocicuelena/status/1151736782838534145"/>
    <hyperlink ref="X12" r:id="rId65" display="https://twitter.com/#!/ionellaccl/status/1151736217052098560"/>
    <hyperlink ref="X13" r:id="rId66" display="https://twitter.com/#!/ionellaccl/status/1151743586360287238"/>
    <hyperlink ref="X14" r:id="rId67" display="https://twitter.com/#!/starsdoinggood/status/1151832184468201473"/>
    <hyperlink ref="X15" r:id="rId68" display="https://twitter.com/#!/dankanator_ofcl/status/1152328976179826688"/>
    <hyperlink ref="X16" r:id="rId69" display="https://twitter.com/#!/irisstarr3/status/1152451466197491712"/>
    <hyperlink ref="X17" r:id="rId70" display="https://twitter.com/#!/firejake5188/status/1152997876647288833"/>
    <hyperlink ref="X18" r:id="rId71" display="https://twitter.com/#!/outfrontmediaeh/status/1153722743696830465"/>
    <hyperlink ref="X19" r:id="rId72" display="https://twitter.com/#!/rainbowfoods78/status/1155137885428994049"/>
    <hyperlink ref="X20" r:id="rId73" display="https://twitter.com/#!/veronikaliyah/status/1161261952724799488"/>
    <hyperlink ref="X21" r:id="rId74" display="https://twitter.com/#!/jensyn_99/status/1161355903070851073"/>
    <hyperlink ref="X22" r:id="rId75" display="https://twitter.com/#!/sapphiremutual/status/1161658715130474498"/>
    <hyperlink ref="X23" r:id="rId76" display="https://twitter.com/#!/whywyitm/status/1161666012028256257"/>
    <hyperlink ref="X24" r:id="rId77" display="https://twitter.com/#!/ellyreviews/status/1162119329950949377"/>
    <hyperlink ref="X25" r:id="rId78" display="https://twitter.com/#!/ridekater/status/1163516234689851394"/>
    <hyperlink ref="X26" r:id="rId79" display="https://twitter.com/#!/zyaldar/status/1164315141304983554"/>
    <hyperlink ref="X27" r:id="rId80" display="https://twitter.com/#!/kaimfs_/status/1164642631428689920"/>
    <hyperlink ref="X28" r:id="rId81" display="https://twitter.com/#!/getawaycarmen/status/1166855207835320321"/>
    <hyperlink ref="X29" r:id="rId82" display="https://twitter.com/#!/swiftsmidnights/status/1166855408910098432"/>
    <hyperlink ref="X30" r:id="rId83" display="https://twitter.com/#!/swiftsmidnights/status/1166855502564691968"/>
    <hyperlink ref="X31" r:id="rId84" display="https://twitter.com/#!/annabredikhina/status/1167206050178555904"/>
    <hyperlink ref="X32" r:id="rId85" display="https://twitter.com/#!/jennyevansent/status/1167401432070414337"/>
    <hyperlink ref="X33" r:id="rId86" display="https://twitter.com/#!/asianmochachip/status/1168228263530917889"/>
    <hyperlink ref="X34" r:id="rId87" display="https://twitter.com/#!/harrisdoran/status/1171132610866814976"/>
    <hyperlink ref="AZ20" r:id="rId88" display="https://api.twitter.com/1.1/geo/id/e4a0d228eb6be76b.json"/>
    <hyperlink ref="AZ25" r:id="rId89" display="https://api.twitter.com/1.1/geo/id/1e5cb4d0509db554.json"/>
  </hyperlinks>
  <printOptions/>
  <pageMargins left="0.7" right="0.7" top="0.75" bottom="0.75" header="0.3" footer="0.3"/>
  <pageSetup horizontalDpi="600" verticalDpi="600" orientation="portrait" r:id="rId93"/>
  <legacyDrawing r:id="rId91"/>
  <tableParts>
    <tablePart r:id="rId9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1272</v>
      </c>
      <c r="B1" s="13" t="s">
        <v>34</v>
      </c>
    </row>
    <row r="2" spans="1:2" ht="15">
      <c r="A2" s="124" t="s">
        <v>248</v>
      </c>
      <c r="B2" s="85">
        <v>361.111111</v>
      </c>
    </row>
    <row r="3" spans="1:2" ht="15">
      <c r="A3" s="124" t="s">
        <v>221</v>
      </c>
      <c r="B3" s="85">
        <v>326.444444</v>
      </c>
    </row>
    <row r="4" spans="1:2" ht="15">
      <c r="A4" s="124" t="s">
        <v>242</v>
      </c>
      <c r="B4" s="85">
        <v>301.333333</v>
      </c>
    </row>
    <row r="5" spans="1:2" ht="15">
      <c r="A5" s="124" t="s">
        <v>229</v>
      </c>
      <c r="B5" s="85">
        <v>262</v>
      </c>
    </row>
    <row r="6" spans="1:2" ht="15">
      <c r="A6" s="124" t="s">
        <v>249</v>
      </c>
      <c r="B6" s="85">
        <v>175</v>
      </c>
    </row>
    <row r="7" spans="1:2" ht="15">
      <c r="A7" s="124" t="s">
        <v>224</v>
      </c>
      <c r="B7" s="85">
        <v>137.222222</v>
      </c>
    </row>
    <row r="8" spans="1:2" ht="15">
      <c r="A8" s="124" t="s">
        <v>247</v>
      </c>
      <c r="B8" s="85">
        <v>62.555556</v>
      </c>
    </row>
    <row r="9" spans="1:2" ht="15">
      <c r="A9" s="124" t="s">
        <v>220</v>
      </c>
      <c r="B9" s="85">
        <v>55</v>
      </c>
    </row>
    <row r="10" spans="1:2" ht="15">
      <c r="A10" s="124" t="s">
        <v>235</v>
      </c>
      <c r="B10" s="85">
        <v>54</v>
      </c>
    </row>
    <row r="11" spans="1:2" ht="15">
      <c r="A11" s="124" t="s">
        <v>236</v>
      </c>
      <c r="B11" s="85">
        <v>28.444444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1274</v>
      </c>
      <c r="B25" t="s">
        <v>1273</v>
      </c>
    </row>
    <row r="26" spans="1:2" ht="15">
      <c r="A26" s="136" t="s">
        <v>1276</v>
      </c>
      <c r="B26" s="3"/>
    </row>
    <row r="27" spans="1:2" ht="15">
      <c r="A27" s="137" t="s">
        <v>1277</v>
      </c>
      <c r="B27" s="3"/>
    </row>
    <row r="28" spans="1:2" ht="15">
      <c r="A28" s="138" t="s">
        <v>1278</v>
      </c>
      <c r="B28" s="3"/>
    </row>
    <row r="29" spans="1:2" ht="15">
      <c r="A29" s="139" t="s">
        <v>1279</v>
      </c>
      <c r="B29" s="3">
        <v>1</v>
      </c>
    </row>
    <row r="30" spans="1:2" ht="15">
      <c r="A30" s="136" t="s">
        <v>1280</v>
      </c>
      <c r="B30" s="3"/>
    </row>
    <row r="31" spans="1:2" ht="15">
      <c r="A31" s="137" t="s">
        <v>1281</v>
      </c>
      <c r="B31" s="3"/>
    </row>
    <row r="32" spans="1:2" ht="15">
      <c r="A32" s="138" t="s">
        <v>1282</v>
      </c>
      <c r="B32" s="3"/>
    </row>
    <row r="33" spans="1:2" ht="15">
      <c r="A33" s="139" t="s">
        <v>1283</v>
      </c>
      <c r="B33" s="3">
        <v>1</v>
      </c>
    </row>
    <row r="34" spans="1:2" ht="15">
      <c r="A34" s="138" t="s">
        <v>1284</v>
      </c>
      <c r="B34" s="3"/>
    </row>
    <row r="35" spans="1:2" ht="15">
      <c r="A35" s="139" t="s">
        <v>1283</v>
      </c>
      <c r="B35" s="3">
        <v>2</v>
      </c>
    </row>
    <row r="36" spans="1:2" ht="15">
      <c r="A36" s="138" t="s">
        <v>1285</v>
      </c>
      <c r="B36" s="3"/>
    </row>
    <row r="37" spans="1:2" ht="15">
      <c r="A37" s="139" t="s">
        <v>1286</v>
      </c>
      <c r="B37" s="3">
        <v>1</v>
      </c>
    </row>
    <row r="38" spans="1:2" ht="15">
      <c r="A38" s="138" t="s">
        <v>1287</v>
      </c>
      <c r="B38" s="3"/>
    </row>
    <row r="39" spans="1:2" ht="15">
      <c r="A39" s="139" t="s">
        <v>1288</v>
      </c>
      <c r="B39" s="3">
        <v>1</v>
      </c>
    </row>
    <row r="40" spans="1:2" ht="15">
      <c r="A40" s="138" t="s">
        <v>1289</v>
      </c>
      <c r="B40" s="3"/>
    </row>
    <row r="41" spans="1:2" ht="15">
      <c r="A41" s="139" t="s">
        <v>1290</v>
      </c>
      <c r="B41" s="3">
        <v>2</v>
      </c>
    </row>
    <row r="42" spans="1:2" ht="15">
      <c r="A42" s="138" t="s">
        <v>1291</v>
      </c>
      <c r="B42" s="3"/>
    </row>
    <row r="43" spans="1:2" ht="15">
      <c r="A43" s="139" t="s">
        <v>1292</v>
      </c>
      <c r="B43" s="3">
        <v>3</v>
      </c>
    </row>
    <row r="44" spans="1:2" ht="15">
      <c r="A44" s="139" t="s">
        <v>1293</v>
      </c>
      <c r="B44" s="3">
        <v>1</v>
      </c>
    </row>
    <row r="45" spans="1:2" ht="15">
      <c r="A45" s="138" t="s">
        <v>1294</v>
      </c>
      <c r="B45" s="3"/>
    </row>
    <row r="46" spans="1:2" ht="15">
      <c r="A46" s="139" t="s">
        <v>1283</v>
      </c>
      <c r="B46" s="3">
        <v>1</v>
      </c>
    </row>
    <row r="47" spans="1:2" ht="15">
      <c r="A47" s="138" t="s">
        <v>1295</v>
      </c>
      <c r="B47" s="3"/>
    </row>
    <row r="48" spans="1:2" ht="15">
      <c r="A48" s="139" t="s">
        <v>1296</v>
      </c>
      <c r="B48" s="3">
        <v>1</v>
      </c>
    </row>
    <row r="49" spans="1:2" ht="15">
      <c r="A49" s="138" t="s">
        <v>1297</v>
      </c>
      <c r="B49" s="3"/>
    </row>
    <row r="50" spans="1:2" ht="15">
      <c r="A50" s="139" t="s">
        <v>1298</v>
      </c>
      <c r="B50" s="3">
        <v>1</v>
      </c>
    </row>
    <row r="51" spans="1:2" ht="15">
      <c r="A51" s="138" t="s">
        <v>1299</v>
      </c>
      <c r="B51" s="3"/>
    </row>
    <row r="52" spans="1:2" ht="15">
      <c r="A52" s="139" t="s">
        <v>1298</v>
      </c>
      <c r="B52" s="3">
        <v>1</v>
      </c>
    </row>
    <row r="53" spans="1:2" ht="15">
      <c r="A53" s="138" t="s">
        <v>1300</v>
      </c>
      <c r="B53" s="3"/>
    </row>
    <row r="54" spans="1:2" ht="15">
      <c r="A54" s="139" t="s">
        <v>1301</v>
      </c>
      <c r="B54" s="3">
        <v>1</v>
      </c>
    </row>
    <row r="55" spans="1:2" ht="15">
      <c r="A55" s="137" t="s">
        <v>1302</v>
      </c>
      <c r="B55" s="3"/>
    </row>
    <row r="56" spans="1:2" ht="15">
      <c r="A56" s="138" t="s">
        <v>1303</v>
      </c>
      <c r="B56" s="3"/>
    </row>
    <row r="57" spans="1:2" ht="15">
      <c r="A57" s="139" t="s">
        <v>1304</v>
      </c>
      <c r="B57" s="3">
        <v>1</v>
      </c>
    </row>
    <row r="58" spans="1:2" ht="15">
      <c r="A58" s="139" t="s">
        <v>1305</v>
      </c>
      <c r="B58" s="3">
        <v>1</v>
      </c>
    </row>
    <row r="59" spans="1:2" ht="15">
      <c r="A59" s="138" t="s">
        <v>1306</v>
      </c>
      <c r="B59" s="3"/>
    </row>
    <row r="60" spans="1:2" ht="15">
      <c r="A60" s="139" t="s">
        <v>1301</v>
      </c>
      <c r="B60" s="3">
        <v>2</v>
      </c>
    </row>
    <row r="61" spans="1:2" ht="15">
      <c r="A61" s="138" t="s">
        <v>1307</v>
      </c>
      <c r="B61" s="3"/>
    </row>
    <row r="62" spans="1:2" ht="15">
      <c r="A62" s="139" t="s">
        <v>1283</v>
      </c>
      <c r="B62" s="3">
        <v>1</v>
      </c>
    </row>
    <row r="63" spans="1:2" ht="15">
      <c r="A63" s="138" t="s">
        <v>1308</v>
      </c>
      <c r="B63" s="3"/>
    </row>
    <row r="64" spans="1:2" ht="15">
      <c r="A64" s="139" t="s">
        <v>1309</v>
      </c>
      <c r="B64" s="3">
        <v>1</v>
      </c>
    </row>
    <row r="65" spans="1:2" ht="15">
      <c r="A65" s="138" t="s">
        <v>1310</v>
      </c>
      <c r="B65" s="3"/>
    </row>
    <row r="66" spans="1:2" ht="15">
      <c r="A66" s="139" t="s">
        <v>1311</v>
      </c>
      <c r="B66" s="3">
        <v>1</v>
      </c>
    </row>
    <row r="67" spans="1:2" ht="15">
      <c r="A67" s="138" t="s">
        <v>1312</v>
      </c>
      <c r="B67" s="3"/>
    </row>
    <row r="68" spans="1:2" ht="15">
      <c r="A68" s="139" t="s">
        <v>1286</v>
      </c>
      <c r="B68" s="3">
        <v>1</v>
      </c>
    </row>
    <row r="69" spans="1:2" ht="15">
      <c r="A69" s="138" t="s">
        <v>1313</v>
      </c>
      <c r="B69" s="3"/>
    </row>
    <row r="70" spans="1:2" ht="15">
      <c r="A70" s="139" t="s">
        <v>1311</v>
      </c>
      <c r="B70" s="3">
        <v>3</v>
      </c>
    </row>
    <row r="71" spans="1:2" ht="15">
      <c r="A71" s="138" t="s">
        <v>1314</v>
      </c>
      <c r="B71" s="3"/>
    </row>
    <row r="72" spans="1:2" ht="15">
      <c r="A72" s="139" t="s">
        <v>1315</v>
      </c>
      <c r="B72" s="3">
        <v>1</v>
      </c>
    </row>
    <row r="73" spans="1:2" ht="15">
      <c r="A73" s="138" t="s">
        <v>1316</v>
      </c>
      <c r="B73" s="3"/>
    </row>
    <row r="74" spans="1:2" ht="15">
      <c r="A74" s="139" t="s">
        <v>1317</v>
      </c>
      <c r="B74" s="3">
        <v>1</v>
      </c>
    </row>
    <row r="75" spans="1:2" ht="15">
      <c r="A75" s="137" t="s">
        <v>1318</v>
      </c>
      <c r="B75" s="3"/>
    </row>
    <row r="76" spans="1:2" ht="15">
      <c r="A76" s="138" t="s">
        <v>1319</v>
      </c>
      <c r="B76" s="3"/>
    </row>
    <row r="77" spans="1:2" ht="15">
      <c r="A77" s="139" t="s">
        <v>1309</v>
      </c>
      <c r="B77" s="3">
        <v>1</v>
      </c>
    </row>
    <row r="78" spans="1:2" ht="15">
      <c r="A78" s="138" t="s">
        <v>1320</v>
      </c>
      <c r="B78" s="3"/>
    </row>
    <row r="79" spans="1:2" ht="15">
      <c r="A79" s="139" t="s">
        <v>1309</v>
      </c>
      <c r="B79" s="3">
        <v>1</v>
      </c>
    </row>
    <row r="80" spans="1:2" ht="15">
      <c r="A80" s="136" t="s">
        <v>1275</v>
      </c>
      <c r="B80"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458</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192</v>
      </c>
      <c r="AT2" s="13" t="s">
        <v>473</v>
      </c>
      <c r="AU2" s="13" t="s">
        <v>474</v>
      </c>
      <c r="AV2" s="13" t="s">
        <v>475</v>
      </c>
      <c r="AW2" s="13" t="s">
        <v>476</v>
      </c>
      <c r="AX2" s="13" t="s">
        <v>477</v>
      </c>
      <c r="AY2" s="13" t="s">
        <v>478</v>
      </c>
      <c r="AZ2" s="13" t="s">
        <v>847</v>
      </c>
      <c r="BA2" s="127" t="s">
        <v>1137</v>
      </c>
      <c r="BB2" s="127" t="s">
        <v>1138</v>
      </c>
      <c r="BC2" s="127" t="s">
        <v>1139</v>
      </c>
      <c r="BD2" s="127" t="s">
        <v>1140</v>
      </c>
      <c r="BE2" s="127" t="s">
        <v>1141</v>
      </c>
      <c r="BF2" s="127" t="s">
        <v>1144</v>
      </c>
      <c r="BG2" s="127" t="s">
        <v>1145</v>
      </c>
      <c r="BH2" s="127" t="s">
        <v>1174</v>
      </c>
      <c r="BI2" s="127" t="s">
        <v>1177</v>
      </c>
      <c r="BJ2" s="127" t="s">
        <v>1204</v>
      </c>
      <c r="BK2" s="127" t="s">
        <v>1241</v>
      </c>
      <c r="BL2" s="127" t="s">
        <v>1242</v>
      </c>
      <c r="BM2" s="127" t="s">
        <v>1243</v>
      </c>
      <c r="BN2" s="127" t="s">
        <v>1244</v>
      </c>
      <c r="BO2" s="127" t="s">
        <v>1245</v>
      </c>
      <c r="BP2" s="127" t="s">
        <v>1246</v>
      </c>
      <c r="BQ2" s="127" t="s">
        <v>1247</v>
      </c>
      <c r="BR2" s="127" t="s">
        <v>1248</v>
      </c>
      <c r="BS2" s="127" t="s">
        <v>1250</v>
      </c>
      <c r="BT2" s="3"/>
      <c r="BU2" s="3"/>
    </row>
    <row r="3" spans="1:73" ht="15" customHeight="1">
      <c r="A3" s="50" t="s">
        <v>212</v>
      </c>
      <c r="B3" s="53"/>
      <c r="C3" s="53" t="s">
        <v>64</v>
      </c>
      <c r="D3" s="54">
        <v>164.43754362699062</v>
      </c>
      <c r="E3" s="55"/>
      <c r="F3" s="112" t="s">
        <v>669</v>
      </c>
      <c r="G3" s="53"/>
      <c r="H3" s="57" t="s">
        <v>212</v>
      </c>
      <c r="I3" s="56"/>
      <c r="J3" s="56"/>
      <c r="K3" s="114" t="s">
        <v>743</v>
      </c>
      <c r="L3" s="59">
        <v>1</v>
      </c>
      <c r="M3" s="60">
        <v>3924.23388671875</v>
      </c>
      <c r="N3" s="60">
        <v>7772.26806640625</v>
      </c>
      <c r="O3" s="58"/>
      <c r="P3" s="61"/>
      <c r="Q3" s="61"/>
      <c r="R3" s="51"/>
      <c r="S3" s="51">
        <v>1</v>
      </c>
      <c r="T3" s="51">
        <v>1</v>
      </c>
      <c r="U3" s="52">
        <v>0</v>
      </c>
      <c r="V3" s="52">
        <v>0.01</v>
      </c>
      <c r="W3" s="52">
        <v>0.016707</v>
      </c>
      <c r="X3" s="52">
        <v>0.829335</v>
      </c>
      <c r="Y3" s="52">
        <v>0.5</v>
      </c>
      <c r="Z3" s="52">
        <v>0</v>
      </c>
      <c r="AA3" s="62">
        <v>3</v>
      </c>
      <c r="AB3" s="62"/>
      <c r="AC3" s="63"/>
      <c r="AD3" s="85" t="s">
        <v>479</v>
      </c>
      <c r="AE3" s="85">
        <v>3249</v>
      </c>
      <c r="AF3" s="85">
        <v>8156</v>
      </c>
      <c r="AG3" s="85">
        <v>1468</v>
      </c>
      <c r="AH3" s="85">
        <v>535</v>
      </c>
      <c r="AI3" s="85"/>
      <c r="AJ3" s="85" t="s">
        <v>524</v>
      </c>
      <c r="AK3" s="85" t="s">
        <v>564</v>
      </c>
      <c r="AL3" s="90" t="s">
        <v>587</v>
      </c>
      <c r="AM3" s="85"/>
      <c r="AN3" s="87">
        <v>41356.992627314816</v>
      </c>
      <c r="AO3" s="90" t="s">
        <v>617</v>
      </c>
      <c r="AP3" s="85" t="b">
        <v>0</v>
      </c>
      <c r="AQ3" s="85" t="b">
        <v>0</v>
      </c>
      <c r="AR3" s="85" t="b">
        <v>1</v>
      </c>
      <c r="AS3" s="85" t="s">
        <v>429</v>
      </c>
      <c r="AT3" s="85">
        <v>42</v>
      </c>
      <c r="AU3" s="90" t="s">
        <v>659</v>
      </c>
      <c r="AV3" s="85" t="b">
        <v>0</v>
      </c>
      <c r="AW3" s="85" t="s">
        <v>697</v>
      </c>
      <c r="AX3" s="90" t="s">
        <v>698</v>
      </c>
      <c r="AY3" s="85" t="s">
        <v>66</v>
      </c>
      <c r="AZ3" s="85" t="str">
        <f>REPLACE(INDEX(GroupVertices[Group],MATCH(Vertices[[#This Row],[Vertex]],GroupVertices[Vertex],0)),1,1,"")</f>
        <v>2</v>
      </c>
      <c r="BA3" s="51"/>
      <c r="BB3" s="51"/>
      <c r="BC3" s="51"/>
      <c r="BD3" s="51"/>
      <c r="BE3" s="51" t="s">
        <v>306</v>
      </c>
      <c r="BF3" s="51" t="s">
        <v>306</v>
      </c>
      <c r="BG3" s="128" t="s">
        <v>1146</v>
      </c>
      <c r="BH3" s="128" t="s">
        <v>1146</v>
      </c>
      <c r="BI3" s="128" t="s">
        <v>1178</v>
      </c>
      <c r="BJ3" s="128" t="s">
        <v>1178</v>
      </c>
      <c r="BK3" s="128">
        <v>1</v>
      </c>
      <c r="BL3" s="131">
        <v>5.555555555555555</v>
      </c>
      <c r="BM3" s="128">
        <v>0</v>
      </c>
      <c r="BN3" s="131">
        <v>0</v>
      </c>
      <c r="BO3" s="128">
        <v>0</v>
      </c>
      <c r="BP3" s="131">
        <v>0</v>
      </c>
      <c r="BQ3" s="128">
        <v>17</v>
      </c>
      <c r="BR3" s="131">
        <v>94.44444444444444</v>
      </c>
      <c r="BS3" s="128">
        <v>18</v>
      </c>
      <c r="BT3" s="3"/>
      <c r="BU3" s="3"/>
    </row>
    <row r="4" spans="1:76" ht="15">
      <c r="A4" s="14" t="s">
        <v>242</v>
      </c>
      <c r="B4" s="15"/>
      <c r="C4" s="15" t="s">
        <v>64</v>
      </c>
      <c r="D4" s="93">
        <v>162.00089670519694</v>
      </c>
      <c r="E4" s="81"/>
      <c r="F4" s="112" t="s">
        <v>670</v>
      </c>
      <c r="G4" s="15"/>
      <c r="H4" s="16" t="s">
        <v>242</v>
      </c>
      <c r="I4" s="66"/>
      <c r="J4" s="66"/>
      <c r="K4" s="114" t="s">
        <v>744</v>
      </c>
      <c r="L4" s="94">
        <v>8343.9464548766</v>
      </c>
      <c r="M4" s="95">
        <v>2366.738037109375</v>
      </c>
      <c r="N4" s="95">
        <v>7371.7607421875</v>
      </c>
      <c r="O4" s="77"/>
      <c r="P4" s="96"/>
      <c r="Q4" s="96"/>
      <c r="R4" s="97"/>
      <c r="S4" s="51">
        <v>7</v>
      </c>
      <c r="T4" s="51">
        <v>0</v>
      </c>
      <c r="U4" s="52">
        <v>301.333333</v>
      </c>
      <c r="V4" s="52">
        <v>0.013514</v>
      </c>
      <c r="W4" s="52">
        <v>0.04796</v>
      </c>
      <c r="X4" s="52">
        <v>2.69186</v>
      </c>
      <c r="Y4" s="52">
        <v>0.023809523809523808</v>
      </c>
      <c r="Z4" s="52">
        <v>0</v>
      </c>
      <c r="AA4" s="82">
        <v>4</v>
      </c>
      <c r="AB4" s="82"/>
      <c r="AC4" s="98"/>
      <c r="AD4" s="85" t="s">
        <v>480</v>
      </c>
      <c r="AE4" s="85">
        <v>135</v>
      </c>
      <c r="AF4" s="85">
        <v>4</v>
      </c>
      <c r="AG4" s="85">
        <v>36</v>
      </c>
      <c r="AH4" s="85">
        <v>4</v>
      </c>
      <c r="AI4" s="85"/>
      <c r="AJ4" s="85" t="s">
        <v>525</v>
      </c>
      <c r="AK4" s="85"/>
      <c r="AL4" s="90" t="s">
        <v>588</v>
      </c>
      <c r="AM4" s="85"/>
      <c r="AN4" s="87">
        <v>43242.69112268519</v>
      </c>
      <c r="AO4" s="90" t="s">
        <v>618</v>
      </c>
      <c r="AP4" s="85" t="b">
        <v>1</v>
      </c>
      <c r="AQ4" s="85" t="b">
        <v>0</v>
      </c>
      <c r="AR4" s="85" t="b">
        <v>0</v>
      </c>
      <c r="AS4" s="85" t="s">
        <v>429</v>
      </c>
      <c r="AT4" s="85">
        <v>0</v>
      </c>
      <c r="AU4" s="85"/>
      <c r="AV4" s="85" t="b">
        <v>0</v>
      </c>
      <c r="AW4" s="85" t="s">
        <v>697</v>
      </c>
      <c r="AX4" s="90" t="s">
        <v>699</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162.9068678558295</v>
      </c>
      <c r="E5" s="81"/>
      <c r="F5" s="112" t="s">
        <v>340</v>
      </c>
      <c r="G5" s="15"/>
      <c r="H5" s="16" t="s">
        <v>213</v>
      </c>
      <c r="I5" s="66"/>
      <c r="J5" s="66"/>
      <c r="K5" s="114" t="s">
        <v>745</v>
      </c>
      <c r="L5" s="94">
        <v>1</v>
      </c>
      <c r="M5" s="95">
        <v>3907.166015625</v>
      </c>
      <c r="N5" s="95">
        <v>6914.068359375</v>
      </c>
      <c r="O5" s="77"/>
      <c r="P5" s="96"/>
      <c r="Q5" s="96"/>
      <c r="R5" s="97"/>
      <c r="S5" s="51">
        <v>0</v>
      </c>
      <c r="T5" s="51">
        <v>2</v>
      </c>
      <c r="U5" s="52">
        <v>0</v>
      </c>
      <c r="V5" s="52">
        <v>0.01</v>
      </c>
      <c r="W5" s="52">
        <v>0.016707</v>
      </c>
      <c r="X5" s="52">
        <v>0.829335</v>
      </c>
      <c r="Y5" s="52">
        <v>0.5</v>
      </c>
      <c r="Z5" s="52">
        <v>0</v>
      </c>
      <c r="AA5" s="82">
        <v>5</v>
      </c>
      <c r="AB5" s="82"/>
      <c r="AC5" s="98"/>
      <c r="AD5" s="85" t="s">
        <v>481</v>
      </c>
      <c r="AE5" s="85">
        <v>1083</v>
      </c>
      <c r="AF5" s="85">
        <v>3035</v>
      </c>
      <c r="AG5" s="85">
        <v>394230</v>
      </c>
      <c r="AH5" s="85">
        <v>48754</v>
      </c>
      <c r="AI5" s="85"/>
      <c r="AJ5" s="85" t="s">
        <v>526</v>
      </c>
      <c r="AK5" s="85" t="s">
        <v>565</v>
      </c>
      <c r="AL5" s="90" t="s">
        <v>589</v>
      </c>
      <c r="AM5" s="85"/>
      <c r="AN5" s="87">
        <v>42095.751435185186</v>
      </c>
      <c r="AO5" s="90" t="s">
        <v>619</v>
      </c>
      <c r="AP5" s="85" t="b">
        <v>0</v>
      </c>
      <c r="AQ5" s="85" t="b">
        <v>0</v>
      </c>
      <c r="AR5" s="85" t="b">
        <v>0</v>
      </c>
      <c r="AS5" s="85"/>
      <c r="AT5" s="85">
        <v>59</v>
      </c>
      <c r="AU5" s="90" t="s">
        <v>660</v>
      </c>
      <c r="AV5" s="85" t="b">
        <v>0</v>
      </c>
      <c r="AW5" s="85" t="s">
        <v>697</v>
      </c>
      <c r="AX5" s="90" t="s">
        <v>700</v>
      </c>
      <c r="AY5" s="85" t="s">
        <v>66</v>
      </c>
      <c r="AZ5" s="85" t="str">
        <f>REPLACE(INDEX(GroupVertices[Group],MATCH(Vertices[[#This Row],[Vertex]],GroupVertices[Vertex],0)),1,1,"")</f>
        <v>2</v>
      </c>
      <c r="BA5" s="51"/>
      <c r="BB5" s="51"/>
      <c r="BC5" s="51"/>
      <c r="BD5" s="51"/>
      <c r="BE5" s="51" t="s">
        <v>306</v>
      </c>
      <c r="BF5" s="51" t="s">
        <v>306</v>
      </c>
      <c r="BG5" s="128" t="s">
        <v>1147</v>
      </c>
      <c r="BH5" s="128" t="s">
        <v>1147</v>
      </c>
      <c r="BI5" s="128" t="s">
        <v>1179</v>
      </c>
      <c r="BJ5" s="128" t="s">
        <v>1179</v>
      </c>
      <c r="BK5" s="128">
        <v>1</v>
      </c>
      <c r="BL5" s="131">
        <v>4.761904761904762</v>
      </c>
      <c r="BM5" s="128">
        <v>0</v>
      </c>
      <c r="BN5" s="131">
        <v>0</v>
      </c>
      <c r="BO5" s="128">
        <v>0</v>
      </c>
      <c r="BP5" s="131">
        <v>0</v>
      </c>
      <c r="BQ5" s="128">
        <v>20</v>
      </c>
      <c r="BR5" s="131">
        <v>95.23809523809524</v>
      </c>
      <c r="BS5" s="128">
        <v>21</v>
      </c>
      <c r="BT5" s="2"/>
      <c r="BU5" s="3"/>
      <c r="BV5" s="3"/>
      <c r="BW5" s="3"/>
      <c r="BX5" s="3"/>
    </row>
    <row r="6" spans="1:76" ht="15">
      <c r="A6" s="14" t="s">
        <v>214</v>
      </c>
      <c r="B6" s="15"/>
      <c r="C6" s="15" t="s">
        <v>64</v>
      </c>
      <c r="D6" s="93">
        <v>162.07681774520375</v>
      </c>
      <c r="E6" s="81"/>
      <c r="F6" s="112" t="s">
        <v>671</v>
      </c>
      <c r="G6" s="15"/>
      <c r="H6" s="16" t="s">
        <v>214</v>
      </c>
      <c r="I6" s="66"/>
      <c r="J6" s="66"/>
      <c r="K6" s="114" t="s">
        <v>746</v>
      </c>
      <c r="L6" s="94">
        <v>1</v>
      </c>
      <c r="M6" s="95">
        <v>9086.1611328125</v>
      </c>
      <c r="N6" s="95">
        <v>5878.82373046875</v>
      </c>
      <c r="O6" s="77"/>
      <c r="P6" s="96"/>
      <c r="Q6" s="96"/>
      <c r="R6" s="97"/>
      <c r="S6" s="51">
        <v>2</v>
      </c>
      <c r="T6" s="51">
        <v>1</v>
      </c>
      <c r="U6" s="52">
        <v>0</v>
      </c>
      <c r="V6" s="52">
        <v>1</v>
      </c>
      <c r="W6" s="52">
        <v>0</v>
      </c>
      <c r="X6" s="52">
        <v>1.298231</v>
      </c>
      <c r="Y6" s="52">
        <v>0</v>
      </c>
      <c r="Z6" s="52">
        <v>0</v>
      </c>
      <c r="AA6" s="82">
        <v>6</v>
      </c>
      <c r="AB6" s="82"/>
      <c r="AC6" s="98"/>
      <c r="AD6" s="85" t="s">
        <v>482</v>
      </c>
      <c r="AE6" s="85">
        <v>1406</v>
      </c>
      <c r="AF6" s="85">
        <v>258</v>
      </c>
      <c r="AG6" s="85">
        <v>6596</v>
      </c>
      <c r="AH6" s="85">
        <v>12151</v>
      </c>
      <c r="AI6" s="85"/>
      <c r="AJ6" s="85" t="s">
        <v>527</v>
      </c>
      <c r="AK6" s="85" t="s">
        <v>566</v>
      </c>
      <c r="AL6" s="85"/>
      <c r="AM6" s="85"/>
      <c r="AN6" s="87">
        <v>40851.48648148148</v>
      </c>
      <c r="AO6" s="90" t="s">
        <v>620</v>
      </c>
      <c r="AP6" s="85" t="b">
        <v>1</v>
      </c>
      <c r="AQ6" s="85" t="b">
        <v>0</v>
      </c>
      <c r="AR6" s="85" t="b">
        <v>1</v>
      </c>
      <c r="AS6" s="85"/>
      <c r="AT6" s="85">
        <v>2</v>
      </c>
      <c r="AU6" s="90" t="s">
        <v>660</v>
      </c>
      <c r="AV6" s="85" t="b">
        <v>0</v>
      </c>
      <c r="AW6" s="85" t="s">
        <v>697</v>
      </c>
      <c r="AX6" s="90" t="s">
        <v>701</v>
      </c>
      <c r="AY6" s="85" t="s">
        <v>66</v>
      </c>
      <c r="AZ6" s="85" t="str">
        <f>REPLACE(INDEX(GroupVertices[Group],MATCH(Vertices[[#This Row],[Vertex]],GroupVertices[Vertex],0)),1,1,"")</f>
        <v>10</v>
      </c>
      <c r="BA6" s="51"/>
      <c r="BB6" s="51"/>
      <c r="BC6" s="51"/>
      <c r="BD6" s="51"/>
      <c r="BE6" s="51" t="s">
        <v>242</v>
      </c>
      <c r="BF6" s="51" t="s">
        <v>242</v>
      </c>
      <c r="BG6" s="128" t="s">
        <v>1010</v>
      </c>
      <c r="BH6" s="128" t="s">
        <v>1010</v>
      </c>
      <c r="BI6" s="128" t="s">
        <v>1084</v>
      </c>
      <c r="BJ6" s="128" t="s">
        <v>1084</v>
      </c>
      <c r="BK6" s="128">
        <v>1</v>
      </c>
      <c r="BL6" s="131">
        <v>5.882352941176471</v>
      </c>
      <c r="BM6" s="128">
        <v>0</v>
      </c>
      <c r="BN6" s="131">
        <v>0</v>
      </c>
      <c r="BO6" s="128">
        <v>0</v>
      </c>
      <c r="BP6" s="131">
        <v>0</v>
      </c>
      <c r="BQ6" s="128">
        <v>16</v>
      </c>
      <c r="BR6" s="131">
        <v>94.11764705882354</v>
      </c>
      <c r="BS6" s="128">
        <v>17</v>
      </c>
      <c r="BT6" s="2"/>
      <c r="BU6" s="3"/>
      <c r="BV6" s="3"/>
      <c r="BW6" s="3"/>
      <c r="BX6" s="3"/>
    </row>
    <row r="7" spans="1:76" ht="15">
      <c r="A7" s="14" t="s">
        <v>215</v>
      </c>
      <c r="B7" s="15"/>
      <c r="C7" s="15" t="s">
        <v>64</v>
      </c>
      <c r="D7" s="93">
        <v>162.4208536390929</v>
      </c>
      <c r="E7" s="81"/>
      <c r="F7" s="112" t="s">
        <v>341</v>
      </c>
      <c r="G7" s="15"/>
      <c r="H7" s="16" t="s">
        <v>215</v>
      </c>
      <c r="I7" s="66"/>
      <c r="J7" s="66"/>
      <c r="K7" s="114" t="s">
        <v>747</v>
      </c>
      <c r="L7" s="94">
        <v>1</v>
      </c>
      <c r="M7" s="95">
        <v>9086.1611328125</v>
      </c>
      <c r="N7" s="95">
        <v>4767.17041015625</v>
      </c>
      <c r="O7" s="77"/>
      <c r="P7" s="96"/>
      <c r="Q7" s="96"/>
      <c r="R7" s="97"/>
      <c r="S7" s="51">
        <v>0</v>
      </c>
      <c r="T7" s="51">
        <v>1</v>
      </c>
      <c r="U7" s="52">
        <v>0</v>
      </c>
      <c r="V7" s="52">
        <v>1</v>
      </c>
      <c r="W7" s="52">
        <v>0</v>
      </c>
      <c r="X7" s="52">
        <v>0.701747</v>
      </c>
      <c r="Y7" s="52">
        <v>0</v>
      </c>
      <c r="Z7" s="52">
        <v>0</v>
      </c>
      <c r="AA7" s="82">
        <v>7</v>
      </c>
      <c r="AB7" s="82"/>
      <c r="AC7" s="98"/>
      <c r="AD7" s="85" t="s">
        <v>483</v>
      </c>
      <c r="AE7" s="85">
        <v>1050</v>
      </c>
      <c r="AF7" s="85">
        <v>1409</v>
      </c>
      <c r="AG7" s="85">
        <v>27593</v>
      </c>
      <c r="AH7" s="85">
        <v>10133</v>
      </c>
      <c r="AI7" s="85"/>
      <c r="AJ7" s="85" t="s">
        <v>528</v>
      </c>
      <c r="AK7" s="85" t="s">
        <v>567</v>
      </c>
      <c r="AL7" s="90" t="s">
        <v>590</v>
      </c>
      <c r="AM7" s="85"/>
      <c r="AN7" s="87">
        <v>39371.749027777776</v>
      </c>
      <c r="AO7" s="90" t="s">
        <v>621</v>
      </c>
      <c r="AP7" s="85" t="b">
        <v>0</v>
      </c>
      <c r="AQ7" s="85" t="b">
        <v>0</v>
      </c>
      <c r="AR7" s="85" t="b">
        <v>1</v>
      </c>
      <c r="AS7" s="85"/>
      <c r="AT7" s="85">
        <v>54</v>
      </c>
      <c r="AU7" s="90" t="s">
        <v>661</v>
      </c>
      <c r="AV7" s="85" t="b">
        <v>0</v>
      </c>
      <c r="AW7" s="85" t="s">
        <v>697</v>
      </c>
      <c r="AX7" s="90" t="s">
        <v>702</v>
      </c>
      <c r="AY7" s="85" t="s">
        <v>66</v>
      </c>
      <c r="AZ7" s="85" t="str">
        <f>REPLACE(INDEX(GroupVertices[Group],MATCH(Vertices[[#This Row],[Vertex]],GroupVertices[Vertex],0)),1,1,"")</f>
        <v>10</v>
      </c>
      <c r="BA7" s="51"/>
      <c r="BB7" s="51"/>
      <c r="BC7" s="51"/>
      <c r="BD7" s="51"/>
      <c r="BE7" s="51" t="s">
        <v>242</v>
      </c>
      <c r="BF7" s="51" t="s">
        <v>242</v>
      </c>
      <c r="BG7" s="128" t="s">
        <v>1148</v>
      </c>
      <c r="BH7" s="128" t="s">
        <v>1148</v>
      </c>
      <c r="BI7" s="128" t="s">
        <v>1180</v>
      </c>
      <c r="BJ7" s="128" t="s">
        <v>1180</v>
      </c>
      <c r="BK7" s="128">
        <v>1</v>
      </c>
      <c r="BL7" s="131">
        <v>5.2631578947368425</v>
      </c>
      <c r="BM7" s="128">
        <v>0</v>
      </c>
      <c r="BN7" s="131">
        <v>0</v>
      </c>
      <c r="BO7" s="128">
        <v>0</v>
      </c>
      <c r="BP7" s="131">
        <v>0</v>
      </c>
      <c r="BQ7" s="128">
        <v>18</v>
      </c>
      <c r="BR7" s="131">
        <v>94.73684210526316</v>
      </c>
      <c r="BS7" s="128">
        <v>19</v>
      </c>
      <c r="BT7" s="2"/>
      <c r="BU7" s="3"/>
      <c r="BV7" s="3"/>
      <c r="BW7" s="3"/>
      <c r="BX7" s="3"/>
    </row>
    <row r="8" spans="1:76" ht="15">
      <c r="A8" s="14" t="s">
        <v>216</v>
      </c>
      <c r="B8" s="15"/>
      <c r="C8" s="15" t="s">
        <v>64</v>
      </c>
      <c r="D8" s="93">
        <v>162.52218132634613</v>
      </c>
      <c r="E8" s="81"/>
      <c r="F8" s="112" t="s">
        <v>672</v>
      </c>
      <c r="G8" s="15"/>
      <c r="H8" s="16" t="s">
        <v>216</v>
      </c>
      <c r="I8" s="66"/>
      <c r="J8" s="66"/>
      <c r="K8" s="114" t="s">
        <v>748</v>
      </c>
      <c r="L8" s="94">
        <v>1</v>
      </c>
      <c r="M8" s="95">
        <v>5931.83056640625</v>
      </c>
      <c r="N8" s="95">
        <v>7411.0234375</v>
      </c>
      <c r="O8" s="77"/>
      <c r="P8" s="96"/>
      <c r="Q8" s="96"/>
      <c r="R8" s="97"/>
      <c r="S8" s="51">
        <v>1</v>
      </c>
      <c r="T8" s="51">
        <v>1</v>
      </c>
      <c r="U8" s="52">
        <v>0</v>
      </c>
      <c r="V8" s="52">
        <v>0</v>
      </c>
      <c r="W8" s="52">
        <v>0</v>
      </c>
      <c r="X8" s="52">
        <v>0.999989</v>
      </c>
      <c r="Y8" s="52">
        <v>0</v>
      </c>
      <c r="Z8" s="52" t="s">
        <v>850</v>
      </c>
      <c r="AA8" s="82">
        <v>8</v>
      </c>
      <c r="AB8" s="82"/>
      <c r="AC8" s="98"/>
      <c r="AD8" s="85" t="s">
        <v>484</v>
      </c>
      <c r="AE8" s="85">
        <v>139</v>
      </c>
      <c r="AF8" s="85">
        <v>1748</v>
      </c>
      <c r="AG8" s="85">
        <v>1289</v>
      </c>
      <c r="AH8" s="85">
        <v>161</v>
      </c>
      <c r="AI8" s="85"/>
      <c r="AJ8" s="85" t="s">
        <v>529</v>
      </c>
      <c r="AK8" s="85" t="s">
        <v>568</v>
      </c>
      <c r="AL8" s="90" t="s">
        <v>591</v>
      </c>
      <c r="AM8" s="85"/>
      <c r="AN8" s="87">
        <v>40186.68467592593</v>
      </c>
      <c r="AO8" s="90" t="s">
        <v>622</v>
      </c>
      <c r="AP8" s="85" t="b">
        <v>0</v>
      </c>
      <c r="AQ8" s="85" t="b">
        <v>0</v>
      </c>
      <c r="AR8" s="85" t="b">
        <v>1</v>
      </c>
      <c r="AS8" s="85"/>
      <c r="AT8" s="85">
        <v>79</v>
      </c>
      <c r="AU8" s="90" t="s">
        <v>660</v>
      </c>
      <c r="AV8" s="85" t="b">
        <v>0</v>
      </c>
      <c r="AW8" s="85" t="s">
        <v>697</v>
      </c>
      <c r="AX8" s="90" t="s">
        <v>703</v>
      </c>
      <c r="AY8" s="85" t="s">
        <v>66</v>
      </c>
      <c r="AZ8" s="85" t="str">
        <f>REPLACE(INDEX(GroupVertices[Group],MATCH(Vertices[[#This Row],[Vertex]],GroupVertices[Vertex],0)),1,1,"")</f>
        <v>4</v>
      </c>
      <c r="BA8" s="51"/>
      <c r="BB8" s="51"/>
      <c r="BC8" s="51"/>
      <c r="BD8" s="51"/>
      <c r="BE8" s="51" t="s">
        <v>1142</v>
      </c>
      <c r="BF8" s="51" t="s">
        <v>1142</v>
      </c>
      <c r="BG8" s="128" t="s">
        <v>1149</v>
      </c>
      <c r="BH8" s="128" t="s">
        <v>1149</v>
      </c>
      <c r="BI8" s="128" t="s">
        <v>1181</v>
      </c>
      <c r="BJ8" s="128" t="s">
        <v>1181</v>
      </c>
      <c r="BK8" s="128">
        <v>3</v>
      </c>
      <c r="BL8" s="131">
        <v>12.5</v>
      </c>
      <c r="BM8" s="128">
        <v>0</v>
      </c>
      <c r="BN8" s="131">
        <v>0</v>
      </c>
      <c r="BO8" s="128">
        <v>0</v>
      </c>
      <c r="BP8" s="131">
        <v>0</v>
      </c>
      <c r="BQ8" s="128">
        <v>21</v>
      </c>
      <c r="BR8" s="131">
        <v>87.5</v>
      </c>
      <c r="BS8" s="128">
        <v>24</v>
      </c>
      <c r="BT8" s="2"/>
      <c r="BU8" s="3"/>
      <c r="BV8" s="3"/>
      <c r="BW8" s="3"/>
      <c r="BX8" s="3"/>
    </row>
    <row r="9" spans="1:76" ht="15">
      <c r="A9" s="14" t="s">
        <v>217</v>
      </c>
      <c r="B9" s="15"/>
      <c r="C9" s="15" t="s">
        <v>64</v>
      </c>
      <c r="D9" s="93">
        <v>448.3962816339153</v>
      </c>
      <c r="E9" s="81"/>
      <c r="F9" s="112" t="s">
        <v>673</v>
      </c>
      <c r="G9" s="15"/>
      <c r="H9" s="16" t="s">
        <v>217</v>
      </c>
      <c r="I9" s="66"/>
      <c r="J9" s="66"/>
      <c r="K9" s="114" t="s">
        <v>749</v>
      </c>
      <c r="L9" s="94">
        <v>1</v>
      </c>
      <c r="M9" s="95">
        <v>7452.14599609375</v>
      </c>
      <c r="N9" s="95">
        <v>4767.17041015625</v>
      </c>
      <c r="O9" s="77"/>
      <c r="P9" s="96"/>
      <c r="Q9" s="96"/>
      <c r="R9" s="97"/>
      <c r="S9" s="51">
        <v>0</v>
      </c>
      <c r="T9" s="51">
        <v>1</v>
      </c>
      <c r="U9" s="52">
        <v>0</v>
      </c>
      <c r="V9" s="52">
        <v>1</v>
      </c>
      <c r="W9" s="52">
        <v>0</v>
      </c>
      <c r="X9" s="52">
        <v>0.999989</v>
      </c>
      <c r="Y9" s="52">
        <v>0</v>
      </c>
      <c r="Z9" s="52">
        <v>0</v>
      </c>
      <c r="AA9" s="82">
        <v>9</v>
      </c>
      <c r="AB9" s="82"/>
      <c r="AC9" s="98"/>
      <c r="AD9" s="85" t="s">
        <v>485</v>
      </c>
      <c r="AE9" s="85">
        <v>14</v>
      </c>
      <c r="AF9" s="85">
        <v>958163</v>
      </c>
      <c r="AG9" s="85">
        <v>548398</v>
      </c>
      <c r="AH9" s="85">
        <v>15</v>
      </c>
      <c r="AI9" s="85"/>
      <c r="AJ9" s="85" t="s">
        <v>530</v>
      </c>
      <c r="AK9" s="85"/>
      <c r="AL9" s="90" t="s">
        <v>592</v>
      </c>
      <c r="AM9" s="85"/>
      <c r="AN9" s="87">
        <v>42558.623923611114</v>
      </c>
      <c r="AO9" s="90" t="s">
        <v>623</v>
      </c>
      <c r="AP9" s="85" t="b">
        <v>1</v>
      </c>
      <c r="AQ9" s="85" t="b">
        <v>0</v>
      </c>
      <c r="AR9" s="85" t="b">
        <v>0</v>
      </c>
      <c r="AS9" s="85"/>
      <c r="AT9" s="85">
        <v>487</v>
      </c>
      <c r="AU9" s="85"/>
      <c r="AV9" s="85" t="b">
        <v>1</v>
      </c>
      <c r="AW9" s="85" t="s">
        <v>697</v>
      </c>
      <c r="AX9" s="90" t="s">
        <v>704</v>
      </c>
      <c r="AY9" s="85" t="s">
        <v>66</v>
      </c>
      <c r="AZ9" s="85" t="str">
        <f>REPLACE(INDEX(GroupVertices[Group],MATCH(Vertices[[#This Row],[Vertex]],GroupVertices[Vertex],0)),1,1,"")</f>
        <v>9</v>
      </c>
      <c r="BA9" s="51" t="s">
        <v>291</v>
      </c>
      <c r="BB9" s="51" t="s">
        <v>291</v>
      </c>
      <c r="BC9" s="51" t="s">
        <v>300</v>
      </c>
      <c r="BD9" s="51" t="s">
        <v>300</v>
      </c>
      <c r="BE9" s="51" t="s">
        <v>308</v>
      </c>
      <c r="BF9" s="51" t="s">
        <v>308</v>
      </c>
      <c r="BG9" s="128" t="s">
        <v>1150</v>
      </c>
      <c r="BH9" s="128" t="s">
        <v>1150</v>
      </c>
      <c r="BI9" s="128" t="s">
        <v>1182</v>
      </c>
      <c r="BJ9" s="128" t="s">
        <v>1182</v>
      </c>
      <c r="BK9" s="128">
        <v>0</v>
      </c>
      <c r="BL9" s="131">
        <v>0</v>
      </c>
      <c r="BM9" s="128">
        <v>0</v>
      </c>
      <c r="BN9" s="131">
        <v>0</v>
      </c>
      <c r="BO9" s="128">
        <v>0</v>
      </c>
      <c r="BP9" s="131">
        <v>0</v>
      </c>
      <c r="BQ9" s="128">
        <v>7</v>
      </c>
      <c r="BR9" s="131">
        <v>100</v>
      </c>
      <c r="BS9" s="128">
        <v>7</v>
      </c>
      <c r="BT9" s="2"/>
      <c r="BU9" s="3"/>
      <c r="BV9" s="3"/>
      <c r="BW9" s="3"/>
      <c r="BX9" s="3"/>
    </row>
    <row r="10" spans="1:76" ht="15">
      <c r="A10" s="14" t="s">
        <v>243</v>
      </c>
      <c r="B10" s="15"/>
      <c r="C10" s="15" t="s">
        <v>64</v>
      </c>
      <c r="D10" s="93">
        <v>162</v>
      </c>
      <c r="E10" s="81"/>
      <c r="F10" s="112" t="s">
        <v>674</v>
      </c>
      <c r="G10" s="15"/>
      <c r="H10" s="16" t="s">
        <v>243</v>
      </c>
      <c r="I10" s="66"/>
      <c r="J10" s="66"/>
      <c r="K10" s="114" t="s">
        <v>750</v>
      </c>
      <c r="L10" s="94">
        <v>1</v>
      </c>
      <c r="M10" s="95">
        <v>7452.14599609375</v>
      </c>
      <c r="N10" s="95">
        <v>5878.82373046875</v>
      </c>
      <c r="O10" s="77"/>
      <c r="P10" s="96"/>
      <c r="Q10" s="96"/>
      <c r="R10" s="97"/>
      <c r="S10" s="51">
        <v>1</v>
      </c>
      <c r="T10" s="51">
        <v>0</v>
      </c>
      <c r="U10" s="52">
        <v>0</v>
      </c>
      <c r="V10" s="52">
        <v>1</v>
      </c>
      <c r="W10" s="52">
        <v>0</v>
      </c>
      <c r="X10" s="52">
        <v>0.999989</v>
      </c>
      <c r="Y10" s="52">
        <v>0</v>
      </c>
      <c r="Z10" s="52">
        <v>0</v>
      </c>
      <c r="AA10" s="82">
        <v>10</v>
      </c>
      <c r="AB10" s="82"/>
      <c r="AC10" s="98"/>
      <c r="AD10" s="85" t="s">
        <v>486</v>
      </c>
      <c r="AE10" s="85">
        <v>9</v>
      </c>
      <c r="AF10" s="85">
        <v>1</v>
      </c>
      <c r="AG10" s="85">
        <v>202</v>
      </c>
      <c r="AH10" s="85">
        <v>0</v>
      </c>
      <c r="AI10" s="85"/>
      <c r="AJ10" s="85"/>
      <c r="AK10" s="85"/>
      <c r="AL10" s="85"/>
      <c r="AM10" s="85"/>
      <c r="AN10" s="87">
        <v>41991.25240740741</v>
      </c>
      <c r="AO10" s="85"/>
      <c r="AP10" s="85" t="b">
        <v>1</v>
      </c>
      <c r="AQ10" s="85" t="b">
        <v>1</v>
      </c>
      <c r="AR10" s="85" t="b">
        <v>0</v>
      </c>
      <c r="AS10" s="85" t="s">
        <v>429</v>
      </c>
      <c r="AT10" s="85">
        <v>0</v>
      </c>
      <c r="AU10" s="90" t="s">
        <v>660</v>
      </c>
      <c r="AV10" s="85" t="b">
        <v>0</v>
      </c>
      <c r="AW10" s="85" t="s">
        <v>697</v>
      </c>
      <c r="AX10" s="90" t="s">
        <v>705</v>
      </c>
      <c r="AY10" s="85" t="s">
        <v>65</v>
      </c>
      <c r="AZ10" s="85" t="str">
        <f>REPLACE(INDEX(GroupVertices[Group],MATCH(Vertices[[#This Row],[Vertex]],GroupVertices[Vertex],0)),1,1,"")</f>
        <v>9</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218</v>
      </c>
      <c r="B11" s="15"/>
      <c r="C11" s="15" t="s">
        <v>64</v>
      </c>
      <c r="D11" s="93">
        <v>162.07920895906224</v>
      </c>
      <c r="E11" s="81"/>
      <c r="F11" s="112" t="s">
        <v>342</v>
      </c>
      <c r="G11" s="15"/>
      <c r="H11" s="16" t="s">
        <v>218</v>
      </c>
      <c r="I11" s="66"/>
      <c r="J11" s="66"/>
      <c r="K11" s="114" t="s">
        <v>751</v>
      </c>
      <c r="L11" s="94">
        <v>1</v>
      </c>
      <c r="M11" s="95">
        <v>7179.26904296875</v>
      </c>
      <c r="N11" s="95">
        <v>2982.0546875</v>
      </c>
      <c r="O11" s="77"/>
      <c r="P11" s="96"/>
      <c r="Q11" s="96"/>
      <c r="R11" s="97"/>
      <c r="S11" s="51">
        <v>2</v>
      </c>
      <c r="T11" s="51">
        <v>1</v>
      </c>
      <c r="U11" s="52">
        <v>0</v>
      </c>
      <c r="V11" s="52">
        <v>1</v>
      </c>
      <c r="W11" s="52">
        <v>0</v>
      </c>
      <c r="X11" s="52">
        <v>1.298231</v>
      </c>
      <c r="Y11" s="52">
        <v>0</v>
      </c>
      <c r="Z11" s="52">
        <v>0</v>
      </c>
      <c r="AA11" s="82">
        <v>11</v>
      </c>
      <c r="AB11" s="82"/>
      <c r="AC11" s="98"/>
      <c r="AD11" s="85" t="s">
        <v>487</v>
      </c>
      <c r="AE11" s="85">
        <v>422</v>
      </c>
      <c r="AF11" s="85">
        <v>266</v>
      </c>
      <c r="AG11" s="85">
        <v>5263</v>
      </c>
      <c r="AH11" s="85">
        <v>6804</v>
      </c>
      <c r="AI11" s="85"/>
      <c r="AJ11" s="85" t="s">
        <v>531</v>
      </c>
      <c r="AK11" s="85"/>
      <c r="AL11" s="85"/>
      <c r="AM11" s="85"/>
      <c r="AN11" s="87">
        <v>43520.66375</v>
      </c>
      <c r="AO11" s="90" t="s">
        <v>624</v>
      </c>
      <c r="AP11" s="85" t="b">
        <v>1</v>
      </c>
      <c r="AQ11" s="85" t="b">
        <v>0</v>
      </c>
      <c r="AR11" s="85" t="b">
        <v>1</v>
      </c>
      <c r="AS11" s="85"/>
      <c r="AT11" s="85">
        <v>2</v>
      </c>
      <c r="AU11" s="85"/>
      <c r="AV11" s="85" t="b">
        <v>0</v>
      </c>
      <c r="AW11" s="85" t="s">
        <v>697</v>
      </c>
      <c r="AX11" s="90" t="s">
        <v>706</v>
      </c>
      <c r="AY11" s="85" t="s">
        <v>66</v>
      </c>
      <c r="AZ11" s="85" t="str">
        <f>REPLACE(INDEX(GroupVertices[Group],MATCH(Vertices[[#This Row],[Vertex]],GroupVertices[Vertex],0)),1,1,"")</f>
        <v>8</v>
      </c>
      <c r="BA11" s="51"/>
      <c r="BB11" s="51"/>
      <c r="BC11" s="51"/>
      <c r="BD11" s="51"/>
      <c r="BE11" s="51"/>
      <c r="BF11" s="51"/>
      <c r="BG11" s="128" t="s">
        <v>1151</v>
      </c>
      <c r="BH11" s="128" t="s">
        <v>1151</v>
      </c>
      <c r="BI11" s="128" t="s">
        <v>1083</v>
      </c>
      <c r="BJ11" s="128" t="s">
        <v>1083</v>
      </c>
      <c r="BK11" s="128">
        <v>0</v>
      </c>
      <c r="BL11" s="131">
        <v>0</v>
      </c>
      <c r="BM11" s="128">
        <v>0</v>
      </c>
      <c r="BN11" s="131">
        <v>0</v>
      </c>
      <c r="BO11" s="128">
        <v>0</v>
      </c>
      <c r="BP11" s="131">
        <v>0</v>
      </c>
      <c r="BQ11" s="128">
        <v>9</v>
      </c>
      <c r="BR11" s="131">
        <v>100</v>
      </c>
      <c r="BS11" s="128">
        <v>9</v>
      </c>
      <c r="BT11" s="2"/>
      <c r="BU11" s="3"/>
      <c r="BV11" s="3"/>
      <c r="BW11" s="3"/>
      <c r="BX11" s="3"/>
    </row>
    <row r="12" spans="1:76" ht="15">
      <c r="A12" s="14" t="s">
        <v>219</v>
      </c>
      <c r="B12" s="15"/>
      <c r="C12" s="15" t="s">
        <v>64</v>
      </c>
      <c r="D12" s="93">
        <v>162.08219797638534</v>
      </c>
      <c r="E12" s="81"/>
      <c r="F12" s="112" t="s">
        <v>343</v>
      </c>
      <c r="G12" s="15"/>
      <c r="H12" s="16" t="s">
        <v>219</v>
      </c>
      <c r="I12" s="66"/>
      <c r="J12" s="66"/>
      <c r="K12" s="114" t="s">
        <v>752</v>
      </c>
      <c r="L12" s="94">
        <v>1</v>
      </c>
      <c r="M12" s="95">
        <v>7179.26904296875</v>
      </c>
      <c r="N12" s="95">
        <v>1229.288818359375</v>
      </c>
      <c r="O12" s="77"/>
      <c r="P12" s="96"/>
      <c r="Q12" s="96"/>
      <c r="R12" s="97"/>
      <c r="S12" s="51">
        <v>0</v>
      </c>
      <c r="T12" s="51">
        <v>1</v>
      </c>
      <c r="U12" s="52">
        <v>0</v>
      </c>
      <c r="V12" s="52">
        <v>1</v>
      </c>
      <c r="W12" s="52">
        <v>0</v>
      </c>
      <c r="X12" s="52">
        <v>0.701747</v>
      </c>
      <c r="Y12" s="52">
        <v>0</v>
      </c>
      <c r="Z12" s="52">
        <v>0</v>
      </c>
      <c r="AA12" s="82">
        <v>12</v>
      </c>
      <c r="AB12" s="82"/>
      <c r="AC12" s="98"/>
      <c r="AD12" s="85" t="s">
        <v>488</v>
      </c>
      <c r="AE12" s="85">
        <v>471</v>
      </c>
      <c r="AF12" s="85">
        <v>276</v>
      </c>
      <c r="AG12" s="85">
        <v>7526</v>
      </c>
      <c r="AH12" s="85">
        <v>12924</v>
      </c>
      <c r="AI12" s="85"/>
      <c r="AJ12" s="85" t="s">
        <v>532</v>
      </c>
      <c r="AK12" s="85" t="s">
        <v>569</v>
      </c>
      <c r="AL12" s="85"/>
      <c r="AM12" s="85"/>
      <c r="AN12" s="87">
        <v>43127.56983796296</v>
      </c>
      <c r="AO12" s="90" t="s">
        <v>625</v>
      </c>
      <c r="AP12" s="85" t="b">
        <v>1</v>
      </c>
      <c r="AQ12" s="85" t="b">
        <v>0</v>
      </c>
      <c r="AR12" s="85" t="b">
        <v>1</v>
      </c>
      <c r="AS12" s="85"/>
      <c r="AT12" s="85">
        <v>1</v>
      </c>
      <c r="AU12" s="85"/>
      <c r="AV12" s="85" t="b">
        <v>0</v>
      </c>
      <c r="AW12" s="85" t="s">
        <v>697</v>
      </c>
      <c r="AX12" s="90" t="s">
        <v>707</v>
      </c>
      <c r="AY12" s="85" t="s">
        <v>66</v>
      </c>
      <c r="AZ12" s="85" t="str">
        <f>REPLACE(INDEX(GroupVertices[Group],MATCH(Vertices[[#This Row],[Vertex]],GroupVertices[Vertex],0)),1,1,"")</f>
        <v>8</v>
      </c>
      <c r="BA12" s="51"/>
      <c r="BB12" s="51"/>
      <c r="BC12" s="51"/>
      <c r="BD12" s="51"/>
      <c r="BE12" s="51"/>
      <c r="BF12" s="51"/>
      <c r="BG12" s="128" t="s">
        <v>1152</v>
      </c>
      <c r="BH12" s="128" t="s">
        <v>1152</v>
      </c>
      <c r="BI12" s="128" t="s">
        <v>1183</v>
      </c>
      <c r="BJ12" s="128" t="s">
        <v>1183</v>
      </c>
      <c r="BK12" s="128">
        <v>0</v>
      </c>
      <c r="BL12" s="131">
        <v>0</v>
      </c>
      <c r="BM12" s="128">
        <v>0</v>
      </c>
      <c r="BN12" s="131">
        <v>0</v>
      </c>
      <c r="BO12" s="128">
        <v>0</v>
      </c>
      <c r="BP12" s="131">
        <v>0</v>
      </c>
      <c r="BQ12" s="128">
        <v>11</v>
      </c>
      <c r="BR12" s="131">
        <v>100</v>
      </c>
      <c r="BS12" s="128">
        <v>11</v>
      </c>
      <c r="BT12" s="2"/>
      <c r="BU12" s="3"/>
      <c r="BV12" s="3"/>
      <c r="BW12" s="3"/>
      <c r="BX12" s="3"/>
    </row>
    <row r="13" spans="1:76" ht="15">
      <c r="A13" s="14" t="s">
        <v>220</v>
      </c>
      <c r="B13" s="15"/>
      <c r="C13" s="15" t="s">
        <v>64</v>
      </c>
      <c r="D13" s="93">
        <v>162.00089670519694</v>
      </c>
      <c r="E13" s="81"/>
      <c r="F13" s="112" t="s">
        <v>344</v>
      </c>
      <c r="G13" s="15"/>
      <c r="H13" s="16" t="s">
        <v>220</v>
      </c>
      <c r="I13" s="66"/>
      <c r="J13" s="66"/>
      <c r="K13" s="114" t="s">
        <v>753</v>
      </c>
      <c r="L13" s="94">
        <v>1523.772308160853</v>
      </c>
      <c r="M13" s="95">
        <v>8121.9130859375</v>
      </c>
      <c r="N13" s="95">
        <v>8145.62353515625</v>
      </c>
      <c r="O13" s="77"/>
      <c r="P13" s="96"/>
      <c r="Q13" s="96"/>
      <c r="R13" s="97"/>
      <c r="S13" s="51">
        <v>0</v>
      </c>
      <c r="T13" s="51">
        <v>4</v>
      </c>
      <c r="U13" s="52">
        <v>55</v>
      </c>
      <c r="V13" s="52">
        <v>0.011628</v>
      </c>
      <c r="W13" s="52">
        <v>0.035551</v>
      </c>
      <c r="X13" s="52">
        <v>1.474327</v>
      </c>
      <c r="Y13" s="52">
        <v>0.16666666666666666</v>
      </c>
      <c r="Z13" s="52">
        <v>0</v>
      </c>
      <c r="AA13" s="82">
        <v>13</v>
      </c>
      <c r="AB13" s="82"/>
      <c r="AC13" s="98"/>
      <c r="AD13" s="85" t="s">
        <v>489</v>
      </c>
      <c r="AE13" s="85">
        <v>28</v>
      </c>
      <c r="AF13" s="85">
        <v>4</v>
      </c>
      <c r="AG13" s="85">
        <v>32</v>
      </c>
      <c r="AH13" s="85">
        <v>104</v>
      </c>
      <c r="AI13" s="85"/>
      <c r="AJ13" s="85"/>
      <c r="AK13" s="85"/>
      <c r="AL13" s="85"/>
      <c r="AM13" s="85"/>
      <c r="AN13" s="87">
        <v>43526.902233796296</v>
      </c>
      <c r="AO13" s="90" t="s">
        <v>626</v>
      </c>
      <c r="AP13" s="85" t="b">
        <v>1</v>
      </c>
      <c r="AQ13" s="85" t="b">
        <v>0</v>
      </c>
      <c r="AR13" s="85" t="b">
        <v>0</v>
      </c>
      <c r="AS13" s="85"/>
      <c r="AT13" s="85">
        <v>0</v>
      </c>
      <c r="AU13" s="85"/>
      <c r="AV13" s="85" t="b">
        <v>0</v>
      </c>
      <c r="AW13" s="85" t="s">
        <v>697</v>
      </c>
      <c r="AX13" s="90" t="s">
        <v>708</v>
      </c>
      <c r="AY13" s="85" t="s">
        <v>66</v>
      </c>
      <c r="AZ13" s="85" t="str">
        <f>REPLACE(INDEX(GroupVertices[Group],MATCH(Vertices[[#This Row],[Vertex]],GroupVertices[Vertex],0)),1,1,"")</f>
        <v>5</v>
      </c>
      <c r="BA13" s="51"/>
      <c r="BB13" s="51"/>
      <c r="BC13" s="51"/>
      <c r="BD13" s="51"/>
      <c r="BE13" s="51"/>
      <c r="BF13" s="51"/>
      <c r="BG13" s="128" t="s">
        <v>1153</v>
      </c>
      <c r="BH13" s="128" t="s">
        <v>1153</v>
      </c>
      <c r="BI13" s="128" t="s">
        <v>1184</v>
      </c>
      <c r="BJ13" s="128" t="s">
        <v>1184</v>
      </c>
      <c r="BK13" s="128">
        <v>1</v>
      </c>
      <c r="BL13" s="131">
        <v>4.761904761904762</v>
      </c>
      <c r="BM13" s="128">
        <v>0</v>
      </c>
      <c r="BN13" s="131">
        <v>0</v>
      </c>
      <c r="BO13" s="128">
        <v>0</v>
      </c>
      <c r="BP13" s="131">
        <v>0</v>
      </c>
      <c r="BQ13" s="128">
        <v>20</v>
      </c>
      <c r="BR13" s="131">
        <v>95.23809523809524</v>
      </c>
      <c r="BS13" s="128">
        <v>21</v>
      </c>
      <c r="BT13" s="2"/>
      <c r="BU13" s="3"/>
      <c r="BV13" s="3"/>
      <c r="BW13" s="3"/>
      <c r="BX13" s="3"/>
    </row>
    <row r="14" spans="1:76" ht="15">
      <c r="A14" s="14" t="s">
        <v>244</v>
      </c>
      <c r="B14" s="15"/>
      <c r="C14" s="15" t="s">
        <v>64</v>
      </c>
      <c r="D14" s="93">
        <v>165.3557697486479</v>
      </c>
      <c r="E14" s="81"/>
      <c r="F14" s="112" t="s">
        <v>675</v>
      </c>
      <c r="G14" s="15"/>
      <c r="H14" s="16" t="s">
        <v>244</v>
      </c>
      <c r="I14" s="66"/>
      <c r="J14" s="66"/>
      <c r="K14" s="114" t="s">
        <v>754</v>
      </c>
      <c r="L14" s="94">
        <v>1</v>
      </c>
      <c r="M14" s="95">
        <v>7851.419921875</v>
      </c>
      <c r="N14" s="95">
        <v>9611.7451171875</v>
      </c>
      <c r="O14" s="77"/>
      <c r="P14" s="96"/>
      <c r="Q14" s="96"/>
      <c r="R14" s="97"/>
      <c r="S14" s="51">
        <v>1</v>
      </c>
      <c r="T14" s="51">
        <v>0</v>
      </c>
      <c r="U14" s="52">
        <v>0</v>
      </c>
      <c r="V14" s="52">
        <v>0.00885</v>
      </c>
      <c r="W14" s="52">
        <v>0.009185</v>
      </c>
      <c r="X14" s="52">
        <v>0.463294</v>
      </c>
      <c r="Y14" s="52">
        <v>0</v>
      </c>
      <c r="Z14" s="52">
        <v>0</v>
      </c>
      <c r="AA14" s="82">
        <v>14</v>
      </c>
      <c r="AB14" s="82"/>
      <c r="AC14" s="98"/>
      <c r="AD14" s="85" t="s">
        <v>490</v>
      </c>
      <c r="AE14" s="85">
        <v>314</v>
      </c>
      <c r="AF14" s="85">
        <v>11228</v>
      </c>
      <c r="AG14" s="85">
        <v>15548</v>
      </c>
      <c r="AH14" s="85">
        <v>2916</v>
      </c>
      <c r="AI14" s="85"/>
      <c r="AJ14" s="85" t="s">
        <v>533</v>
      </c>
      <c r="AK14" s="85" t="s">
        <v>570</v>
      </c>
      <c r="AL14" s="90" t="s">
        <v>593</v>
      </c>
      <c r="AM14" s="85"/>
      <c r="AN14" s="87">
        <v>38939.741273148145</v>
      </c>
      <c r="AO14" s="90" t="s">
        <v>627</v>
      </c>
      <c r="AP14" s="85" t="b">
        <v>0</v>
      </c>
      <c r="AQ14" s="85" t="b">
        <v>0</v>
      </c>
      <c r="AR14" s="85" t="b">
        <v>0</v>
      </c>
      <c r="AS14" s="85"/>
      <c r="AT14" s="85">
        <v>230</v>
      </c>
      <c r="AU14" s="90" t="s">
        <v>662</v>
      </c>
      <c r="AV14" s="85" t="b">
        <v>0</v>
      </c>
      <c r="AW14" s="85" t="s">
        <v>697</v>
      </c>
      <c r="AX14" s="90" t="s">
        <v>709</v>
      </c>
      <c r="AY14" s="85" t="s">
        <v>65</v>
      </c>
      <c r="AZ14" s="85" t="str">
        <f>REPLACE(INDEX(GroupVertices[Group],MATCH(Vertices[[#This Row],[Vertex]],GroupVertices[Vertex],0)),1,1,"")</f>
        <v>5</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245</v>
      </c>
      <c r="B15" s="15"/>
      <c r="C15" s="15" t="s">
        <v>64</v>
      </c>
      <c r="D15" s="93">
        <v>176.71104655911674</v>
      </c>
      <c r="E15" s="81"/>
      <c r="F15" s="112" t="s">
        <v>676</v>
      </c>
      <c r="G15" s="15"/>
      <c r="H15" s="16" t="s">
        <v>245</v>
      </c>
      <c r="I15" s="66"/>
      <c r="J15" s="66"/>
      <c r="K15" s="114" t="s">
        <v>755</v>
      </c>
      <c r="L15" s="94">
        <v>1</v>
      </c>
      <c r="M15" s="95">
        <v>6730.970703125</v>
      </c>
      <c r="N15" s="95">
        <v>7137.7734375</v>
      </c>
      <c r="O15" s="77"/>
      <c r="P15" s="96"/>
      <c r="Q15" s="96"/>
      <c r="R15" s="97"/>
      <c r="S15" s="51">
        <v>2</v>
      </c>
      <c r="T15" s="51">
        <v>0</v>
      </c>
      <c r="U15" s="52">
        <v>0</v>
      </c>
      <c r="V15" s="52">
        <v>0.011364</v>
      </c>
      <c r="W15" s="52">
        <v>0.027931</v>
      </c>
      <c r="X15" s="52">
        <v>0.753418</v>
      </c>
      <c r="Y15" s="52">
        <v>0.5</v>
      </c>
      <c r="Z15" s="52">
        <v>0</v>
      </c>
      <c r="AA15" s="82">
        <v>15</v>
      </c>
      <c r="AB15" s="82"/>
      <c r="AC15" s="98"/>
      <c r="AD15" s="85" t="s">
        <v>491</v>
      </c>
      <c r="AE15" s="85">
        <v>1349</v>
      </c>
      <c r="AF15" s="85">
        <v>49218</v>
      </c>
      <c r="AG15" s="85">
        <v>53264</v>
      </c>
      <c r="AH15" s="85">
        <v>24431</v>
      </c>
      <c r="AI15" s="85"/>
      <c r="AJ15" s="85" t="s">
        <v>534</v>
      </c>
      <c r="AK15" s="85"/>
      <c r="AL15" s="90" t="s">
        <v>594</v>
      </c>
      <c r="AM15" s="85"/>
      <c r="AN15" s="87">
        <v>39819.992106481484</v>
      </c>
      <c r="AO15" s="90" t="s">
        <v>628</v>
      </c>
      <c r="AP15" s="85" t="b">
        <v>0</v>
      </c>
      <c r="AQ15" s="85" t="b">
        <v>0</v>
      </c>
      <c r="AR15" s="85" t="b">
        <v>0</v>
      </c>
      <c r="AS15" s="85" t="s">
        <v>429</v>
      </c>
      <c r="AT15" s="85">
        <v>465</v>
      </c>
      <c r="AU15" s="90" t="s">
        <v>660</v>
      </c>
      <c r="AV15" s="85" t="b">
        <v>1</v>
      </c>
      <c r="AW15" s="85" t="s">
        <v>697</v>
      </c>
      <c r="AX15" s="90" t="s">
        <v>710</v>
      </c>
      <c r="AY15" s="85" t="s">
        <v>65</v>
      </c>
      <c r="AZ15" s="85" t="str">
        <f>REPLACE(INDEX(GroupVertices[Group],MATCH(Vertices[[#This Row],[Vertex]],GroupVertices[Vertex],0)),1,1,"")</f>
        <v>5</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246</v>
      </c>
      <c r="B16" s="15"/>
      <c r="C16" s="15" t="s">
        <v>64</v>
      </c>
      <c r="D16" s="93">
        <v>1000</v>
      </c>
      <c r="E16" s="81"/>
      <c r="F16" s="112" t="s">
        <v>677</v>
      </c>
      <c r="G16" s="15"/>
      <c r="H16" s="16" t="s">
        <v>246</v>
      </c>
      <c r="I16" s="66"/>
      <c r="J16" s="66"/>
      <c r="K16" s="114" t="s">
        <v>756</v>
      </c>
      <c r="L16" s="94">
        <v>1</v>
      </c>
      <c r="M16" s="95">
        <v>9614.11328125</v>
      </c>
      <c r="N16" s="95">
        <v>7538.01953125</v>
      </c>
      <c r="O16" s="77"/>
      <c r="P16" s="96"/>
      <c r="Q16" s="96"/>
      <c r="R16" s="97"/>
      <c r="S16" s="51">
        <v>2</v>
      </c>
      <c r="T16" s="51">
        <v>0</v>
      </c>
      <c r="U16" s="52">
        <v>0</v>
      </c>
      <c r="V16" s="52">
        <v>0.011364</v>
      </c>
      <c r="W16" s="52">
        <v>0.027931</v>
      </c>
      <c r="X16" s="52">
        <v>0.753418</v>
      </c>
      <c r="Y16" s="52">
        <v>0.5</v>
      </c>
      <c r="Z16" s="52">
        <v>0</v>
      </c>
      <c r="AA16" s="82">
        <v>16</v>
      </c>
      <c r="AB16" s="82"/>
      <c r="AC16" s="98"/>
      <c r="AD16" s="85" t="s">
        <v>492</v>
      </c>
      <c r="AE16" s="85">
        <v>1861</v>
      </c>
      <c r="AF16" s="85">
        <v>2803598</v>
      </c>
      <c r="AG16" s="85">
        <v>738</v>
      </c>
      <c r="AH16" s="85">
        <v>3220</v>
      </c>
      <c r="AI16" s="85"/>
      <c r="AJ16" s="85" t="s">
        <v>535</v>
      </c>
      <c r="AK16" s="85"/>
      <c r="AL16" s="85"/>
      <c r="AM16" s="85"/>
      <c r="AN16" s="87">
        <v>39682.60491898148</v>
      </c>
      <c r="AO16" s="90" t="s">
        <v>629</v>
      </c>
      <c r="AP16" s="85" t="b">
        <v>0</v>
      </c>
      <c r="AQ16" s="85" t="b">
        <v>0</v>
      </c>
      <c r="AR16" s="85" t="b">
        <v>1</v>
      </c>
      <c r="AS16" s="85" t="s">
        <v>429</v>
      </c>
      <c r="AT16" s="85">
        <v>3749</v>
      </c>
      <c r="AU16" s="90" t="s">
        <v>663</v>
      </c>
      <c r="AV16" s="85" t="b">
        <v>1</v>
      </c>
      <c r="AW16" s="85" t="s">
        <v>697</v>
      </c>
      <c r="AX16" s="90" t="s">
        <v>711</v>
      </c>
      <c r="AY16" s="85" t="s">
        <v>65</v>
      </c>
      <c r="AZ16" s="85" t="str">
        <f>REPLACE(INDEX(GroupVertices[Group],MATCH(Vertices[[#This Row],[Vertex]],GroupVertices[Vertex],0)),1,1,"")</f>
        <v>5</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221</v>
      </c>
      <c r="B17" s="15"/>
      <c r="C17" s="15" t="s">
        <v>64</v>
      </c>
      <c r="D17" s="93">
        <v>162.0053802311816</v>
      </c>
      <c r="E17" s="81"/>
      <c r="F17" s="112" t="s">
        <v>345</v>
      </c>
      <c r="G17" s="15"/>
      <c r="H17" s="16" t="s">
        <v>221</v>
      </c>
      <c r="I17" s="66"/>
      <c r="J17" s="66"/>
      <c r="K17" s="114" t="s">
        <v>757</v>
      </c>
      <c r="L17" s="94">
        <v>9039.19199047575</v>
      </c>
      <c r="M17" s="95">
        <v>8366.7421875</v>
      </c>
      <c r="N17" s="95">
        <v>6787.556640625</v>
      </c>
      <c r="O17" s="77"/>
      <c r="P17" s="96"/>
      <c r="Q17" s="96"/>
      <c r="R17" s="97"/>
      <c r="S17" s="51">
        <v>1</v>
      </c>
      <c r="T17" s="51">
        <v>5</v>
      </c>
      <c r="U17" s="52">
        <v>326.444444</v>
      </c>
      <c r="V17" s="52">
        <v>0.015873</v>
      </c>
      <c r="W17" s="52">
        <v>0.072564</v>
      </c>
      <c r="X17" s="52">
        <v>2.047939</v>
      </c>
      <c r="Y17" s="52">
        <v>0.06666666666666667</v>
      </c>
      <c r="Z17" s="52">
        <v>0</v>
      </c>
      <c r="AA17" s="82">
        <v>17</v>
      </c>
      <c r="AB17" s="82"/>
      <c r="AC17" s="98"/>
      <c r="AD17" s="85" t="s">
        <v>493</v>
      </c>
      <c r="AE17" s="85">
        <v>60</v>
      </c>
      <c r="AF17" s="85">
        <v>19</v>
      </c>
      <c r="AG17" s="85">
        <v>143</v>
      </c>
      <c r="AH17" s="85">
        <v>3007</v>
      </c>
      <c r="AI17" s="85"/>
      <c r="AJ17" s="85" t="s">
        <v>536</v>
      </c>
      <c r="AK17" s="85" t="s">
        <v>571</v>
      </c>
      <c r="AL17" s="85"/>
      <c r="AM17" s="85"/>
      <c r="AN17" s="87">
        <v>43282.80693287037</v>
      </c>
      <c r="AO17" s="90" t="s">
        <v>630</v>
      </c>
      <c r="AP17" s="85" t="b">
        <v>1</v>
      </c>
      <c r="AQ17" s="85" t="b">
        <v>0</v>
      </c>
      <c r="AR17" s="85" t="b">
        <v>0</v>
      </c>
      <c r="AS17" s="85"/>
      <c r="AT17" s="85">
        <v>0</v>
      </c>
      <c r="AU17" s="85"/>
      <c r="AV17" s="85" t="b">
        <v>0</v>
      </c>
      <c r="AW17" s="85" t="s">
        <v>697</v>
      </c>
      <c r="AX17" s="90" t="s">
        <v>712</v>
      </c>
      <c r="AY17" s="85" t="s">
        <v>66</v>
      </c>
      <c r="AZ17" s="85" t="str">
        <f>REPLACE(INDEX(GroupVertices[Group],MATCH(Vertices[[#This Row],[Vertex]],GroupVertices[Vertex],0)),1,1,"")</f>
        <v>5</v>
      </c>
      <c r="BA17" s="51"/>
      <c r="BB17" s="51"/>
      <c r="BC17" s="51"/>
      <c r="BD17" s="51"/>
      <c r="BE17" s="51"/>
      <c r="BF17" s="51"/>
      <c r="BG17" s="128" t="s">
        <v>1154</v>
      </c>
      <c r="BH17" s="128" t="s">
        <v>1175</v>
      </c>
      <c r="BI17" s="128" t="s">
        <v>1081</v>
      </c>
      <c r="BJ17" s="128" t="s">
        <v>1205</v>
      </c>
      <c r="BK17" s="128">
        <v>2</v>
      </c>
      <c r="BL17" s="131">
        <v>5</v>
      </c>
      <c r="BM17" s="128">
        <v>0</v>
      </c>
      <c r="BN17" s="131">
        <v>0</v>
      </c>
      <c r="BO17" s="128">
        <v>0</v>
      </c>
      <c r="BP17" s="131">
        <v>0</v>
      </c>
      <c r="BQ17" s="128">
        <v>38</v>
      </c>
      <c r="BR17" s="131">
        <v>95</v>
      </c>
      <c r="BS17" s="128">
        <v>40</v>
      </c>
      <c r="BT17" s="2"/>
      <c r="BU17" s="3"/>
      <c r="BV17" s="3"/>
      <c r="BW17" s="3"/>
      <c r="BX17" s="3"/>
    </row>
    <row r="18" spans="1:76" ht="15">
      <c r="A18" s="14" t="s">
        <v>247</v>
      </c>
      <c r="B18" s="15"/>
      <c r="C18" s="15" t="s">
        <v>64</v>
      </c>
      <c r="D18" s="93">
        <v>206.40185233469717</v>
      </c>
      <c r="E18" s="81"/>
      <c r="F18" s="112" t="s">
        <v>678</v>
      </c>
      <c r="G18" s="15"/>
      <c r="H18" s="16" t="s">
        <v>247</v>
      </c>
      <c r="I18" s="66"/>
      <c r="J18" s="66"/>
      <c r="K18" s="114" t="s">
        <v>758</v>
      </c>
      <c r="L18" s="94">
        <v>1732.9612436073726</v>
      </c>
      <c r="M18" s="95">
        <v>5617.85302734375</v>
      </c>
      <c r="N18" s="95">
        <v>4823.046875</v>
      </c>
      <c r="O18" s="77"/>
      <c r="P18" s="96"/>
      <c r="Q18" s="96"/>
      <c r="R18" s="97"/>
      <c r="S18" s="51">
        <v>2</v>
      </c>
      <c r="T18" s="51">
        <v>0</v>
      </c>
      <c r="U18" s="52">
        <v>62.555556</v>
      </c>
      <c r="V18" s="52">
        <v>0.013889</v>
      </c>
      <c r="W18" s="52">
        <v>0.039145</v>
      </c>
      <c r="X18" s="52">
        <v>0.768936</v>
      </c>
      <c r="Y18" s="52">
        <v>0</v>
      </c>
      <c r="Z18" s="52">
        <v>0</v>
      </c>
      <c r="AA18" s="82">
        <v>18</v>
      </c>
      <c r="AB18" s="82"/>
      <c r="AC18" s="98"/>
      <c r="AD18" s="85" t="s">
        <v>494</v>
      </c>
      <c r="AE18" s="85">
        <v>1660</v>
      </c>
      <c r="AF18" s="85">
        <v>148551</v>
      </c>
      <c r="AG18" s="85">
        <v>6996</v>
      </c>
      <c r="AH18" s="85">
        <v>1416</v>
      </c>
      <c r="AI18" s="85"/>
      <c r="AJ18" s="85" t="s">
        <v>537</v>
      </c>
      <c r="AK18" s="85" t="s">
        <v>572</v>
      </c>
      <c r="AL18" s="90" t="s">
        <v>595</v>
      </c>
      <c r="AM18" s="85"/>
      <c r="AN18" s="87">
        <v>39994.01478009259</v>
      </c>
      <c r="AO18" s="90" t="s">
        <v>631</v>
      </c>
      <c r="AP18" s="85" t="b">
        <v>0</v>
      </c>
      <c r="AQ18" s="85" t="b">
        <v>0</v>
      </c>
      <c r="AR18" s="85" t="b">
        <v>1</v>
      </c>
      <c r="AS18" s="85" t="s">
        <v>429</v>
      </c>
      <c r="AT18" s="85">
        <v>501</v>
      </c>
      <c r="AU18" s="90" t="s">
        <v>664</v>
      </c>
      <c r="AV18" s="85" t="b">
        <v>1</v>
      </c>
      <c r="AW18" s="85" t="s">
        <v>697</v>
      </c>
      <c r="AX18" s="90" t="s">
        <v>713</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248</v>
      </c>
      <c r="B19" s="15"/>
      <c r="C19" s="15" t="s">
        <v>64</v>
      </c>
      <c r="D19" s="93">
        <v>1000</v>
      </c>
      <c r="E19" s="81"/>
      <c r="F19" s="112" t="s">
        <v>679</v>
      </c>
      <c r="G19" s="15"/>
      <c r="H19" s="16" t="s">
        <v>248</v>
      </c>
      <c r="I19" s="66"/>
      <c r="J19" s="66"/>
      <c r="K19" s="114" t="s">
        <v>759</v>
      </c>
      <c r="L19" s="94">
        <v>9999</v>
      </c>
      <c r="M19" s="95">
        <v>1216.222412109375</v>
      </c>
      <c r="N19" s="95">
        <v>1515.4375</v>
      </c>
      <c r="O19" s="77"/>
      <c r="P19" s="96"/>
      <c r="Q19" s="96"/>
      <c r="R19" s="97"/>
      <c r="S19" s="51">
        <v>7</v>
      </c>
      <c r="T19" s="51">
        <v>0</v>
      </c>
      <c r="U19" s="52">
        <v>361.111111</v>
      </c>
      <c r="V19" s="52">
        <v>0.016667</v>
      </c>
      <c r="W19" s="52">
        <v>0.102345</v>
      </c>
      <c r="X19" s="52">
        <v>2.392985</v>
      </c>
      <c r="Y19" s="52">
        <v>0.023809523809523808</v>
      </c>
      <c r="Z19" s="52">
        <v>0</v>
      </c>
      <c r="AA19" s="82">
        <v>19</v>
      </c>
      <c r="AB19" s="82"/>
      <c r="AC19" s="98"/>
      <c r="AD19" s="85" t="s">
        <v>495</v>
      </c>
      <c r="AE19" s="85">
        <v>59009</v>
      </c>
      <c r="AF19" s="85">
        <v>20759711</v>
      </c>
      <c r="AG19" s="85">
        <v>14621</v>
      </c>
      <c r="AH19" s="85">
        <v>6957</v>
      </c>
      <c r="AI19" s="85"/>
      <c r="AJ19" s="85"/>
      <c r="AK19" s="85"/>
      <c r="AL19" s="90" t="s">
        <v>596</v>
      </c>
      <c r="AM19" s="85"/>
      <c r="AN19" s="87">
        <v>40810.93728009259</v>
      </c>
      <c r="AO19" s="90" t="s">
        <v>632</v>
      </c>
      <c r="AP19" s="85" t="b">
        <v>0</v>
      </c>
      <c r="AQ19" s="85" t="b">
        <v>0</v>
      </c>
      <c r="AR19" s="85" t="b">
        <v>1</v>
      </c>
      <c r="AS19" s="85" t="s">
        <v>429</v>
      </c>
      <c r="AT19" s="85">
        <v>23123</v>
      </c>
      <c r="AU19" s="90" t="s">
        <v>660</v>
      </c>
      <c r="AV19" s="85" t="b">
        <v>1</v>
      </c>
      <c r="AW19" s="85" t="s">
        <v>697</v>
      </c>
      <c r="AX19" s="90" t="s">
        <v>714</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222</v>
      </c>
      <c r="B20" s="15"/>
      <c r="C20" s="15" t="s">
        <v>64</v>
      </c>
      <c r="D20" s="93">
        <v>162.00149450866155</v>
      </c>
      <c r="E20" s="81"/>
      <c r="F20" s="112" t="s">
        <v>346</v>
      </c>
      <c r="G20" s="15"/>
      <c r="H20" s="16" t="s">
        <v>222</v>
      </c>
      <c r="I20" s="66"/>
      <c r="J20" s="66"/>
      <c r="K20" s="114" t="s">
        <v>760</v>
      </c>
      <c r="L20" s="94">
        <v>788.5347571678569</v>
      </c>
      <c r="M20" s="95">
        <v>2930.75439453125</v>
      </c>
      <c r="N20" s="95">
        <v>2324.7021484375</v>
      </c>
      <c r="O20" s="77"/>
      <c r="P20" s="96"/>
      <c r="Q20" s="96"/>
      <c r="R20" s="97"/>
      <c r="S20" s="51">
        <v>0</v>
      </c>
      <c r="T20" s="51">
        <v>2</v>
      </c>
      <c r="U20" s="52">
        <v>28.444444</v>
      </c>
      <c r="V20" s="52">
        <v>0.012658</v>
      </c>
      <c r="W20" s="52">
        <v>0.04777</v>
      </c>
      <c r="X20" s="52">
        <v>0.753112</v>
      </c>
      <c r="Y20" s="52">
        <v>0</v>
      </c>
      <c r="Z20" s="52">
        <v>0</v>
      </c>
      <c r="AA20" s="82">
        <v>20</v>
      </c>
      <c r="AB20" s="82"/>
      <c r="AC20" s="98"/>
      <c r="AD20" s="85" t="s">
        <v>496</v>
      </c>
      <c r="AE20" s="85">
        <v>7</v>
      </c>
      <c r="AF20" s="85">
        <v>6</v>
      </c>
      <c r="AG20" s="85">
        <v>27</v>
      </c>
      <c r="AH20" s="85">
        <v>51</v>
      </c>
      <c r="AI20" s="85"/>
      <c r="AJ20" s="85" t="s">
        <v>538</v>
      </c>
      <c r="AK20" s="85"/>
      <c r="AL20" s="90" t="s">
        <v>597</v>
      </c>
      <c r="AM20" s="85"/>
      <c r="AN20" s="87">
        <v>43571.57126157408</v>
      </c>
      <c r="AO20" s="90" t="s">
        <v>633</v>
      </c>
      <c r="AP20" s="85" t="b">
        <v>1</v>
      </c>
      <c r="AQ20" s="85" t="b">
        <v>0</v>
      </c>
      <c r="AR20" s="85" t="b">
        <v>0</v>
      </c>
      <c r="AS20" s="85"/>
      <c r="AT20" s="85">
        <v>0</v>
      </c>
      <c r="AU20" s="85"/>
      <c r="AV20" s="85" t="b">
        <v>0</v>
      </c>
      <c r="AW20" s="85" t="s">
        <v>697</v>
      </c>
      <c r="AX20" s="90" t="s">
        <v>715</v>
      </c>
      <c r="AY20" s="85" t="s">
        <v>66</v>
      </c>
      <c r="AZ20" s="85" t="str">
        <f>REPLACE(INDEX(GroupVertices[Group],MATCH(Vertices[[#This Row],[Vertex]],GroupVertices[Vertex],0)),1,1,"")</f>
        <v>1</v>
      </c>
      <c r="BA20" s="51" t="s">
        <v>292</v>
      </c>
      <c r="BB20" s="51" t="s">
        <v>292</v>
      </c>
      <c r="BC20" s="51" t="s">
        <v>301</v>
      </c>
      <c r="BD20" s="51" t="s">
        <v>301</v>
      </c>
      <c r="BE20" s="51" t="s">
        <v>309</v>
      </c>
      <c r="BF20" s="51" t="s">
        <v>309</v>
      </c>
      <c r="BG20" s="128" t="s">
        <v>1155</v>
      </c>
      <c r="BH20" s="128" t="s">
        <v>1155</v>
      </c>
      <c r="BI20" s="128" t="s">
        <v>1185</v>
      </c>
      <c r="BJ20" s="128" t="s">
        <v>1185</v>
      </c>
      <c r="BK20" s="128">
        <v>2</v>
      </c>
      <c r="BL20" s="131">
        <v>11.764705882352942</v>
      </c>
      <c r="BM20" s="128">
        <v>0</v>
      </c>
      <c r="BN20" s="131">
        <v>0</v>
      </c>
      <c r="BO20" s="128">
        <v>0</v>
      </c>
      <c r="BP20" s="131">
        <v>0</v>
      </c>
      <c r="BQ20" s="128">
        <v>15</v>
      </c>
      <c r="BR20" s="131">
        <v>88.23529411764706</v>
      </c>
      <c r="BS20" s="128">
        <v>17</v>
      </c>
      <c r="BT20" s="2"/>
      <c r="BU20" s="3"/>
      <c r="BV20" s="3"/>
      <c r="BW20" s="3"/>
      <c r="BX20" s="3"/>
    </row>
    <row r="21" spans="1:76" ht="15">
      <c r="A21" s="14" t="s">
        <v>249</v>
      </c>
      <c r="B21" s="15"/>
      <c r="C21" s="15" t="s">
        <v>64</v>
      </c>
      <c r="D21" s="93">
        <v>162.49498126870589</v>
      </c>
      <c r="E21" s="81"/>
      <c r="F21" s="112" t="s">
        <v>680</v>
      </c>
      <c r="G21" s="15"/>
      <c r="H21" s="16" t="s">
        <v>249</v>
      </c>
      <c r="I21" s="66"/>
      <c r="J21" s="66"/>
      <c r="K21" s="114" t="s">
        <v>761</v>
      </c>
      <c r="L21" s="94">
        <v>4846.184616875442</v>
      </c>
      <c r="M21" s="95">
        <v>1904.7967529296875</v>
      </c>
      <c r="N21" s="95">
        <v>3610.28857421875</v>
      </c>
      <c r="O21" s="77"/>
      <c r="P21" s="96"/>
      <c r="Q21" s="96"/>
      <c r="R21" s="97"/>
      <c r="S21" s="51">
        <v>7</v>
      </c>
      <c r="T21" s="51">
        <v>0</v>
      </c>
      <c r="U21" s="52">
        <v>175</v>
      </c>
      <c r="V21" s="52">
        <v>0.011905</v>
      </c>
      <c r="W21" s="52">
        <v>0.082548</v>
      </c>
      <c r="X21" s="52">
        <v>2.57383</v>
      </c>
      <c r="Y21" s="52">
        <v>0.023809523809523808</v>
      </c>
      <c r="Z21" s="52">
        <v>0</v>
      </c>
      <c r="AA21" s="82">
        <v>21</v>
      </c>
      <c r="AB21" s="82"/>
      <c r="AC21" s="98"/>
      <c r="AD21" s="85" t="s">
        <v>497</v>
      </c>
      <c r="AE21" s="85">
        <v>590</v>
      </c>
      <c r="AF21" s="85">
        <v>1657</v>
      </c>
      <c r="AG21" s="85">
        <v>3507</v>
      </c>
      <c r="AH21" s="85">
        <v>7992</v>
      </c>
      <c r="AI21" s="85"/>
      <c r="AJ21" s="85" t="s">
        <v>539</v>
      </c>
      <c r="AK21" s="85" t="s">
        <v>446</v>
      </c>
      <c r="AL21" s="90" t="s">
        <v>598</v>
      </c>
      <c r="AM21" s="85"/>
      <c r="AN21" s="87">
        <v>42018.81217592592</v>
      </c>
      <c r="AO21" s="90" t="s">
        <v>634</v>
      </c>
      <c r="AP21" s="85" t="b">
        <v>0</v>
      </c>
      <c r="AQ21" s="85" t="b">
        <v>0</v>
      </c>
      <c r="AR21" s="85" t="b">
        <v>1</v>
      </c>
      <c r="AS21" s="85" t="s">
        <v>429</v>
      </c>
      <c r="AT21" s="85">
        <v>36</v>
      </c>
      <c r="AU21" s="90" t="s">
        <v>660</v>
      </c>
      <c r="AV21" s="85" t="b">
        <v>0</v>
      </c>
      <c r="AW21" s="85" t="s">
        <v>697</v>
      </c>
      <c r="AX21" s="90" t="s">
        <v>716</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223</v>
      </c>
      <c r="B22" s="15"/>
      <c r="C22" s="15" t="s">
        <v>64</v>
      </c>
      <c r="D22" s="93">
        <v>162.17336300473997</v>
      </c>
      <c r="E22" s="81"/>
      <c r="F22" s="112" t="s">
        <v>347</v>
      </c>
      <c r="G22" s="15"/>
      <c r="H22" s="16" t="s">
        <v>223</v>
      </c>
      <c r="I22" s="66"/>
      <c r="J22" s="66"/>
      <c r="K22" s="114" t="s">
        <v>762</v>
      </c>
      <c r="L22" s="94">
        <v>1</v>
      </c>
      <c r="M22" s="95">
        <v>786.3374633789062</v>
      </c>
      <c r="N22" s="95">
        <v>383.9617614746094</v>
      </c>
      <c r="O22" s="77"/>
      <c r="P22" s="96"/>
      <c r="Q22" s="96"/>
      <c r="R22" s="97"/>
      <c r="S22" s="51">
        <v>0</v>
      </c>
      <c r="T22" s="51">
        <v>1</v>
      </c>
      <c r="U22" s="52">
        <v>0</v>
      </c>
      <c r="V22" s="52">
        <v>0.011494</v>
      </c>
      <c r="W22" s="52">
        <v>0.026442</v>
      </c>
      <c r="X22" s="52">
        <v>0.440576</v>
      </c>
      <c r="Y22" s="52">
        <v>0</v>
      </c>
      <c r="Z22" s="52">
        <v>0</v>
      </c>
      <c r="AA22" s="82">
        <v>22</v>
      </c>
      <c r="AB22" s="82"/>
      <c r="AC22" s="98"/>
      <c r="AD22" s="85" t="s">
        <v>498</v>
      </c>
      <c r="AE22" s="85">
        <v>740</v>
      </c>
      <c r="AF22" s="85">
        <v>581</v>
      </c>
      <c r="AG22" s="85">
        <v>796</v>
      </c>
      <c r="AH22" s="85">
        <v>71</v>
      </c>
      <c r="AI22" s="85"/>
      <c r="AJ22" s="85" t="s">
        <v>540</v>
      </c>
      <c r="AK22" s="85"/>
      <c r="AL22" s="90" t="s">
        <v>599</v>
      </c>
      <c r="AM22" s="85"/>
      <c r="AN22" s="87">
        <v>43148.613333333335</v>
      </c>
      <c r="AO22" s="90" t="s">
        <v>635</v>
      </c>
      <c r="AP22" s="85" t="b">
        <v>0</v>
      </c>
      <c r="AQ22" s="85" t="b">
        <v>0</v>
      </c>
      <c r="AR22" s="85" t="b">
        <v>0</v>
      </c>
      <c r="AS22" s="85"/>
      <c r="AT22" s="85">
        <v>1</v>
      </c>
      <c r="AU22" s="90" t="s">
        <v>660</v>
      </c>
      <c r="AV22" s="85" t="b">
        <v>0</v>
      </c>
      <c r="AW22" s="85" t="s">
        <v>697</v>
      </c>
      <c r="AX22" s="90" t="s">
        <v>717</v>
      </c>
      <c r="AY22" s="85" t="s">
        <v>66</v>
      </c>
      <c r="AZ22" s="85" t="str">
        <f>REPLACE(INDEX(GroupVertices[Group],MATCH(Vertices[[#This Row],[Vertex]],GroupVertices[Vertex],0)),1,1,"")</f>
        <v>1</v>
      </c>
      <c r="BA22" s="51" t="s">
        <v>293</v>
      </c>
      <c r="BB22" s="51" t="s">
        <v>293</v>
      </c>
      <c r="BC22" s="51" t="s">
        <v>302</v>
      </c>
      <c r="BD22" s="51" t="s">
        <v>302</v>
      </c>
      <c r="BE22" s="51" t="s">
        <v>310</v>
      </c>
      <c r="BF22" s="51" t="s">
        <v>310</v>
      </c>
      <c r="BG22" s="128" t="s">
        <v>1156</v>
      </c>
      <c r="BH22" s="128" t="s">
        <v>1156</v>
      </c>
      <c r="BI22" s="128" t="s">
        <v>1186</v>
      </c>
      <c r="BJ22" s="128" t="s">
        <v>1186</v>
      </c>
      <c r="BK22" s="128">
        <v>0</v>
      </c>
      <c r="BL22" s="131">
        <v>0</v>
      </c>
      <c r="BM22" s="128">
        <v>1</v>
      </c>
      <c r="BN22" s="131">
        <v>5.2631578947368425</v>
      </c>
      <c r="BO22" s="128">
        <v>0</v>
      </c>
      <c r="BP22" s="131">
        <v>0</v>
      </c>
      <c r="BQ22" s="128">
        <v>18</v>
      </c>
      <c r="BR22" s="131">
        <v>94.73684210526316</v>
      </c>
      <c r="BS22" s="128">
        <v>19</v>
      </c>
      <c r="BT22" s="2"/>
      <c r="BU22" s="3"/>
      <c r="BV22" s="3"/>
      <c r="BW22" s="3"/>
      <c r="BX22" s="3"/>
    </row>
    <row r="23" spans="1:76" ht="15">
      <c r="A23" s="14" t="s">
        <v>224</v>
      </c>
      <c r="B23" s="15"/>
      <c r="C23" s="15" t="s">
        <v>64</v>
      </c>
      <c r="D23" s="93">
        <v>162.01046156063086</v>
      </c>
      <c r="E23" s="81"/>
      <c r="F23" s="112" t="s">
        <v>348</v>
      </c>
      <c r="G23" s="15"/>
      <c r="H23" s="16" t="s">
        <v>224</v>
      </c>
      <c r="I23" s="66"/>
      <c r="J23" s="66"/>
      <c r="K23" s="114" t="s">
        <v>763</v>
      </c>
      <c r="L23" s="94">
        <v>3800.2399950163813</v>
      </c>
      <c r="M23" s="95">
        <v>1204.70703125</v>
      </c>
      <c r="N23" s="95">
        <v>8469.6171875</v>
      </c>
      <c r="O23" s="77"/>
      <c r="P23" s="96"/>
      <c r="Q23" s="96"/>
      <c r="R23" s="97"/>
      <c r="S23" s="51">
        <v>0</v>
      </c>
      <c r="T23" s="51">
        <v>3</v>
      </c>
      <c r="U23" s="52">
        <v>137.222222</v>
      </c>
      <c r="V23" s="52">
        <v>0.014085</v>
      </c>
      <c r="W23" s="52">
        <v>0.041611</v>
      </c>
      <c r="X23" s="52">
        <v>1.178849</v>
      </c>
      <c r="Y23" s="52">
        <v>0</v>
      </c>
      <c r="Z23" s="52">
        <v>0</v>
      </c>
      <c r="AA23" s="82">
        <v>23</v>
      </c>
      <c r="AB23" s="82"/>
      <c r="AC23" s="98"/>
      <c r="AD23" s="85" t="s">
        <v>499</v>
      </c>
      <c r="AE23" s="85">
        <v>189</v>
      </c>
      <c r="AF23" s="85">
        <v>36</v>
      </c>
      <c r="AG23" s="85">
        <v>1826</v>
      </c>
      <c r="AH23" s="85">
        <v>3668</v>
      </c>
      <c r="AI23" s="85"/>
      <c r="AJ23" s="85" t="s">
        <v>541</v>
      </c>
      <c r="AK23" s="85"/>
      <c r="AL23" s="85"/>
      <c r="AM23" s="85"/>
      <c r="AN23" s="87">
        <v>43556.21365740741</v>
      </c>
      <c r="AO23" s="90" t="s">
        <v>636</v>
      </c>
      <c r="AP23" s="85" t="b">
        <v>1</v>
      </c>
      <c r="AQ23" s="85" t="b">
        <v>0</v>
      </c>
      <c r="AR23" s="85" t="b">
        <v>0</v>
      </c>
      <c r="AS23" s="85"/>
      <c r="AT23" s="85">
        <v>1</v>
      </c>
      <c r="AU23" s="85"/>
      <c r="AV23" s="85" t="b">
        <v>0</v>
      </c>
      <c r="AW23" s="85" t="s">
        <v>697</v>
      </c>
      <c r="AX23" s="90" t="s">
        <v>718</v>
      </c>
      <c r="AY23" s="85" t="s">
        <v>66</v>
      </c>
      <c r="AZ23" s="85" t="str">
        <f>REPLACE(INDEX(GroupVertices[Group],MATCH(Vertices[[#This Row],[Vertex]],GroupVertices[Vertex],0)),1,1,"")</f>
        <v>2</v>
      </c>
      <c r="BA23" s="51" t="s">
        <v>294</v>
      </c>
      <c r="BB23" s="51" t="s">
        <v>294</v>
      </c>
      <c r="BC23" s="51" t="s">
        <v>303</v>
      </c>
      <c r="BD23" s="51" t="s">
        <v>303</v>
      </c>
      <c r="BE23" s="51"/>
      <c r="BF23" s="51"/>
      <c r="BG23" s="128" t="s">
        <v>1157</v>
      </c>
      <c r="BH23" s="128" t="s">
        <v>1157</v>
      </c>
      <c r="BI23" s="128" t="s">
        <v>1187</v>
      </c>
      <c r="BJ23" s="128" t="s">
        <v>1187</v>
      </c>
      <c r="BK23" s="128">
        <v>0</v>
      </c>
      <c r="BL23" s="131">
        <v>0</v>
      </c>
      <c r="BM23" s="128">
        <v>0</v>
      </c>
      <c r="BN23" s="131">
        <v>0</v>
      </c>
      <c r="BO23" s="128">
        <v>0</v>
      </c>
      <c r="BP23" s="131">
        <v>0</v>
      </c>
      <c r="BQ23" s="128">
        <v>11</v>
      </c>
      <c r="BR23" s="131">
        <v>100</v>
      </c>
      <c r="BS23" s="128">
        <v>11</v>
      </c>
      <c r="BT23" s="2"/>
      <c r="BU23" s="3"/>
      <c r="BV23" s="3"/>
      <c r="BW23" s="3"/>
      <c r="BX23" s="3"/>
    </row>
    <row r="24" spans="1:76" ht="15">
      <c r="A24" s="14" t="s">
        <v>250</v>
      </c>
      <c r="B24" s="15"/>
      <c r="C24" s="15" t="s">
        <v>64</v>
      </c>
      <c r="D24" s="93">
        <v>162.02720005764024</v>
      </c>
      <c r="E24" s="81"/>
      <c r="F24" s="112" t="s">
        <v>681</v>
      </c>
      <c r="G24" s="15"/>
      <c r="H24" s="16" t="s">
        <v>250</v>
      </c>
      <c r="I24" s="66"/>
      <c r="J24" s="66"/>
      <c r="K24" s="114" t="s">
        <v>764</v>
      </c>
      <c r="L24" s="94">
        <v>1</v>
      </c>
      <c r="M24" s="95">
        <v>283.685302734375</v>
      </c>
      <c r="N24" s="95">
        <v>9615.0380859375</v>
      </c>
      <c r="O24" s="77"/>
      <c r="P24" s="96"/>
      <c r="Q24" s="96"/>
      <c r="R24" s="97"/>
      <c r="S24" s="51">
        <v>1</v>
      </c>
      <c r="T24" s="51">
        <v>0</v>
      </c>
      <c r="U24" s="52">
        <v>0</v>
      </c>
      <c r="V24" s="52">
        <v>0.010204</v>
      </c>
      <c r="W24" s="52">
        <v>0.010749</v>
      </c>
      <c r="X24" s="52">
        <v>0.484007</v>
      </c>
      <c r="Y24" s="52">
        <v>0</v>
      </c>
      <c r="Z24" s="52">
        <v>0</v>
      </c>
      <c r="AA24" s="82">
        <v>24</v>
      </c>
      <c r="AB24" s="82"/>
      <c r="AC24" s="98"/>
      <c r="AD24" s="85" t="s">
        <v>500</v>
      </c>
      <c r="AE24" s="85">
        <v>35</v>
      </c>
      <c r="AF24" s="85">
        <v>92</v>
      </c>
      <c r="AG24" s="85">
        <v>1359</v>
      </c>
      <c r="AH24" s="85">
        <v>835</v>
      </c>
      <c r="AI24" s="85"/>
      <c r="AJ24" s="85" t="s">
        <v>542</v>
      </c>
      <c r="AK24" s="85" t="s">
        <v>573</v>
      </c>
      <c r="AL24" s="90" t="s">
        <v>600</v>
      </c>
      <c r="AM24" s="85"/>
      <c r="AN24" s="87">
        <v>39819.729849537034</v>
      </c>
      <c r="AO24" s="90" t="s">
        <v>637</v>
      </c>
      <c r="AP24" s="85" t="b">
        <v>0</v>
      </c>
      <c r="AQ24" s="85" t="b">
        <v>0</v>
      </c>
      <c r="AR24" s="85" t="b">
        <v>0</v>
      </c>
      <c r="AS24" s="85"/>
      <c r="AT24" s="85">
        <v>3</v>
      </c>
      <c r="AU24" s="90" t="s">
        <v>660</v>
      </c>
      <c r="AV24" s="85" t="b">
        <v>0</v>
      </c>
      <c r="AW24" s="85" t="s">
        <v>697</v>
      </c>
      <c r="AX24" s="90" t="s">
        <v>719</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225</v>
      </c>
      <c r="B25" s="15"/>
      <c r="C25" s="15" t="s">
        <v>64</v>
      </c>
      <c r="D25" s="93">
        <v>162.00657583811082</v>
      </c>
      <c r="E25" s="81"/>
      <c r="F25" s="112" t="s">
        <v>682</v>
      </c>
      <c r="G25" s="15"/>
      <c r="H25" s="16" t="s">
        <v>225</v>
      </c>
      <c r="I25" s="66"/>
      <c r="J25" s="66"/>
      <c r="K25" s="114" t="s">
        <v>765</v>
      </c>
      <c r="L25" s="94">
        <v>1</v>
      </c>
      <c r="M25" s="95">
        <v>4723.37451171875</v>
      </c>
      <c r="N25" s="95">
        <v>5920.9765625</v>
      </c>
      <c r="O25" s="77"/>
      <c r="P25" s="96"/>
      <c r="Q25" s="96"/>
      <c r="R25" s="97"/>
      <c r="S25" s="51">
        <v>1</v>
      </c>
      <c r="T25" s="51">
        <v>1</v>
      </c>
      <c r="U25" s="52">
        <v>0</v>
      </c>
      <c r="V25" s="52">
        <v>0</v>
      </c>
      <c r="W25" s="52">
        <v>0</v>
      </c>
      <c r="X25" s="52">
        <v>0.999989</v>
      </c>
      <c r="Y25" s="52">
        <v>0</v>
      </c>
      <c r="Z25" s="52" t="s">
        <v>850</v>
      </c>
      <c r="AA25" s="82">
        <v>25</v>
      </c>
      <c r="AB25" s="82"/>
      <c r="AC25" s="98"/>
      <c r="AD25" s="85" t="s">
        <v>501</v>
      </c>
      <c r="AE25" s="85">
        <v>44</v>
      </c>
      <c r="AF25" s="85">
        <v>23</v>
      </c>
      <c r="AG25" s="85">
        <v>8</v>
      </c>
      <c r="AH25" s="85">
        <v>4</v>
      </c>
      <c r="AI25" s="85"/>
      <c r="AJ25" s="85" t="s">
        <v>543</v>
      </c>
      <c r="AK25" s="85" t="s">
        <v>574</v>
      </c>
      <c r="AL25" s="85"/>
      <c r="AM25" s="85"/>
      <c r="AN25" s="87">
        <v>43662.51259259259</v>
      </c>
      <c r="AO25" s="90" t="s">
        <v>638</v>
      </c>
      <c r="AP25" s="85" t="b">
        <v>1</v>
      </c>
      <c r="AQ25" s="85" t="b">
        <v>0</v>
      </c>
      <c r="AR25" s="85" t="b">
        <v>0</v>
      </c>
      <c r="AS25" s="85"/>
      <c r="AT25" s="85">
        <v>0</v>
      </c>
      <c r="AU25" s="85"/>
      <c r="AV25" s="85" t="b">
        <v>0</v>
      </c>
      <c r="AW25" s="85" t="s">
        <v>697</v>
      </c>
      <c r="AX25" s="90" t="s">
        <v>720</v>
      </c>
      <c r="AY25" s="85" t="s">
        <v>66</v>
      </c>
      <c r="AZ25" s="85" t="str">
        <f>REPLACE(INDEX(GroupVertices[Group],MATCH(Vertices[[#This Row],[Vertex]],GroupVertices[Vertex],0)),1,1,"")</f>
        <v>4</v>
      </c>
      <c r="BA25" s="51"/>
      <c r="BB25" s="51"/>
      <c r="BC25" s="51"/>
      <c r="BD25" s="51"/>
      <c r="BE25" s="51" t="s">
        <v>311</v>
      </c>
      <c r="BF25" s="51" t="s">
        <v>311</v>
      </c>
      <c r="BG25" s="128" t="s">
        <v>1158</v>
      </c>
      <c r="BH25" s="128" t="s">
        <v>1158</v>
      </c>
      <c r="BI25" s="128" t="s">
        <v>1188</v>
      </c>
      <c r="BJ25" s="128" t="s">
        <v>1188</v>
      </c>
      <c r="BK25" s="128">
        <v>1</v>
      </c>
      <c r="BL25" s="131">
        <v>3.8461538461538463</v>
      </c>
      <c r="BM25" s="128">
        <v>0</v>
      </c>
      <c r="BN25" s="131">
        <v>0</v>
      </c>
      <c r="BO25" s="128">
        <v>0</v>
      </c>
      <c r="BP25" s="131">
        <v>0</v>
      </c>
      <c r="BQ25" s="128">
        <v>25</v>
      </c>
      <c r="BR25" s="131">
        <v>96.15384615384616</v>
      </c>
      <c r="BS25" s="128">
        <v>26</v>
      </c>
      <c r="BT25" s="2"/>
      <c r="BU25" s="3"/>
      <c r="BV25" s="3"/>
      <c r="BW25" s="3"/>
      <c r="BX25" s="3"/>
    </row>
    <row r="26" spans="1:76" ht="15">
      <c r="A26" s="14" t="s">
        <v>226</v>
      </c>
      <c r="B26" s="15"/>
      <c r="C26" s="15" t="s">
        <v>64</v>
      </c>
      <c r="D26" s="93">
        <v>162.25705548978686</v>
      </c>
      <c r="E26" s="81"/>
      <c r="F26" s="112" t="s">
        <v>683</v>
      </c>
      <c r="G26" s="15"/>
      <c r="H26" s="16" t="s">
        <v>226</v>
      </c>
      <c r="I26" s="66"/>
      <c r="J26" s="66"/>
      <c r="K26" s="114" t="s">
        <v>766</v>
      </c>
      <c r="L26" s="94">
        <v>1</v>
      </c>
      <c r="M26" s="95">
        <v>9355.7890625</v>
      </c>
      <c r="N26" s="95">
        <v>1229.288818359375</v>
      </c>
      <c r="O26" s="77"/>
      <c r="P26" s="96"/>
      <c r="Q26" s="96"/>
      <c r="R26" s="97"/>
      <c r="S26" s="51">
        <v>0</v>
      </c>
      <c r="T26" s="51">
        <v>1</v>
      </c>
      <c r="U26" s="52">
        <v>0</v>
      </c>
      <c r="V26" s="52">
        <v>1</v>
      </c>
      <c r="W26" s="52">
        <v>0</v>
      </c>
      <c r="X26" s="52">
        <v>0.999989</v>
      </c>
      <c r="Y26" s="52">
        <v>0</v>
      </c>
      <c r="Z26" s="52">
        <v>0</v>
      </c>
      <c r="AA26" s="82">
        <v>26</v>
      </c>
      <c r="AB26" s="82"/>
      <c r="AC26" s="98"/>
      <c r="AD26" s="85" t="s">
        <v>502</v>
      </c>
      <c r="AE26" s="85">
        <v>293</v>
      </c>
      <c r="AF26" s="85">
        <v>861</v>
      </c>
      <c r="AG26" s="85">
        <v>773</v>
      </c>
      <c r="AH26" s="85">
        <v>265</v>
      </c>
      <c r="AI26" s="85"/>
      <c r="AJ26" s="85" t="s">
        <v>544</v>
      </c>
      <c r="AK26" s="85" t="s">
        <v>446</v>
      </c>
      <c r="AL26" s="90" t="s">
        <v>601</v>
      </c>
      <c r="AM26" s="85"/>
      <c r="AN26" s="87">
        <v>40732.80809027778</v>
      </c>
      <c r="AO26" s="90" t="s">
        <v>639</v>
      </c>
      <c r="AP26" s="85" t="b">
        <v>0</v>
      </c>
      <c r="AQ26" s="85" t="b">
        <v>0</v>
      </c>
      <c r="AR26" s="85" t="b">
        <v>1</v>
      </c>
      <c r="AS26" s="85"/>
      <c r="AT26" s="85">
        <v>25</v>
      </c>
      <c r="AU26" s="90" t="s">
        <v>660</v>
      </c>
      <c r="AV26" s="85" t="b">
        <v>0</v>
      </c>
      <c r="AW26" s="85" t="s">
        <v>697</v>
      </c>
      <c r="AX26" s="90" t="s">
        <v>721</v>
      </c>
      <c r="AY26" s="85" t="s">
        <v>66</v>
      </c>
      <c r="AZ26" s="85" t="str">
        <f>REPLACE(INDEX(GroupVertices[Group],MATCH(Vertices[[#This Row],[Vertex]],GroupVertices[Vertex],0)),1,1,"")</f>
        <v>7</v>
      </c>
      <c r="BA26" s="51"/>
      <c r="BB26" s="51"/>
      <c r="BC26" s="51"/>
      <c r="BD26" s="51"/>
      <c r="BE26" s="51" t="s">
        <v>312</v>
      </c>
      <c r="BF26" s="51" t="s">
        <v>312</v>
      </c>
      <c r="BG26" s="128" t="s">
        <v>1159</v>
      </c>
      <c r="BH26" s="128" t="s">
        <v>1159</v>
      </c>
      <c r="BI26" s="128" t="s">
        <v>1189</v>
      </c>
      <c r="BJ26" s="128" t="s">
        <v>1189</v>
      </c>
      <c r="BK26" s="128">
        <v>0</v>
      </c>
      <c r="BL26" s="131">
        <v>0</v>
      </c>
      <c r="BM26" s="128">
        <v>0</v>
      </c>
      <c r="BN26" s="131">
        <v>0</v>
      </c>
      <c r="BO26" s="128">
        <v>0</v>
      </c>
      <c r="BP26" s="131">
        <v>0</v>
      </c>
      <c r="BQ26" s="128">
        <v>20</v>
      </c>
      <c r="BR26" s="131">
        <v>100</v>
      </c>
      <c r="BS26" s="128">
        <v>20</v>
      </c>
      <c r="BT26" s="2"/>
      <c r="BU26" s="3"/>
      <c r="BV26" s="3"/>
      <c r="BW26" s="3"/>
      <c r="BX26" s="3"/>
    </row>
    <row r="27" spans="1:76" ht="15">
      <c r="A27" s="14" t="s">
        <v>251</v>
      </c>
      <c r="B27" s="15"/>
      <c r="C27" s="15" t="s">
        <v>64</v>
      </c>
      <c r="D27" s="93">
        <v>162.2149103455311</v>
      </c>
      <c r="E27" s="81"/>
      <c r="F27" s="112" t="s">
        <v>684</v>
      </c>
      <c r="G27" s="15"/>
      <c r="H27" s="16" t="s">
        <v>251</v>
      </c>
      <c r="I27" s="66"/>
      <c r="J27" s="66"/>
      <c r="K27" s="114" t="s">
        <v>767</v>
      </c>
      <c r="L27" s="94">
        <v>1</v>
      </c>
      <c r="M27" s="95">
        <v>9355.7890625</v>
      </c>
      <c r="N27" s="95">
        <v>2982.0546875</v>
      </c>
      <c r="O27" s="77"/>
      <c r="P27" s="96"/>
      <c r="Q27" s="96"/>
      <c r="R27" s="97"/>
      <c r="S27" s="51">
        <v>1</v>
      </c>
      <c r="T27" s="51">
        <v>0</v>
      </c>
      <c r="U27" s="52">
        <v>0</v>
      </c>
      <c r="V27" s="52">
        <v>1</v>
      </c>
      <c r="W27" s="52">
        <v>0</v>
      </c>
      <c r="X27" s="52">
        <v>0.999989</v>
      </c>
      <c r="Y27" s="52">
        <v>0</v>
      </c>
      <c r="Z27" s="52">
        <v>0</v>
      </c>
      <c r="AA27" s="82">
        <v>27</v>
      </c>
      <c r="AB27" s="82"/>
      <c r="AC27" s="98"/>
      <c r="AD27" s="85" t="s">
        <v>503</v>
      </c>
      <c r="AE27" s="85">
        <v>768</v>
      </c>
      <c r="AF27" s="85">
        <v>720</v>
      </c>
      <c r="AG27" s="85">
        <v>781</v>
      </c>
      <c r="AH27" s="85">
        <v>387</v>
      </c>
      <c r="AI27" s="85">
        <v>7200</v>
      </c>
      <c r="AJ27" s="85" t="s">
        <v>545</v>
      </c>
      <c r="AK27" s="85" t="s">
        <v>575</v>
      </c>
      <c r="AL27" s="85"/>
      <c r="AM27" s="85" t="s">
        <v>616</v>
      </c>
      <c r="AN27" s="87">
        <v>39124.522673611114</v>
      </c>
      <c r="AO27" s="85"/>
      <c r="AP27" s="85" t="b">
        <v>0</v>
      </c>
      <c r="AQ27" s="85" t="b">
        <v>0</v>
      </c>
      <c r="AR27" s="85" t="b">
        <v>0</v>
      </c>
      <c r="AS27" s="85" t="s">
        <v>429</v>
      </c>
      <c r="AT27" s="85">
        <v>55</v>
      </c>
      <c r="AU27" s="90" t="s">
        <v>665</v>
      </c>
      <c r="AV27" s="85" t="b">
        <v>0</v>
      </c>
      <c r="AW27" s="85" t="s">
        <v>697</v>
      </c>
      <c r="AX27" s="90" t="s">
        <v>722</v>
      </c>
      <c r="AY27" s="85" t="s">
        <v>65</v>
      </c>
      <c r="AZ27" s="85" t="str">
        <f>REPLACE(INDEX(GroupVertices[Group],MATCH(Vertices[[#This Row],[Vertex]],GroupVertices[Vertex],0)),1,1,"")</f>
        <v>7</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227</v>
      </c>
      <c r="B28" s="15"/>
      <c r="C28" s="15" t="s">
        <v>64</v>
      </c>
      <c r="D28" s="93">
        <v>162.1682816752907</v>
      </c>
      <c r="E28" s="81"/>
      <c r="F28" s="112" t="s">
        <v>685</v>
      </c>
      <c r="G28" s="15"/>
      <c r="H28" s="16" t="s">
        <v>227</v>
      </c>
      <c r="I28" s="66"/>
      <c r="J28" s="66"/>
      <c r="K28" s="114" t="s">
        <v>768</v>
      </c>
      <c r="L28" s="94">
        <v>1</v>
      </c>
      <c r="M28" s="95">
        <v>3924.23388671875</v>
      </c>
      <c r="N28" s="95">
        <v>3941.936279296875</v>
      </c>
      <c r="O28" s="77"/>
      <c r="P28" s="96"/>
      <c r="Q28" s="96"/>
      <c r="R28" s="97"/>
      <c r="S28" s="51">
        <v>0</v>
      </c>
      <c r="T28" s="51">
        <v>1</v>
      </c>
      <c r="U28" s="52">
        <v>0</v>
      </c>
      <c r="V28" s="52">
        <v>0.009009</v>
      </c>
      <c r="W28" s="52">
        <v>0.021327</v>
      </c>
      <c r="X28" s="52">
        <v>0.462536</v>
      </c>
      <c r="Y28" s="52">
        <v>0</v>
      </c>
      <c r="Z28" s="52">
        <v>0</v>
      </c>
      <c r="AA28" s="82">
        <v>28</v>
      </c>
      <c r="AB28" s="82"/>
      <c r="AC28" s="98"/>
      <c r="AD28" s="85" t="s">
        <v>504</v>
      </c>
      <c r="AE28" s="85">
        <v>892</v>
      </c>
      <c r="AF28" s="85">
        <v>564</v>
      </c>
      <c r="AG28" s="85">
        <v>1931</v>
      </c>
      <c r="AH28" s="85">
        <v>261</v>
      </c>
      <c r="AI28" s="85"/>
      <c r="AJ28" s="85"/>
      <c r="AK28" s="85" t="s">
        <v>576</v>
      </c>
      <c r="AL28" s="90" t="s">
        <v>602</v>
      </c>
      <c r="AM28" s="85"/>
      <c r="AN28" s="87">
        <v>42284.643796296295</v>
      </c>
      <c r="AO28" s="90" t="s">
        <v>640</v>
      </c>
      <c r="AP28" s="85" t="b">
        <v>0</v>
      </c>
      <c r="AQ28" s="85" t="b">
        <v>0</v>
      </c>
      <c r="AR28" s="85" t="b">
        <v>1</v>
      </c>
      <c r="AS28" s="85"/>
      <c r="AT28" s="85">
        <v>26</v>
      </c>
      <c r="AU28" s="90" t="s">
        <v>660</v>
      </c>
      <c r="AV28" s="85" t="b">
        <v>0</v>
      </c>
      <c r="AW28" s="85" t="s">
        <v>697</v>
      </c>
      <c r="AX28" s="90" t="s">
        <v>723</v>
      </c>
      <c r="AY28" s="85" t="s">
        <v>66</v>
      </c>
      <c r="AZ28" s="85" t="str">
        <f>REPLACE(INDEX(GroupVertices[Group],MATCH(Vertices[[#This Row],[Vertex]],GroupVertices[Vertex],0)),1,1,"")</f>
        <v>1</v>
      </c>
      <c r="BA28" s="51"/>
      <c r="BB28" s="51"/>
      <c r="BC28" s="51"/>
      <c r="BD28" s="51"/>
      <c r="BE28" s="51" t="s">
        <v>313</v>
      </c>
      <c r="BF28" s="51" t="s">
        <v>313</v>
      </c>
      <c r="BG28" s="128" t="s">
        <v>1160</v>
      </c>
      <c r="BH28" s="128" t="s">
        <v>1160</v>
      </c>
      <c r="BI28" s="128" t="s">
        <v>1190</v>
      </c>
      <c r="BJ28" s="128" t="s">
        <v>1190</v>
      </c>
      <c r="BK28" s="128">
        <v>1</v>
      </c>
      <c r="BL28" s="131">
        <v>3.3333333333333335</v>
      </c>
      <c r="BM28" s="128">
        <v>0</v>
      </c>
      <c r="BN28" s="131">
        <v>0</v>
      </c>
      <c r="BO28" s="128">
        <v>0</v>
      </c>
      <c r="BP28" s="131">
        <v>0</v>
      </c>
      <c r="BQ28" s="128">
        <v>29</v>
      </c>
      <c r="BR28" s="131">
        <v>96.66666666666667</v>
      </c>
      <c r="BS28" s="128">
        <v>30</v>
      </c>
      <c r="BT28" s="2"/>
      <c r="BU28" s="3"/>
      <c r="BV28" s="3"/>
      <c r="BW28" s="3"/>
      <c r="BX28" s="3"/>
    </row>
    <row r="29" spans="1:76" ht="15">
      <c r="A29" s="14" t="s">
        <v>228</v>
      </c>
      <c r="B29" s="15"/>
      <c r="C29" s="15" t="s">
        <v>64</v>
      </c>
      <c r="D29" s="93">
        <v>162.0203253177971</v>
      </c>
      <c r="E29" s="81"/>
      <c r="F29" s="112" t="s">
        <v>349</v>
      </c>
      <c r="G29" s="15"/>
      <c r="H29" s="16" t="s">
        <v>228</v>
      </c>
      <c r="I29" s="66"/>
      <c r="J29" s="66"/>
      <c r="K29" s="114" t="s">
        <v>769</v>
      </c>
      <c r="L29" s="94">
        <v>1</v>
      </c>
      <c r="M29" s="95">
        <v>5931.83056640625</v>
      </c>
      <c r="N29" s="95">
        <v>5920.9765625</v>
      </c>
      <c r="O29" s="77"/>
      <c r="P29" s="96"/>
      <c r="Q29" s="96"/>
      <c r="R29" s="97"/>
      <c r="S29" s="51">
        <v>1</v>
      </c>
      <c r="T29" s="51">
        <v>1</v>
      </c>
      <c r="U29" s="52">
        <v>0</v>
      </c>
      <c r="V29" s="52">
        <v>0</v>
      </c>
      <c r="W29" s="52">
        <v>0</v>
      </c>
      <c r="X29" s="52">
        <v>0.999989</v>
      </c>
      <c r="Y29" s="52">
        <v>0</v>
      </c>
      <c r="Z29" s="52" t="s">
        <v>850</v>
      </c>
      <c r="AA29" s="82">
        <v>29</v>
      </c>
      <c r="AB29" s="82"/>
      <c r="AC29" s="98"/>
      <c r="AD29" s="85" t="s">
        <v>505</v>
      </c>
      <c r="AE29" s="85">
        <v>62</v>
      </c>
      <c r="AF29" s="85">
        <v>69</v>
      </c>
      <c r="AG29" s="85">
        <v>898</v>
      </c>
      <c r="AH29" s="85">
        <v>1965</v>
      </c>
      <c r="AI29" s="85"/>
      <c r="AJ29" s="85" t="s">
        <v>546</v>
      </c>
      <c r="AK29" s="85" t="s">
        <v>449</v>
      </c>
      <c r="AL29" s="90" t="s">
        <v>603</v>
      </c>
      <c r="AM29" s="85"/>
      <c r="AN29" s="87">
        <v>43580.533587962964</v>
      </c>
      <c r="AO29" s="90" t="s">
        <v>641</v>
      </c>
      <c r="AP29" s="85" t="b">
        <v>1</v>
      </c>
      <c r="AQ29" s="85" t="b">
        <v>0</v>
      </c>
      <c r="AR29" s="85" t="b">
        <v>1</v>
      </c>
      <c r="AS29" s="85"/>
      <c r="AT29" s="85">
        <v>0</v>
      </c>
      <c r="AU29" s="85"/>
      <c r="AV29" s="85" t="b">
        <v>0</v>
      </c>
      <c r="AW29" s="85" t="s">
        <v>697</v>
      </c>
      <c r="AX29" s="90" t="s">
        <v>724</v>
      </c>
      <c r="AY29" s="85" t="s">
        <v>66</v>
      </c>
      <c r="AZ29" s="85" t="str">
        <f>REPLACE(INDEX(GroupVertices[Group],MATCH(Vertices[[#This Row],[Vertex]],GroupVertices[Vertex],0)),1,1,"")</f>
        <v>4</v>
      </c>
      <c r="BA29" s="51" t="s">
        <v>295</v>
      </c>
      <c r="BB29" s="51" t="s">
        <v>295</v>
      </c>
      <c r="BC29" s="51" t="s">
        <v>304</v>
      </c>
      <c r="BD29" s="51" t="s">
        <v>304</v>
      </c>
      <c r="BE29" s="51" t="s">
        <v>1143</v>
      </c>
      <c r="BF29" s="51" t="s">
        <v>1143</v>
      </c>
      <c r="BG29" s="128" t="s">
        <v>1161</v>
      </c>
      <c r="BH29" s="128" t="s">
        <v>1161</v>
      </c>
      <c r="BI29" s="128" t="s">
        <v>1191</v>
      </c>
      <c r="BJ29" s="128" t="s">
        <v>1191</v>
      </c>
      <c r="BK29" s="128">
        <v>0</v>
      </c>
      <c r="BL29" s="131">
        <v>0</v>
      </c>
      <c r="BM29" s="128">
        <v>0</v>
      </c>
      <c r="BN29" s="131">
        <v>0</v>
      </c>
      <c r="BO29" s="128">
        <v>0</v>
      </c>
      <c r="BP29" s="131">
        <v>0</v>
      </c>
      <c r="BQ29" s="128">
        <v>26</v>
      </c>
      <c r="BR29" s="131">
        <v>100</v>
      </c>
      <c r="BS29" s="128">
        <v>26</v>
      </c>
      <c r="BT29" s="2"/>
      <c r="BU29" s="3"/>
      <c r="BV29" s="3"/>
      <c r="BW29" s="3"/>
      <c r="BX29" s="3"/>
    </row>
    <row r="30" spans="1:76" ht="15">
      <c r="A30" s="14" t="s">
        <v>229</v>
      </c>
      <c r="B30" s="15"/>
      <c r="C30" s="15" t="s">
        <v>64</v>
      </c>
      <c r="D30" s="93">
        <v>162.00478242771698</v>
      </c>
      <c r="E30" s="81"/>
      <c r="F30" s="112" t="s">
        <v>686</v>
      </c>
      <c r="G30" s="15"/>
      <c r="H30" s="16" t="s">
        <v>229</v>
      </c>
      <c r="I30" s="66"/>
      <c r="J30" s="66"/>
      <c r="K30" s="114" t="s">
        <v>770</v>
      </c>
      <c r="L30" s="94">
        <v>7254.933540693518</v>
      </c>
      <c r="M30" s="95">
        <v>5201.39697265625</v>
      </c>
      <c r="N30" s="95">
        <v>2590.27685546875</v>
      </c>
      <c r="O30" s="77"/>
      <c r="P30" s="96"/>
      <c r="Q30" s="96"/>
      <c r="R30" s="97"/>
      <c r="S30" s="51">
        <v>0</v>
      </c>
      <c r="T30" s="51">
        <v>7</v>
      </c>
      <c r="U30" s="52">
        <v>262</v>
      </c>
      <c r="V30" s="52">
        <v>0.014493</v>
      </c>
      <c r="W30" s="52">
        <v>0.078966</v>
      </c>
      <c r="X30" s="52">
        <v>2.707866</v>
      </c>
      <c r="Y30" s="52">
        <v>0</v>
      </c>
      <c r="Z30" s="52">
        <v>0</v>
      </c>
      <c r="AA30" s="82">
        <v>30</v>
      </c>
      <c r="AB30" s="82"/>
      <c r="AC30" s="98"/>
      <c r="AD30" s="85" t="s">
        <v>506</v>
      </c>
      <c r="AE30" s="85">
        <v>45</v>
      </c>
      <c r="AF30" s="85">
        <v>17</v>
      </c>
      <c r="AG30" s="85">
        <v>824</v>
      </c>
      <c r="AH30" s="85">
        <v>3587</v>
      </c>
      <c r="AI30" s="85"/>
      <c r="AJ30" s="85" t="s">
        <v>547</v>
      </c>
      <c r="AK30" s="85" t="s">
        <v>577</v>
      </c>
      <c r="AL30" s="85"/>
      <c r="AM30" s="85"/>
      <c r="AN30" s="87">
        <v>43450.02412037037</v>
      </c>
      <c r="AO30" s="90" t="s">
        <v>642</v>
      </c>
      <c r="AP30" s="85" t="b">
        <v>1</v>
      </c>
      <c r="AQ30" s="85" t="b">
        <v>0</v>
      </c>
      <c r="AR30" s="85" t="b">
        <v>1</v>
      </c>
      <c r="AS30" s="85"/>
      <c r="AT30" s="85">
        <v>0</v>
      </c>
      <c r="AU30" s="85"/>
      <c r="AV30" s="85" t="b">
        <v>0</v>
      </c>
      <c r="AW30" s="85" t="s">
        <v>697</v>
      </c>
      <c r="AX30" s="90" t="s">
        <v>725</v>
      </c>
      <c r="AY30" s="85" t="s">
        <v>66</v>
      </c>
      <c r="AZ30" s="85" t="str">
        <f>REPLACE(INDEX(GroupVertices[Group],MATCH(Vertices[[#This Row],[Vertex]],GroupVertices[Vertex],0)),1,1,"")</f>
        <v>3</v>
      </c>
      <c r="BA30" s="51"/>
      <c r="BB30" s="51"/>
      <c r="BC30" s="51"/>
      <c r="BD30" s="51"/>
      <c r="BE30" s="51" t="s">
        <v>315</v>
      </c>
      <c r="BF30" s="51" t="s">
        <v>315</v>
      </c>
      <c r="BG30" s="128" t="s">
        <v>1162</v>
      </c>
      <c r="BH30" s="128" t="s">
        <v>1162</v>
      </c>
      <c r="BI30" s="128" t="s">
        <v>1192</v>
      </c>
      <c r="BJ30" s="128" t="s">
        <v>1192</v>
      </c>
      <c r="BK30" s="128">
        <v>0</v>
      </c>
      <c r="BL30" s="131">
        <v>0</v>
      </c>
      <c r="BM30" s="128">
        <v>0</v>
      </c>
      <c r="BN30" s="131">
        <v>0</v>
      </c>
      <c r="BO30" s="128">
        <v>0</v>
      </c>
      <c r="BP30" s="131">
        <v>0</v>
      </c>
      <c r="BQ30" s="128">
        <v>14</v>
      </c>
      <c r="BR30" s="131">
        <v>100</v>
      </c>
      <c r="BS30" s="128">
        <v>14</v>
      </c>
      <c r="BT30" s="2"/>
      <c r="BU30" s="3"/>
      <c r="BV30" s="3"/>
      <c r="BW30" s="3"/>
      <c r="BX30" s="3"/>
    </row>
    <row r="31" spans="1:76" ht="15">
      <c r="A31" s="14" t="s">
        <v>252</v>
      </c>
      <c r="B31" s="15"/>
      <c r="C31" s="15" t="s">
        <v>64</v>
      </c>
      <c r="D31" s="93">
        <v>162.28604895782098</v>
      </c>
      <c r="E31" s="81"/>
      <c r="F31" s="112" t="s">
        <v>687</v>
      </c>
      <c r="G31" s="15"/>
      <c r="H31" s="16" t="s">
        <v>252</v>
      </c>
      <c r="I31" s="66"/>
      <c r="J31" s="66"/>
      <c r="K31" s="114" t="s">
        <v>771</v>
      </c>
      <c r="L31" s="94">
        <v>1</v>
      </c>
      <c r="M31" s="95">
        <v>4119.14599609375</v>
      </c>
      <c r="N31" s="95">
        <v>1214.956298828125</v>
      </c>
      <c r="O31" s="77"/>
      <c r="P31" s="96"/>
      <c r="Q31" s="96"/>
      <c r="R31" s="97"/>
      <c r="S31" s="51">
        <v>1</v>
      </c>
      <c r="T31" s="51">
        <v>0</v>
      </c>
      <c r="U31" s="52">
        <v>0</v>
      </c>
      <c r="V31" s="52">
        <v>0.010417</v>
      </c>
      <c r="W31" s="52">
        <v>0.020399</v>
      </c>
      <c r="X31" s="52">
        <v>0.478812</v>
      </c>
      <c r="Y31" s="52">
        <v>0</v>
      </c>
      <c r="Z31" s="52">
        <v>0</v>
      </c>
      <c r="AA31" s="82">
        <v>31</v>
      </c>
      <c r="AB31" s="82"/>
      <c r="AC31" s="98"/>
      <c r="AD31" s="85" t="s">
        <v>507</v>
      </c>
      <c r="AE31" s="85">
        <v>42</v>
      </c>
      <c r="AF31" s="85">
        <v>958</v>
      </c>
      <c r="AG31" s="85">
        <v>65</v>
      </c>
      <c r="AH31" s="85">
        <v>364</v>
      </c>
      <c r="AI31" s="85"/>
      <c r="AJ31" s="85" t="s">
        <v>548</v>
      </c>
      <c r="AK31" s="85"/>
      <c r="AL31" s="90" t="s">
        <v>604</v>
      </c>
      <c r="AM31" s="85"/>
      <c r="AN31" s="87">
        <v>41787.60008101852</v>
      </c>
      <c r="AO31" s="90" t="s">
        <v>643</v>
      </c>
      <c r="AP31" s="85" t="b">
        <v>0</v>
      </c>
      <c r="AQ31" s="85" t="b">
        <v>0</v>
      </c>
      <c r="AR31" s="85" t="b">
        <v>1</v>
      </c>
      <c r="AS31" s="85" t="s">
        <v>429</v>
      </c>
      <c r="AT31" s="85">
        <v>3</v>
      </c>
      <c r="AU31" s="90" t="s">
        <v>660</v>
      </c>
      <c r="AV31" s="85" t="b">
        <v>0</v>
      </c>
      <c r="AW31" s="85" t="s">
        <v>697</v>
      </c>
      <c r="AX31" s="90" t="s">
        <v>726</v>
      </c>
      <c r="AY31" s="85" t="s">
        <v>65</v>
      </c>
      <c r="AZ31" s="85" t="str">
        <f>REPLACE(INDEX(GroupVertices[Group],MATCH(Vertices[[#This Row],[Vertex]],GroupVertices[Vertex],0)),1,1,"")</f>
        <v>3</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253</v>
      </c>
      <c r="B32" s="15"/>
      <c r="C32" s="15" t="s">
        <v>64</v>
      </c>
      <c r="D32" s="93">
        <v>563.3437252215635</v>
      </c>
      <c r="E32" s="81"/>
      <c r="F32" s="112" t="s">
        <v>688</v>
      </c>
      <c r="G32" s="15"/>
      <c r="H32" s="16" t="s">
        <v>253</v>
      </c>
      <c r="I32" s="66"/>
      <c r="J32" s="66"/>
      <c r="K32" s="114" t="s">
        <v>772</v>
      </c>
      <c r="L32" s="94">
        <v>1</v>
      </c>
      <c r="M32" s="95">
        <v>6536.05859375</v>
      </c>
      <c r="N32" s="95">
        <v>2582.83154296875</v>
      </c>
      <c r="O32" s="77"/>
      <c r="P32" s="96"/>
      <c r="Q32" s="96"/>
      <c r="R32" s="97"/>
      <c r="S32" s="51">
        <v>1</v>
      </c>
      <c r="T32" s="51">
        <v>0</v>
      </c>
      <c r="U32" s="52">
        <v>0</v>
      </c>
      <c r="V32" s="52">
        <v>0.010417</v>
      </c>
      <c r="W32" s="52">
        <v>0.020399</v>
      </c>
      <c r="X32" s="52">
        <v>0.478812</v>
      </c>
      <c r="Y32" s="52">
        <v>0</v>
      </c>
      <c r="Z32" s="52">
        <v>0</v>
      </c>
      <c r="AA32" s="82">
        <v>32</v>
      </c>
      <c r="AB32" s="82"/>
      <c r="AC32" s="98"/>
      <c r="AD32" s="85" t="s">
        <v>508</v>
      </c>
      <c r="AE32" s="85">
        <v>1173</v>
      </c>
      <c r="AF32" s="85">
        <v>1342729</v>
      </c>
      <c r="AG32" s="85">
        <v>18822</v>
      </c>
      <c r="AH32" s="85">
        <v>35280</v>
      </c>
      <c r="AI32" s="85"/>
      <c r="AJ32" s="85"/>
      <c r="AK32" s="85" t="s">
        <v>578</v>
      </c>
      <c r="AL32" s="90" t="s">
        <v>605</v>
      </c>
      <c r="AM32" s="85"/>
      <c r="AN32" s="87">
        <v>40353.849178240744</v>
      </c>
      <c r="AO32" s="90" t="s">
        <v>644</v>
      </c>
      <c r="AP32" s="85" t="b">
        <v>0</v>
      </c>
      <c r="AQ32" s="85" t="b">
        <v>0</v>
      </c>
      <c r="AR32" s="85" t="b">
        <v>0</v>
      </c>
      <c r="AS32" s="85"/>
      <c r="AT32" s="85">
        <v>2484</v>
      </c>
      <c r="AU32" s="90" t="s">
        <v>666</v>
      </c>
      <c r="AV32" s="85" t="b">
        <v>1</v>
      </c>
      <c r="AW32" s="85" t="s">
        <v>697</v>
      </c>
      <c r="AX32" s="90" t="s">
        <v>727</v>
      </c>
      <c r="AY32" s="85" t="s">
        <v>65</v>
      </c>
      <c r="AZ32" s="85" t="str">
        <f>REPLACE(INDEX(GroupVertices[Group],MATCH(Vertices[[#This Row],[Vertex]],GroupVertices[Vertex],0)),1,1,"")</f>
        <v>3</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254</v>
      </c>
      <c r="B33" s="15"/>
      <c r="C33" s="15" t="s">
        <v>64</v>
      </c>
      <c r="D33" s="93">
        <v>178.91156111238527</v>
      </c>
      <c r="E33" s="81"/>
      <c r="F33" s="112" t="s">
        <v>689</v>
      </c>
      <c r="G33" s="15"/>
      <c r="H33" s="16" t="s">
        <v>254</v>
      </c>
      <c r="I33" s="66"/>
      <c r="J33" s="66"/>
      <c r="K33" s="114" t="s">
        <v>773</v>
      </c>
      <c r="L33" s="94">
        <v>1</v>
      </c>
      <c r="M33" s="95">
        <v>4124.1201171875</v>
      </c>
      <c r="N33" s="95">
        <v>3977.65478515625</v>
      </c>
      <c r="O33" s="77"/>
      <c r="P33" s="96"/>
      <c r="Q33" s="96"/>
      <c r="R33" s="97"/>
      <c r="S33" s="51">
        <v>1</v>
      </c>
      <c r="T33" s="51">
        <v>0</v>
      </c>
      <c r="U33" s="52">
        <v>0</v>
      </c>
      <c r="V33" s="52">
        <v>0.010417</v>
      </c>
      <c r="W33" s="52">
        <v>0.020399</v>
      </c>
      <c r="X33" s="52">
        <v>0.478812</v>
      </c>
      <c r="Y33" s="52">
        <v>0</v>
      </c>
      <c r="Z33" s="52">
        <v>0</v>
      </c>
      <c r="AA33" s="82">
        <v>33</v>
      </c>
      <c r="AB33" s="82"/>
      <c r="AC33" s="98"/>
      <c r="AD33" s="85" t="s">
        <v>509</v>
      </c>
      <c r="AE33" s="85">
        <v>609</v>
      </c>
      <c r="AF33" s="85">
        <v>56580</v>
      </c>
      <c r="AG33" s="85">
        <v>14854</v>
      </c>
      <c r="AH33" s="85">
        <v>30370</v>
      </c>
      <c r="AI33" s="85"/>
      <c r="AJ33" s="85" t="s">
        <v>549</v>
      </c>
      <c r="AK33" s="85" t="s">
        <v>579</v>
      </c>
      <c r="AL33" s="90" t="s">
        <v>606</v>
      </c>
      <c r="AM33" s="85"/>
      <c r="AN33" s="87">
        <v>40080.240277777775</v>
      </c>
      <c r="AO33" s="90" t="s">
        <v>645</v>
      </c>
      <c r="AP33" s="85" t="b">
        <v>0</v>
      </c>
      <c r="AQ33" s="85" t="b">
        <v>0</v>
      </c>
      <c r="AR33" s="85" t="b">
        <v>1</v>
      </c>
      <c r="AS33" s="85" t="s">
        <v>429</v>
      </c>
      <c r="AT33" s="85">
        <v>235</v>
      </c>
      <c r="AU33" s="90" t="s">
        <v>667</v>
      </c>
      <c r="AV33" s="85" t="b">
        <v>0</v>
      </c>
      <c r="AW33" s="85" t="s">
        <v>697</v>
      </c>
      <c r="AX33" s="90" t="s">
        <v>728</v>
      </c>
      <c r="AY33" s="85" t="s">
        <v>65</v>
      </c>
      <c r="AZ33" s="85" t="str">
        <f>REPLACE(INDEX(GroupVertices[Group],MATCH(Vertices[[#This Row],[Vertex]],GroupVertices[Vertex],0)),1,1,"")</f>
        <v>3</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255</v>
      </c>
      <c r="B34" s="15"/>
      <c r="C34" s="15" t="s">
        <v>64</v>
      </c>
      <c r="D34" s="93">
        <v>291.6363714185741</v>
      </c>
      <c r="E34" s="81"/>
      <c r="F34" s="112" t="s">
        <v>690</v>
      </c>
      <c r="G34" s="15"/>
      <c r="H34" s="16" t="s">
        <v>255</v>
      </c>
      <c r="I34" s="66"/>
      <c r="J34" s="66"/>
      <c r="K34" s="114" t="s">
        <v>774</v>
      </c>
      <c r="L34" s="94">
        <v>1</v>
      </c>
      <c r="M34" s="95">
        <v>5609.80908203125</v>
      </c>
      <c r="N34" s="95">
        <v>456.4247741699219</v>
      </c>
      <c r="O34" s="77"/>
      <c r="P34" s="96"/>
      <c r="Q34" s="96"/>
      <c r="R34" s="97"/>
      <c r="S34" s="51">
        <v>1</v>
      </c>
      <c r="T34" s="51">
        <v>0</v>
      </c>
      <c r="U34" s="52">
        <v>0</v>
      </c>
      <c r="V34" s="52">
        <v>0.010417</v>
      </c>
      <c r="W34" s="52">
        <v>0.020399</v>
      </c>
      <c r="X34" s="52">
        <v>0.478812</v>
      </c>
      <c r="Y34" s="52">
        <v>0</v>
      </c>
      <c r="Z34" s="52">
        <v>0</v>
      </c>
      <c r="AA34" s="82">
        <v>34</v>
      </c>
      <c r="AB34" s="82"/>
      <c r="AC34" s="98"/>
      <c r="AD34" s="85" t="s">
        <v>510</v>
      </c>
      <c r="AE34" s="85">
        <v>11144</v>
      </c>
      <c r="AF34" s="85">
        <v>433710</v>
      </c>
      <c r="AG34" s="85">
        <v>3939</v>
      </c>
      <c r="AH34" s="85">
        <v>2056</v>
      </c>
      <c r="AI34" s="85"/>
      <c r="AJ34" s="85" t="s">
        <v>550</v>
      </c>
      <c r="AK34" s="85"/>
      <c r="AL34" s="90" t="s">
        <v>607</v>
      </c>
      <c r="AM34" s="85"/>
      <c r="AN34" s="87">
        <v>42016.941458333335</v>
      </c>
      <c r="AO34" s="90" t="s">
        <v>646</v>
      </c>
      <c r="AP34" s="85" t="b">
        <v>1</v>
      </c>
      <c r="AQ34" s="85" t="b">
        <v>0</v>
      </c>
      <c r="AR34" s="85" t="b">
        <v>0</v>
      </c>
      <c r="AS34" s="85" t="s">
        <v>429</v>
      </c>
      <c r="AT34" s="85">
        <v>1375</v>
      </c>
      <c r="AU34" s="90" t="s">
        <v>660</v>
      </c>
      <c r="AV34" s="85" t="b">
        <v>1</v>
      </c>
      <c r="AW34" s="85" t="s">
        <v>697</v>
      </c>
      <c r="AX34" s="90" t="s">
        <v>729</v>
      </c>
      <c r="AY34" s="85" t="s">
        <v>65</v>
      </c>
      <c r="AZ34" s="85" t="str">
        <f>REPLACE(INDEX(GroupVertices[Group],MATCH(Vertices[[#This Row],[Vertex]],GroupVertices[Vertex],0)),1,1,"")</f>
        <v>3</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230</v>
      </c>
      <c r="B35" s="15"/>
      <c r="C35" s="15" t="s">
        <v>64</v>
      </c>
      <c r="D35" s="93">
        <v>162.72005427313556</v>
      </c>
      <c r="E35" s="81"/>
      <c r="F35" s="112" t="s">
        <v>691</v>
      </c>
      <c r="G35" s="15"/>
      <c r="H35" s="16" t="s">
        <v>230</v>
      </c>
      <c r="I35" s="66"/>
      <c r="J35" s="66"/>
      <c r="K35" s="114" t="s">
        <v>775</v>
      </c>
      <c r="L35" s="94">
        <v>1</v>
      </c>
      <c r="M35" s="95">
        <v>8267.529296875</v>
      </c>
      <c r="N35" s="95">
        <v>2982.0546875</v>
      </c>
      <c r="O35" s="77"/>
      <c r="P35" s="96"/>
      <c r="Q35" s="96"/>
      <c r="R35" s="97"/>
      <c r="S35" s="51">
        <v>2</v>
      </c>
      <c r="T35" s="51">
        <v>1</v>
      </c>
      <c r="U35" s="52">
        <v>0</v>
      </c>
      <c r="V35" s="52">
        <v>1</v>
      </c>
      <c r="W35" s="52">
        <v>0</v>
      </c>
      <c r="X35" s="52">
        <v>1.298231</v>
      </c>
      <c r="Y35" s="52">
        <v>0</v>
      </c>
      <c r="Z35" s="52">
        <v>0</v>
      </c>
      <c r="AA35" s="82">
        <v>35</v>
      </c>
      <c r="AB35" s="82"/>
      <c r="AC35" s="98"/>
      <c r="AD35" s="85" t="s">
        <v>511</v>
      </c>
      <c r="AE35" s="85">
        <v>451</v>
      </c>
      <c r="AF35" s="85">
        <v>2410</v>
      </c>
      <c r="AG35" s="85">
        <v>91406</v>
      </c>
      <c r="AH35" s="85">
        <v>76086</v>
      </c>
      <c r="AI35" s="85"/>
      <c r="AJ35" s="85" t="s">
        <v>551</v>
      </c>
      <c r="AK35" s="85" t="s">
        <v>580</v>
      </c>
      <c r="AL35" s="85"/>
      <c r="AM35" s="85"/>
      <c r="AN35" s="87">
        <v>41168.86001157408</v>
      </c>
      <c r="AO35" s="90" t="s">
        <v>647</v>
      </c>
      <c r="AP35" s="85" t="b">
        <v>0</v>
      </c>
      <c r="AQ35" s="85" t="b">
        <v>0</v>
      </c>
      <c r="AR35" s="85" t="b">
        <v>1</v>
      </c>
      <c r="AS35" s="85"/>
      <c r="AT35" s="85">
        <v>76</v>
      </c>
      <c r="AU35" s="90" t="s">
        <v>660</v>
      </c>
      <c r="AV35" s="85" t="b">
        <v>0</v>
      </c>
      <c r="AW35" s="85" t="s">
        <v>697</v>
      </c>
      <c r="AX35" s="90" t="s">
        <v>730</v>
      </c>
      <c r="AY35" s="85" t="s">
        <v>66</v>
      </c>
      <c r="AZ35" s="85" t="str">
        <f>REPLACE(INDEX(GroupVertices[Group],MATCH(Vertices[[#This Row],[Vertex]],GroupVertices[Vertex],0)),1,1,"")</f>
        <v>6</v>
      </c>
      <c r="BA35" s="51"/>
      <c r="BB35" s="51"/>
      <c r="BC35" s="51"/>
      <c r="BD35" s="51"/>
      <c r="BE35" s="51" t="s">
        <v>316</v>
      </c>
      <c r="BF35" s="51" t="s">
        <v>316</v>
      </c>
      <c r="BG35" s="128" t="s">
        <v>1008</v>
      </c>
      <c r="BH35" s="128" t="s">
        <v>1008</v>
      </c>
      <c r="BI35" s="128" t="s">
        <v>1082</v>
      </c>
      <c r="BJ35" s="128" t="s">
        <v>1082</v>
      </c>
      <c r="BK35" s="128">
        <v>0</v>
      </c>
      <c r="BL35" s="131">
        <v>0</v>
      </c>
      <c r="BM35" s="128">
        <v>0</v>
      </c>
      <c r="BN35" s="131">
        <v>0</v>
      </c>
      <c r="BO35" s="128">
        <v>0</v>
      </c>
      <c r="BP35" s="131">
        <v>0</v>
      </c>
      <c r="BQ35" s="128">
        <v>17</v>
      </c>
      <c r="BR35" s="131">
        <v>100</v>
      </c>
      <c r="BS35" s="128">
        <v>17</v>
      </c>
      <c r="BT35" s="2"/>
      <c r="BU35" s="3"/>
      <c r="BV35" s="3"/>
      <c r="BW35" s="3"/>
      <c r="BX35" s="3"/>
    </row>
    <row r="36" spans="1:76" ht="15">
      <c r="A36" s="14" t="s">
        <v>231</v>
      </c>
      <c r="B36" s="15"/>
      <c r="C36" s="15" t="s">
        <v>64</v>
      </c>
      <c r="D36" s="93">
        <v>162.03825942173572</v>
      </c>
      <c r="E36" s="81"/>
      <c r="F36" s="112" t="s">
        <v>350</v>
      </c>
      <c r="G36" s="15"/>
      <c r="H36" s="16" t="s">
        <v>231</v>
      </c>
      <c r="I36" s="66"/>
      <c r="J36" s="66"/>
      <c r="K36" s="114" t="s">
        <v>776</v>
      </c>
      <c r="L36" s="94">
        <v>1</v>
      </c>
      <c r="M36" s="95">
        <v>8267.529296875</v>
      </c>
      <c r="N36" s="95">
        <v>1229.288818359375</v>
      </c>
      <c r="O36" s="77"/>
      <c r="P36" s="96"/>
      <c r="Q36" s="96"/>
      <c r="R36" s="97"/>
      <c r="S36" s="51">
        <v>0</v>
      </c>
      <c r="T36" s="51">
        <v>1</v>
      </c>
      <c r="U36" s="52">
        <v>0</v>
      </c>
      <c r="V36" s="52">
        <v>1</v>
      </c>
      <c r="W36" s="52">
        <v>0</v>
      </c>
      <c r="X36" s="52">
        <v>0.701747</v>
      </c>
      <c r="Y36" s="52">
        <v>0</v>
      </c>
      <c r="Z36" s="52">
        <v>0</v>
      </c>
      <c r="AA36" s="82">
        <v>36</v>
      </c>
      <c r="AB36" s="82"/>
      <c r="AC36" s="98"/>
      <c r="AD36" s="85" t="s">
        <v>512</v>
      </c>
      <c r="AE36" s="85">
        <v>119</v>
      </c>
      <c r="AF36" s="85">
        <v>129</v>
      </c>
      <c r="AG36" s="85">
        <v>3009</v>
      </c>
      <c r="AH36" s="85">
        <v>5311</v>
      </c>
      <c r="AI36" s="85"/>
      <c r="AJ36" s="85" t="s">
        <v>552</v>
      </c>
      <c r="AK36" s="85"/>
      <c r="AL36" s="85"/>
      <c r="AM36" s="85"/>
      <c r="AN36" s="87">
        <v>43621.704421296294</v>
      </c>
      <c r="AO36" s="90" t="s">
        <v>648</v>
      </c>
      <c r="AP36" s="85" t="b">
        <v>1</v>
      </c>
      <c r="AQ36" s="85" t="b">
        <v>0</v>
      </c>
      <c r="AR36" s="85" t="b">
        <v>0</v>
      </c>
      <c r="AS36" s="85"/>
      <c r="AT36" s="85">
        <v>2</v>
      </c>
      <c r="AU36" s="85"/>
      <c r="AV36" s="85" t="b">
        <v>0</v>
      </c>
      <c r="AW36" s="85" t="s">
        <v>697</v>
      </c>
      <c r="AX36" s="90" t="s">
        <v>731</v>
      </c>
      <c r="AY36" s="85" t="s">
        <v>66</v>
      </c>
      <c r="AZ36" s="85" t="str">
        <f>REPLACE(INDEX(GroupVertices[Group],MATCH(Vertices[[#This Row],[Vertex]],GroupVertices[Vertex],0)),1,1,"")</f>
        <v>6</v>
      </c>
      <c r="BA36" s="51"/>
      <c r="BB36" s="51"/>
      <c r="BC36" s="51"/>
      <c r="BD36" s="51"/>
      <c r="BE36" s="51" t="s">
        <v>317</v>
      </c>
      <c r="BF36" s="51" t="s">
        <v>317</v>
      </c>
      <c r="BG36" s="128" t="s">
        <v>1163</v>
      </c>
      <c r="BH36" s="128" t="s">
        <v>1163</v>
      </c>
      <c r="BI36" s="128" t="s">
        <v>1193</v>
      </c>
      <c r="BJ36" s="128" t="s">
        <v>1193</v>
      </c>
      <c r="BK36" s="128">
        <v>0</v>
      </c>
      <c r="BL36" s="131">
        <v>0</v>
      </c>
      <c r="BM36" s="128">
        <v>0</v>
      </c>
      <c r="BN36" s="131">
        <v>0</v>
      </c>
      <c r="BO36" s="128">
        <v>0</v>
      </c>
      <c r="BP36" s="131">
        <v>0</v>
      </c>
      <c r="BQ36" s="128">
        <v>19</v>
      </c>
      <c r="BR36" s="131">
        <v>100</v>
      </c>
      <c r="BS36" s="128">
        <v>19</v>
      </c>
      <c r="BT36" s="2"/>
      <c r="BU36" s="3"/>
      <c r="BV36" s="3"/>
      <c r="BW36" s="3"/>
      <c r="BX36" s="3"/>
    </row>
    <row r="37" spans="1:76" ht="15">
      <c r="A37" s="14" t="s">
        <v>232</v>
      </c>
      <c r="B37" s="15"/>
      <c r="C37" s="15" t="s">
        <v>64</v>
      </c>
      <c r="D37" s="93">
        <v>162.01853190740323</v>
      </c>
      <c r="E37" s="81"/>
      <c r="F37" s="112" t="s">
        <v>692</v>
      </c>
      <c r="G37" s="15"/>
      <c r="H37" s="16" t="s">
        <v>232</v>
      </c>
      <c r="I37" s="66"/>
      <c r="J37" s="66"/>
      <c r="K37" s="114" t="s">
        <v>777</v>
      </c>
      <c r="L37" s="94">
        <v>1</v>
      </c>
      <c r="M37" s="95">
        <v>2915.935791015625</v>
      </c>
      <c r="N37" s="95">
        <v>5894.30419921875</v>
      </c>
      <c r="O37" s="77"/>
      <c r="P37" s="96"/>
      <c r="Q37" s="96"/>
      <c r="R37" s="97"/>
      <c r="S37" s="51">
        <v>0</v>
      </c>
      <c r="T37" s="51">
        <v>1</v>
      </c>
      <c r="U37" s="52">
        <v>0</v>
      </c>
      <c r="V37" s="52">
        <v>0.009901</v>
      </c>
      <c r="W37" s="52">
        <v>0.012391</v>
      </c>
      <c r="X37" s="52">
        <v>0.476868</v>
      </c>
      <c r="Y37" s="52">
        <v>0</v>
      </c>
      <c r="Z37" s="52">
        <v>0</v>
      </c>
      <c r="AA37" s="82">
        <v>37</v>
      </c>
      <c r="AB37" s="82"/>
      <c r="AC37" s="98"/>
      <c r="AD37" s="85" t="s">
        <v>513</v>
      </c>
      <c r="AE37" s="85">
        <v>260</v>
      </c>
      <c r="AF37" s="85">
        <v>63</v>
      </c>
      <c r="AG37" s="85">
        <v>511</v>
      </c>
      <c r="AH37" s="85">
        <v>22</v>
      </c>
      <c r="AI37" s="85"/>
      <c r="AJ37" s="85" t="s">
        <v>553</v>
      </c>
      <c r="AK37" s="85"/>
      <c r="AL37" s="85"/>
      <c r="AM37" s="85"/>
      <c r="AN37" s="87">
        <v>40789.622349537036</v>
      </c>
      <c r="AO37" s="90" t="s">
        <v>649</v>
      </c>
      <c r="AP37" s="85" t="b">
        <v>0</v>
      </c>
      <c r="AQ37" s="85" t="b">
        <v>0</v>
      </c>
      <c r="AR37" s="85" t="b">
        <v>0</v>
      </c>
      <c r="AS37" s="85"/>
      <c r="AT37" s="85">
        <v>0</v>
      </c>
      <c r="AU37" s="90" t="s">
        <v>663</v>
      </c>
      <c r="AV37" s="85" t="b">
        <v>0</v>
      </c>
      <c r="AW37" s="85" t="s">
        <v>697</v>
      </c>
      <c r="AX37" s="90" t="s">
        <v>732</v>
      </c>
      <c r="AY37" s="85" t="s">
        <v>66</v>
      </c>
      <c r="AZ37" s="85" t="str">
        <f>REPLACE(INDEX(GroupVertices[Group],MATCH(Vertices[[#This Row],[Vertex]],GroupVertices[Vertex],0)),1,1,"")</f>
        <v>2</v>
      </c>
      <c r="BA37" s="51"/>
      <c r="BB37" s="51"/>
      <c r="BC37" s="51"/>
      <c r="BD37" s="51"/>
      <c r="BE37" s="51" t="s">
        <v>318</v>
      </c>
      <c r="BF37" s="51" t="s">
        <v>318</v>
      </c>
      <c r="BG37" s="128" t="s">
        <v>1164</v>
      </c>
      <c r="BH37" s="128" t="s">
        <v>1164</v>
      </c>
      <c r="BI37" s="128" t="s">
        <v>1194</v>
      </c>
      <c r="BJ37" s="128" t="s">
        <v>1194</v>
      </c>
      <c r="BK37" s="128">
        <v>0</v>
      </c>
      <c r="BL37" s="131">
        <v>0</v>
      </c>
      <c r="BM37" s="128">
        <v>0</v>
      </c>
      <c r="BN37" s="131">
        <v>0</v>
      </c>
      <c r="BO37" s="128">
        <v>0</v>
      </c>
      <c r="BP37" s="131">
        <v>0</v>
      </c>
      <c r="BQ37" s="128">
        <v>8</v>
      </c>
      <c r="BR37" s="131">
        <v>100</v>
      </c>
      <c r="BS37" s="128">
        <v>8</v>
      </c>
      <c r="BT37" s="2"/>
      <c r="BU37" s="3"/>
      <c r="BV37" s="3"/>
      <c r="BW37" s="3"/>
      <c r="BX37" s="3"/>
    </row>
    <row r="38" spans="1:76" ht="15">
      <c r="A38" s="14" t="s">
        <v>233</v>
      </c>
      <c r="B38" s="15"/>
      <c r="C38" s="15" t="s">
        <v>64</v>
      </c>
      <c r="D38" s="93">
        <v>162.17605312033078</v>
      </c>
      <c r="E38" s="81"/>
      <c r="F38" s="112" t="s">
        <v>693</v>
      </c>
      <c r="G38" s="15"/>
      <c r="H38" s="16" t="s">
        <v>233</v>
      </c>
      <c r="I38" s="66"/>
      <c r="J38" s="66"/>
      <c r="K38" s="114" t="s">
        <v>778</v>
      </c>
      <c r="L38" s="94">
        <v>1</v>
      </c>
      <c r="M38" s="95">
        <v>328.939453125</v>
      </c>
      <c r="N38" s="95">
        <v>4568.44482421875</v>
      </c>
      <c r="O38" s="77"/>
      <c r="P38" s="96"/>
      <c r="Q38" s="96"/>
      <c r="R38" s="97"/>
      <c r="S38" s="51">
        <v>0</v>
      </c>
      <c r="T38" s="51">
        <v>1</v>
      </c>
      <c r="U38" s="52">
        <v>0</v>
      </c>
      <c r="V38" s="52">
        <v>0.009009</v>
      </c>
      <c r="W38" s="52">
        <v>0.021327</v>
      </c>
      <c r="X38" s="52">
        <v>0.462536</v>
      </c>
      <c r="Y38" s="52">
        <v>0</v>
      </c>
      <c r="Z38" s="52">
        <v>0</v>
      </c>
      <c r="AA38" s="82">
        <v>38</v>
      </c>
      <c r="AB38" s="82"/>
      <c r="AC38" s="98"/>
      <c r="AD38" s="85" t="s">
        <v>514</v>
      </c>
      <c r="AE38" s="85">
        <v>455</v>
      </c>
      <c r="AF38" s="85">
        <v>590</v>
      </c>
      <c r="AG38" s="85">
        <v>1369</v>
      </c>
      <c r="AH38" s="85">
        <v>438</v>
      </c>
      <c r="AI38" s="85"/>
      <c r="AJ38" s="85" t="s">
        <v>554</v>
      </c>
      <c r="AK38" s="85" t="s">
        <v>450</v>
      </c>
      <c r="AL38" s="90" t="s">
        <v>608</v>
      </c>
      <c r="AM38" s="85"/>
      <c r="AN38" s="87">
        <v>42200.85763888889</v>
      </c>
      <c r="AO38" s="90" t="s">
        <v>650</v>
      </c>
      <c r="AP38" s="85" t="b">
        <v>0</v>
      </c>
      <c r="AQ38" s="85" t="b">
        <v>0</v>
      </c>
      <c r="AR38" s="85" t="b">
        <v>1</v>
      </c>
      <c r="AS38" s="85"/>
      <c r="AT38" s="85">
        <v>13</v>
      </c>
      <c r="AU38" s="90" t="s">
        <v>660</v>
      </c>
      <c r="AV38" s="85" t="b">
        <v>0</v>
      </c>
      <c r="AW38" s="85" t="s">
        <v>697</v>
      </c>
      <c r="AX38" s="90" t="s">
        <v>733</v>
      </c>
      <c r="AY38" s="85" t="s">
        <v>66</v>
      </c>
      <c r="AZ38" s="85" t="str">
        <f>REPLACE(INDEX(GroupVertices[Group],MATCH(Vertices[[#This Row],[Vertex]],GroupVertices[Vertex],0)),1,1,"")</f>
        <v>1</v>
      </c>
      <c r="BA38" s="51"/>
      <c r="BB38" s="51"/>
      <c r="BC38" s="51"/>
      <c r="BD38" s="51"/>
      <c r="BE38" s="51" t="s">
        <v>319</v>
      </c>
      <c r="BF38" s="51" t="s">
        <v>319</v>
      </c>
      <c r="BG38" s="128" t="s">
        <v>1165</v>
      </c>
      <c r="BH38" s="128" t="s">
        <v>1165</v>
      </c>
      <c r="BI38" s="128" t="s">
        <v>1195</v>
      </c>
      <c r="BJ38" s="128" t="s">
        <v>1195</v>
      </c>
      <c r="BK38" s="128">
        <v>1</v>
      </c>
      <c r="BL38" s="131">
        <v>4</v>
      </c>
      <c r="BM38" s="128">
        <v>0</v>
      </c>
      <c r="BN38" s="131">
        <v>0</v>
      </c>
      <c r="BO38" s="128">
        <v>0</v>
      </c>
      <c r="BP38" s="131">
        <v>0</v>
      </c>
      <c r="BQ38" s="128">
        <v>24</v>
      </c>
      <c r="BR38" s="131">
        <v>96</v>
      </c>
      <c r="BS38" s="128">
        <v>25</v>
      </c>
      <c r="BT38" s="2"/>
      <c r="BU38" s="3"/>
      <c r="BV38" s="3"/>
      <c r="BW38" s="3"/>
      <c r="BX38" s="3"/>
    </row>
    <row r="39" spans="1:76" ht="15">
      <c r="A39" s="14" t="s">
        <v>234</v>
      </c>
      <c r="B39" s="15"/>
      <c r="C39" s="15" t="s">
        <v>64</v>
      </c>
      <c r="D39" s="93">
        <v>162.58136386934356</v>
      </c>
      <c r="E39" s="81"/>
      <c r="F39" s="112" t="s">
        <v>694</v>
      </c>
      <c r="G39" s="15"/>
      <c r="H39" s="16" t="s">
        <v>234</v>
      </c>
      <c r="I39" s="66"/>
      <c r="J39" s="66"/>
      <c r="K39" s="114" t="s">
        <v>779</v>
      </c>
      <c r="L39" s="94">
        <v>1</v>
      </c>
      <c r="M39" s="95">
        <v>2974.202392578125</v>
      </c>
      <c r="N39" s="95">
        <v>8827.8505859375</v>
      </c>
      <c r="O39" s="77"/>
      <c r="P39" s="96"/>
      <c r="Q39" s="96"/>
      <c r="R39" s="97"/>
      <c r="S39" s="51">
        <v>0</v>
      </c>
      <c r="T39" s="51">
        <v>1</v>
      </c>
      <c r="U39" s="52">
        <v>0</v>
      </c>
      <c r="V39" s="52">
        <v>0.009901</v>
      </c>
      <c r="W39" s="52">
        <v>0.012391</v>
      </c>
      <c r="X39" s="52">
        <v>0.476868</v>
      </c>
      <c r="Y39" s="52">
        <v>0</v>
      </c>
      <c r="Z39" s="52">
        <v>0</v>
      </c>
      <c r="AA39" s="82">
        <v>39</v>
      </c>
      <c r="AB39" s="82"/>
      <c r="AC39" s="98"/>
      <c r="AD39" s="85" t="s">
        <v>515</v>
      </c>
      <c r="AE39" s="85">
        <v>1876</v>
      </c>
      <c r="AF39" s="85">
        <v>1946</v>
      </c>
      <c r="AG39" s="85">
        <v>15675</v>
      </c>
      <c r="AH39" s="85">
        <v>71454</v>
      </c>
      <c r="AI39" s="85"/>
      <c r="AJ39" s="85" t="s">
        <v>555</v>
      </c>
      <c r="AK39" s="85"/>
      <c r="AL39" s="90" t="s">
        <v>609</v>
      </c>
      <c r="AM39" s="85"/>
      <c r="AN39" s="87">
        <v>39977.22825231482</v>
      </c>
      <c r="AO39" s="90" t="s">
        <v>651</v>
      </c>
      <c r="AP39" s="85" t="b">
        <v>0</v>
      </c>
      <c r="AQ39" s="85" t="b">
        <v>0</v>
      </c>
      <c r="AR39" s="85" t="b">
        <v>1</v>
      </c>
      <c r="AS39" s="85"/>
      <c r="AT39" s="85">
        <v>51</v>
      </c>
      <c r="AU39" s="90" t="s">
        <v>660</v>
      </c>
      <c r="AV39" s="85" t="b">
        <v>0</v>
      </c>
      <c r="AW39" s="85" t="s">
        <v>697</v>
      </c>
      <c r="AX39" s="90" t="s">
        <v>734</v>
      </c>
      <c r="AY39" s="85" t="s">
        <v>66</v>
      </c>
      <c r="AZ39" s="85" t="str">
        <f>REPLACE(INDEX(GroupVertices[Group],MATCH(Vertices[[#This Row],[Vertex]],GroupVertices[Vertex],0)),1,1,"")</f>
        <v>2</v>
      </c>
      <c r="BA39" s="51"/>
      <c r="BB39" s="51"/>
      <c r="BC39" s="51"/>
      <c r="BD39" s="51"/>
      <c r="BE39" s="51" t="s">
        <v>320</v>
      </c>
      <c r="BF39" s="51" t="s">
        <v>320</v>
      </c>
      <c r="BG39" s="128" t="s">
        <v>1166</v>
      </c>
      <c r="BH39" s="128" t="s">
        <v>1166</v>
      </c>
      <c r="BI39" s="128" t="s">
        <v>1196</v>
      </c>
      <c r="BJ39" s="128" t="s">
        <v>1196</v>
      </c>
      <c r="BK39" s="128">
        <v>1</v>
      </c>
      <c r="BL39" s="131">
        <v>6.25</v>
      </c>
      <c r="BM39" s="128">
        <v>0</v>
      </c>
      <c r="BN39" s="131">
        <v>0</v>
      </c>
      <c r="BO39" s="128">
        <v>0</v>
      </c>
      <c r="BP39" s="131">
        <v>0</v>
      </c>
      <c r="BQ39" s="128">
        <v>15</v>
      </c>
      <c r="BR39" s="131">
        <v>93.75</v>
      </c>
      <c r="BS39" s="128">
        <v>16</v>
      </c>
      <c r="BT39" s="2"/>
      <c r="BU39" s="3"/>
      <c r="BV39" s="3"/>
      <c r="BW39" s="3"/>
      <c r="BX39" s="3"/>
    </row>
    <row r="40" spans="1:76" ht="15">
      <c r="A40" s="14" t="s">
        <v>235</v>
      </c>
      <c r="B40" s="15"/>
      <c r="C40" s="15" t="s">
        <v>64</v>
      </c>
      <c r="D40" s="93">
        <v>162.0119560692924</v>
      </c>
      <c r="E40" s="81"/>
      <c r="F40" s="112" t="s">
        <v>351</v>
      </c>
      <c r="G40" s="15"/>
      <c r="H40" s="16" t="s">
        <v>235</v>
      </c>
      <c r="I40" s="66"/>
      <c r="J40" s="66"/>
      <c r="K40" s="114" t="s">
        <v>780</v>
      </c>
      <c r="L40" s="94">
        <v>1496.0855389215649</v>
      </c>
      <c r="M40" s="95">
        <v>1161.9671630859375</v>
      </c>
      <c r="N40" s="95">
        <v>6317.59130859375</v>
      </c>
      <c r="O40" s="77"/>
      <c r="P40" s="96"/>
      <c r="Q40" s="96"/>
      <c r="R40" s="97"/>
      <c r="S40" s="51">
        <v>0</v>
      </c>
      <c r="T40" s="51">
        <v>2</v>
      </c>
      <c r="U40" s="52">
        <v>54</v>
      </c>
      <c r="V40" s="52">
        <v>0.010101</v>
      </c>
      <c r="W40" s="52">
        <v>0.013277</v>
      </c>
      <c r="X40" s="52">
        <v>0.946171</v>
      </c>
      <c r="Y40" s="52">
        <v>0</v>
      </c>
      <c r="Z40" s="52">
        <v>0</v>
      </c>
      <c r="AA40" s="82">
        <v>40</v>
      </c>
      <c r="AB40" s="82"/>
      <c r="AC40" s="98"/>
      <c r="AD40" s="85" t="s">
        <v>516</v>
      </c>
      <c r="AE40" s="85">
        <v>117</v>
      </c>
      <c r="AF40" s="85">
        <v>41</v>
      </c>
      <c r="AG40" s="85">
        <v>40</v>
      </c>
      <c r="AH40" s="85">
        <v>128</v>
      </c>
      <c r="AI40" s="85"/>
      <c r="AJ40" s="85" t="s">
        <v>556</v>
      </c>
      <c r="AK40" s="85" t="s">
        <v>581</v>
      </c>
      <c r="AL40" s="90" t="s">
        <v>610</v>
      </c>
      <c r="AM40" s="85"/>
      <c r="AN40" s="87">
        <v>43601.30458333333</v>
      </c>
      <c r="AO40" s="90" t="s">
        <v>652</v>
      </c>
      <c r="AP40" s="85" t="b">
        <v>1</v>
      </c>
      <c r="AQ40" s="85" t="b">
        <v>0</v>
      </c>
      <c r="AR40" s="85" t="b">
        <v>0</v>
      </c>
      <c r="AS40" s="85"/>
      <c r="AT40" s="85">
        <v>0</v>
      </c>
      <c r="AU40" s="85"/>
      <c r="AV40" s="85" t="b">
        <v>0</v>
      </c>
      <c r="AW40" s="85" t="s">
        <v>697</v>
      </c>
      <c r="AX40" s="90" t="s">
        <v>735</v>
      </c>
      <c r="AY40" s="85" t="s">
        <v>66</v>
      </c>
      <c r="AZ40" s="85" t="str">
        <f>REPLACE(INDEX(GroupVertices[Group],MATCH(Vertices[[#This Row],[Vertex]],GroupVertices[Vertex],0)),1,1,"")</f>
        <v>2</v>
      </c>
      <c r="BA40" s="51"/>
      <c r="BB40" s="51"/>
      <c r="BC40" s="51"/>
      <c r="BD40" s="51"/>
      <c r="BE40" s="51"/>
      <c r="BF40" s="51"/>
      <c r="BG40" s="128" t="s">
        <v>1167</v>
      </c>
      <c r="BH40" s="128" t="s">
        <v>1167</v>
      </c>
      <c r="BI40" s="128" t="s">
        <v>1197</v>
      </c>
      <c r="BJ40" s="128" t="s">
        <v>1197</v>
      </c>
      <c r="BK40" s="128">
        <v>2</v>
      </c>
      <c r="BL40" s="131">
        <v>5.405405405405405</v>
      </c>
      <c r="BM40" s="128">
        <v>2</v>
      </c>
      <c r="BN40" s="131">
        <v>5.405405405405405</v>
      </c>
      <c r="BO40" s="128">
        <v>0</v>
      </c>
      <c r="BP40" s="131">
        <v>0</v>
      </c>
      <c r="BQ40" s="128">
        <v>33</v>
      </c>
      <c r="BR40" s="131">
        <v>89.1891891891892</v>
      </c>
      <c r="BS40" s="128">
        <v>37</v>
      </c>
      <c r="BT40" s="2"/>
      <c r="BU40" s="3"/>
      <c r="BV40" s="3"/>
      <c r="BW40" s="3"/>
      <c r="BX40" s="3"/>
    </row>
    <row r="41" spans="1:76" ht="15">
      <c r="A41" s="14" t="s">
        <v>256</v>
      </c>
      <c r="B41" s="15"/>
      <c r="C41" s="15" t="s">
        <v>64</v>
      </c>
      <c r="D41" s="93">
        <v>164.13804409121568</v>
      </c>
      <c r="E41" s="81"/>
      <c r="F41" s="112" t="s">
        <v>695</v>
      </c>
      <c r="G41" s="15"/>
      <c r="H41" s="16" t="s">
        <v>256</v>
      </c>
      <c r="I41" s="66"/>
      <c r="J41" s="66"/>
      <c r="K41" s="114" t="s">
        <v>781</v>
      </c>
      <c r="L41" s="94">
        <v>1</v>
      </c>
      <c r="M41" s="95">
        <v>213.88372802734375</v>
      </c>
      <c r="N41" s="95">
        <v>5175.953125</v>
      </c>
      <c r="O41" s="77"/>
      <c r="P41" s="96"/>
      <c r="Q41" s="96"/>
      <c r="R41" s="97"/>
      <c r="S41" s="51">
        <v>1</v>
      </c>
      <c r="T41" s="51">
        <v>0</v>
      </c>
      <c r="U41" s="52">
        <v>0</v>
      </c>
      <c r="V41" s="52">
        <v>0.007937</v>
      </c>
      <c r="W41" s="52">
        <v>0.00343</v>
      </c>
      <c r="X41" s="52">
        <v>0.552122</v>
      </c>
      <c r="Y41" s="52">
        <v>0</v>
      </c>
      <c r="Z41" s="52">
        <v>0</v>
      </c>
      <c r="AA41" s="82">
        <v>41</v>
      </c>
      <c r="AB41" s="82"/>
      <c r="AC41" s="98"/>
      <c r="AD41" s="85" t="s">
        <v>517</v>
      </c>
      <c r="AE41" s="85">
        <v>1992</v>
      </c>
      <c r="AF41" s="85">
        <v>7154</v>
      </c>
      <c r="AG41" s="85">
        <v>77457</v>
      </c>
      <c r="AH41" s="85">
        <v>75920</v>
      </c>
      <c r="AI41" s="85"/>
      <c r="AJ41" s="85" t="s">
        <v>557</v>
      </c>
      <c r="AK41" s="85" t="s">
        <v>582</v>
      </c>
      <c r="AL41" s="90" t="s">
        <v>611</v>
      </c>
      <c r="AM41" s="85"/>
      <c r="AN41" s="87">
        <v>40415.97248842593</v>
      </c>
      <c r="AO41" s="90" t="s">
        <v>653</v>
      </c>
      <c r="AP41" s="85" t="b">
        <v>0</v>
      </c>
      <c r="AQ41" s="85" t="b">
        <v>0</v>
      </c>
      <c r="AR41" s="85" t="b">
        <v>0</v>
      </c>
      <c r="AS41" s="85"/>
      <c r="AT41" s="85">
        <v>398</v>
      </c>
      <c r="AU41" s="90" t="s">
        <v>667</v>
      </c>
      <c r="AV41" s="85" t="b">
        <v>0</v>
      </c>
      <c r="AW41" s="85" t="s">
        <v>697</v>
      </c>
      <c r="AX41" s="90" t="s">
        <v>736</v>
      </c>
      <c r="AY41" s="85" t="s">
        <v>65</v>
      </c>
      <c r="AZ41" s="85" t="str">
        <f>REPLACE(INDEX(GroupVertices[Group],MATCH(Vertices[[#This Row],[Vertex]],GroupVertices[Vertex],0)),1,1,"")</f>
        <v>2</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236</v>
      </c>
      <c r="B42" s="15"/>
      <c r="C42" s="15" t="s">
        <v>64</v>
      </c>
      <c r="D42" s="93">
        <v>163.20786190026598</v>
      </c>
      <c r="E42" s="81"/>
      <c r="F42" s="112" t="s">
        <v>696</v>
      </c>
      <c r="G42" s="15"/>
      <c r="H42" s="16" t="s">
        <v>236</v>
      </c>
      <c r="I42" s="66"/>
      <c r="J42" s="66"/>
      <c r="K42" s="114" t="s">
        <v>782</v>
      </c>
      <c r="L42" s="94">
        <v>788.5347571678569</v>
      </c>
      <c r="M42" s="95">
        <v>1152.1639404296875</v>
      </c>
      <c r="N42" s="95">
        <v>2597.849365234375</v>
      </c>
      <c r="O42" s="77"/>
      <c r="P42" s="96"/>
      <c r="Q42" s="96"/>
      <c r="R42" s="97"/>
      <c r="S42" s="51">
        <v>1</v>
      </c>
      <c r="T42" s="51">
        <v>2</v>
      </c>
      <c r="U42" s="52">
        <v>28.444444</v>
      </c>
      <c r="V42" s="52">
        <v>0.012821</v>
      </c>
      <c r="W42" s="52">
        <v>0.064409</v>
      </c>
      <c r="X42" s="52">
        <v>1.050853</v>
      </c>
      <c r="Y42" s="52">
        <v>0.3333333333333333</v>
      </c>
      <c r="Z42" s="52">
        <v>0</v>
      </c>
      <c r="AA42" s="82">
        <v>42</v>
      </c>
      <c r="AB42" s="82"/>
      <c r="AC42" s="98"/>
      <c r="AD42" s="85" t="s">
        <v>518</v>
      </c>
      <c r="AE42" s="85">
        <v>669</v>
      </c>
      <c r="AF42" s="85">
        <v>4042</v>
      </c>
      <c r="AG42" s="85">
        <v>26581</v>
      </c>
      <c r="AH42" s="85">
        <v>38709</v>
      </c>
      <c r="AI42" s="85"/>
      <c r="AJ42" s="85" t="s">
        <v>558</v>
      </c>
      <c r="AK42" s="85" t="s">
        <v>449</v>
      </c>
      <c r="AL42" s="90" t="s">
        <v>612</v>
      </c>
      <c r="AM42" s="85"/>
      <c r="AN42" s="87">
        <v>39975.81398148148</v>
      </c>
      <c r="AO42" s="90" t="s">
        <v>654</v>
      </c>
      <c r="AP42" s="85" t="b">
        <v>0</v>
      </c>
      <c r="AQ42" s="85" t="b">
        <v>0</v>
      </c>
      <c r="AR42" s="85" t="b">
        <v>1</v>
      </c>
      <c r="AS42" s="85"/>
      <c r="AT42" s="85">
        <v>56</v>
      </c>
      <c r="AU42" s="90" t="s">
        <v>659</v>
      </c>
      <c r="AV42" s="85" t="b">
        <v>0</v>
      </c>
      <c r="AW42" s="85" t="s">
        <v>697</v>
      </c>
      <c r="AX42" s="90" t="s">
        <v>737</v>
      </c>
      <c r="AY42" s="85" t="s">
        <v>66</v>
      </c>
      <c r="AZ42" s="85" t="str">
        <f>REPLACE(INDEX(GroupVertices[Group],MATCH(Vertices[[#This Row],[Vertex]],GroupVertices[Vertex],0)),1,1,"")</f>
        <v>1</v>
      </c>
      <c r="BA42" s="51"/>
      <c r="BB42" s="51"/>
      <c r="BC42" s="51"/>
      <c r="BD42" s="51"/>
      <c r="BE42" s="51" t="s">
        <v>321</v>
      </c>
      <c r="BF42" s="51" t="s">
        <v>321</v>
      </c>
      <c r="BG42" s="128" t="s">
        <v>1168</v>
      </c>
      <c r="BH42" s="128" t="s">
        <v>1168</v>
      </c>
      <c r="BI42" s="128" t="s">
        <v>1198</v>
      </c>
      <c r="BJ42" s="128" t="s">
        <v>1198</v>
      </c>
      <c r="BK42" s="128">
        <v>2</v>
      </c>
      <c r="BL42" s="131">
        <v>14.285714285714286</v>
      </c>
      <c r="BM42" s="128">
        <v>0</v>
      </c>
      <c r="BN42" s="131">
        <v>0</v>
      </c>
      <c r="BO42" s="128">
        <v>0</v>
      </c>
      <c r="BP42" s="131">
        <v>0</v>
      </c>
      <c r="BQ42" s="128">
        <v>12</v>
      </c>
      <c r="BR42" s="131">
        <v>85.71428571428571</v>
      </c>
      <c r="BS42" s="128">
        <v>14</v>
      </c>
      <c r="BT42" s="2"/>
      <c r="BU42" s="3"/>
      <c r="BV42" s="3"/>
      <c r="BW42" s="3"/>
      <c r="BX42" s="3"/>
    </row>
    <row r="43" spans="1:76" ht="15">
      <c r="A43" s="14" t="s">
        <v>237</v>
      </c>
      <c r="B43" s="15"/>
      <c r="C43" s="15" t="s">
        <v>64</v>
      </c>
      <c r="D43" s="93">
        <v>163.2515015531833</v>
      </c>
      <c r="E43" s="81"/>
      <c r="F43" s="112" t="s">
        <v>352</v>
      </c>
      <c r="G43" s="15"/>
      <c r="H43" s="16" t="s">
        <v>237</v>
      </c>
      <c r="I43" s="66"/>
      <c r="J43" s="66"/>
      <c r="K43" s="114" t="s">
        <v>783</v>
      </c>
      <c r="L43" s="94">
        <v>788.5347571678569</v>
      </c>
      <c r="M43" s="95">
        <v>210.24539184570312</v>
      </c>
      <c r="N43" s="95">
        <v>2749.158447265625</v>
      </c>
      <c r="O43" s="77"/>
      <c r="P43" s="96"/>
      <c r="Q43" s="96"/>
      <c r="R43" s="97"/>
      <c r="S43" s="51">
        <v>0</v>
      </c>
      <c r="T43" s="51">
        <v>3</v>
      </c>
      <c r="U43" s="52">
        <v>28.444444</v>
      </c>
      <c r="V43" s="52">
        <v>0.012821</v>
      </c>
      <c r="W43" s="52">
        <v>0.064409</v>
      </c>
      <c r="X43" s="52">
        <v>1.050853</v>
      </c>
      <c r="Y43" s="52">
        <v>0.3333333333333333</v>
      </c>
      <c r="Z43" s="52">
        <v>0</v>
      </c>
      <c r="AA43" s="82">
        <v>43</v>
      </c>
      <c r="AB43" s="82"/>
      <c r="AC43" s="98"/>
      <c r="AD43" s="85" t="s">
        <v>519</v>
      </c>
      <c r="AE43" s="85">
        <v>873</v>
      </c>
      <c r="AF43" s="85">
        <v>4188</v>
      </c>
      <c r="AG43" s="85">
        <v>94547</v>
      </c>
      <c r="AH43" s="85">
        <v>175474</v>
      </c>
      <c r="AI43" s="85"/>
      <c r="AJ43" s="85" t="s">
        <v>559</v>
      </c>
      <c r="AK43" s="85" t="s">
        <v>583</v>
      </c>
      <c r="AL43" s="90" t="s">
        <v>613</v>
      </c>
      <c r="AM43" s="85"/>
      <c r="AN43" s="87">
        <v>42913.20579861111</v>
      </c>
      <c r="AO43" s="90" t="s">
        <v>655</v>
      </c>
      <c r="AP43" s="85" t="b">
        <v>0</v>
      </c>
      <c r="AQ43" s="85" t="b">
        <v>0</v>
      </c>
      <c r="AR43" s="85" t="b">
        <v>1</v>
      </c>
      <c r="AS43" s="85"/>
      <c r="AT43" s="85">
        <v>122</v>
      </c>
      <c r="AU43" s="90" t="s">
        <v>660</v>
      </c>
      <c r="AV43" s="85" t="b">
        <v>0</v>
      </c>
      <c r="AW43" s="85" t="s">
        <v>697</v>
      </c>
      <c r="AX43" s="90" t="s">
        <v>738</v>
      </c>
      <c r="AY43" s="85" t="s">
        <v>66</v>
      </c>
      <c r="AZ43" s="85" t="str">
        <f>REPLACE(INDEX(GroupVertices[Group],MATCH(Vertices[[#This Row],[Vertex]],GroupVertices[Vertex],0)),1,1,"")</f>
        <v>1</v>
      </c>
      <c r="BA43" s="51"/>
      <c r="BB43" s="51"/>
      <c r="BC43" s="51"/>
      <c r="BD43" s="51"/>
      <c r="BE43" s="51" t="s">
        <v>242</v>
      </c>
      <c r="BF43" s="51" t="s">
        <v>242</v>
      </c>
      <c r="BG43" s="128" t="s">
        <v>1169</v>
      </c>
      <c r="BH43" s="128" t="s">
        <v>1176</v>
      </c>
      <c r="BI43" s="128" t="s">
        <v>1199</v>
      </c>
      <c r="BJ43" s="128" t="s">
        <v>1206</v>
      </c>
      <c r="BK43" s="128">
        <v>2</v>
      </c>
      <c r="BL43" s="131">
        <v>9.090909090909092</v>
      </c>
      <c r="BM43" s="128">
        <v>0</v>
      </c>
      <c r="BN43" s="131">
        <v>0</v>
      </c>
      <c r="BO43" s="128">
        <v>0</v>
      </c>
      <c r="BP43" s="131">
        <v>0</v>
      </c>
      <c r="BQ43" s="128">
        <v>20</v>
      </c>
      <c r="BR43" s="131">
        <v>90.9090909090909</v>
      </c>
      <c r="BS43" s="128">
        <v>22</v>
      </c>
      <c r="BT43" s="2"/>
      <c r="BU43" s="3"/>
      <c r="BV43" s="3"/>
      <c r="BW43" s="3"/>
      <c r="BX43" s="3"/>
    </row>
    <row r="44" spans="1:76" ht="15">
      <c r="A44" s="14" t="s">
        <v>238</v>
      </c>
      <c r="B44" s="15"/>
      <c r="C44" s="15" t="s">
        <v>64</v>
      </c>
      <c r="D44" s="93">
        <v>162.0756221382745</v>
      </c>
      <c r="E44" s="81"/>
      <c r="F44" s="112" t="s">
        <v>353</v>
      </c>
      <c r="G44" s="15"/>
      <c r="H44" s="16" t="s">
        <v>238</v>
      </c>
      <c r="I44" s="66"/>
      <c r="J44" s="66"/>
      <c r="K44" s="114" t="s">
        <v>784</v>
      </c>
      <c r="L44" s="94">
        <v>1</v>
      </c>
      <c r="M44" s="95">
        <v>4723.37451171875</v>
      </c>
      <c r="N44" s="95">
        <v>8901.0703125</v>
      </c>
      <c r="O44" s="77"/>
      <c r="P44" s="96"/>
      <c r="Q44" s="96"/>
      <c r="R44" s="97"/>
      <c r="S44" s="51">
        <v>1</v>
      </c>
      <c r="T44" s="51">
        <v>1</v>
      </c>
      <c r="U44" s="52">
        <v>0</v>
      </c>
      <c r="V44" s="52">
        <v>0</v>
      </c>
      <c r="W44" s="52">
        <v>0</v>
      </c>
      <c r="X44" s="52">
        <v>0.999989</v>
      </c>
      <c r="Y44" s="52">
        <v>0</v>
      </c>
      <c r="Z44" s="52" t="s">
        <v>850</v>
      </c>
      <c r="AA44" s="82">
        <v>44</v>
      </c>
      <c r="AB44" s="82"/>
      <c r="AC44" s="98"/>
      <c r="AD44" s="85" t="s">
        <v>520</v>
      </c>
      <c r="AE44" s="85">
        <v>1119</v>
      </c>
      <c r="AF44" s="85">
        <v>254</v>
      </c>
      <c r="AG44" s="85">
        <v>756</v>
      </c>
      <c r="AH44" s="85">
        <v>132</v>
      </c>
      <c r="AI44" s="85"/>
      <c r="AJ44" s="85" t="s">
        <v>560</v>
      </c>
      <c r="AK44" s="85" t="s">
        <v>584</v>
      </c>
      <c r="AL44" s="90" t="s">
        <v>614</v>
      </c>
      <c r="AM44" s="85"/>
      <c r="AN44" s="87">
        <v>39919.93115740741</v>
      </c>
      <c r="AO44" s="90" t="s">
        <v>656</v>
      </c>
      <c r="AP44" s="85" t="b">
        <v>0</v>
      </c>
      <c r="AQ44" s="85" t="b">
        <v>0</v>
      </c>
      <c r="AR44" s="85" t="b">
        <v>1</v>
      </c>
      <c r="AS44" s="85"/>
      <c r="AT44" s="85">
        <v>6</v>
      </c>
      <c r="AU44" s="90" t="s">
        <v>659</v>
      </c>
      <c r="AV44" s="85" t="b">
        <v>0</v>
      </c>
      <c r="AW44" s="85" t="s">
        <v>697</v>
      </c>
      <c r="AX44" s="90" t="s">
        <v>739</v>
      </c>
      <c r="AY44" s="85" t="s">
        <v>66</v>
      </c>
      <c r="AZ44" s="85" t="str">
        <f>REPLACE(INDEX(GroupVertices[Group],MATCH(Vertices[[#This Row],[Vertex]],GroupVertices[Vertex],0)),1,1,"")</f>
        <v>4</v>
      </c>
      <c r="BA44" s="51" t="s">
        <v>296</v>
      </c>
      <c r="BB44" s="51" t="s">
        <v>296</v>
      </c>
      <c r="BC44" s="51" t="s">
        <v>304</v>
      </c>
      <c r="BD44" s="51" t="s">
        <v>304</v>
      </c>
      <c r="BE44" s="51" t="s">
        <v>322</v>
      </c>
      <c r="BF44" s="51" t="s">
        <v>322</v>
      </c>
      <c r="BG44" s="128" t="s">
        <v>1170</v>
      </c>
      <c r="BH44" s="128" t="s">
        <v>1170</v>
      </c>
      <c r="BI44" s="128" t="s">
        <v>1200</v>
      </c>
      <c r="BJ44" s="128" t="s">
        <v>1200</v>
      </c>
      <c r="BK44" s="128">
        <v>4</v>
      </c>
      <c r="BL44" s="131">
        <v>11.11111111111111</v>
      </c>
      <c r="BM44" s="128">
        <v>0</v>
      </c>
      <c r="BN44" s="131">
        <v>0</v>
      </c>
      <c r="BO44" s="128">
        <v>0</v>
      </c>
      <c r="BP44" s="131">
        <v>0</v>
      </c>
      <c r="BQ44" s="128">
        <v>32</v>
      </c>
      <c r="BR44" s="131">
        <v>88.88888888888889</v>
      </c>
      <c r="BS44" s="128">
        <v>36</v>
      </c>
      <c r="BT44" s="2"/>
      <c r="BU44" s="3"/>
      <c r="BV44" s="3"/>
      <c r="BW44" s="3"/>
      <c r="BX44" s="3"/>
    </row>
    <row r="45" spans="1:76" ht="15">
      <c r="A45" s="14" t="s">
        <v>239</v>
      </c>
      <c r="B45" s="15"/>
      <c r="C45" s="15" t="s">
        <v>64</v>
      </c>
      <c r="D45" s="93">
        <v>162.11507716693947</v>
      </c>
      <c r="E45" s="81"/>
      <c r="F45" s="112" t="s">
        <v>354</v>
      </c>
      <c r="G45" s="15"/>
      <c r="H45" s="16" t="s">
        <v>239</v>
      </c>
      <c r="I45" s="66"/>
      <c r="J45" s="66"/>
      <c r="K45" s="114" t="s">
        <v>785</v>
      </c>
      <c r="L45" s="94">
        <v>1</v>
      </c>
      <c r="M45" s="95">
        <v>5931.83056640625</v>
      </c>
      <c r="N45" s="95">
        <v>8901.0703125</v>
      </c>
      <c r="O45" s="77"/>
      <c r="P45" s="96"/>
      <c r="Q45" s="96"/>
      <c r="R45" s="97"/>
      <c r="S45" s="51">
        <v>1</v>
      </c>
      <c r="T45" s="51">
        <v>1</v>
      </c>
      <c r="U45" s="52">
        <v>0</v>
      </c>
      <c r="V45" s="52">
        <v>0</v>
      </c>
      <c r="W45" s="52">
        <v>0</v>
      </c>
      <c r="X45" s="52">
        <v>0.999989</v>
      </c>
      <c r="Y45" s="52">
        <v>0</v>
      </c>
      <c r="Z45" s="52" t="s">
        <v>850</v>
      </c>
      <c r="AA45" s="82">
        <v>45</v>
      </c>
      <c r="AB45" s="82"/>
      <c r="AC45" s="98"/>
      <c r="AD45" s="85" t="s">
        <v>521</v>
      </c>
      <c r="AE45" s="85">
        <v>1753</v>
      </c>
      <c r="AF45" s="85">
        <v>386</v>
      </c>
      <c r="AG45" s="85">
        <v>184</v>
      </c>
      <c r="AH45" s="85">
        <v>2</v>
      </c>
      <c r="AI45" s="85"/>
      <c r="AJ45" s="85" t="s">
        <v>561</v>
      </c>
      <c r="AK45" s="85" t="s">
        <v>585</v>
      </c>
      <c r="AL45" s="85"/>
      <c r="AM45" s="85"/>
      <c r="AN45" s="87">
        <v>40646.59788194444</v>
      </c>
      <c r="AO45" s="85"/>
      <c r="AP45" s="85" t="b">
        <v>0</v>
      </c>
      <c r="AQ45" s="85" t="b">
        <v>0</v>
      </c>
      <c r="AR45" s="85" t="b">
        <v>0</v>
      </c>
      <c r="AS45" s="85"/>
      <c r="AT45" s="85">
        <v>12</v>
      </c>
      <c r="AU45" s="90" t="s">
        <v>661</v>
      </c>
      <c r="AV45" s="85" t="b">
        <v>0</v>
      </c>
      <c r="AW45" s="85" t="s">
        <v>697</v>
      </c>
      <c r="AX45" s="90" t="s">
        <v>740</v>
      </c>
      <c r="AY45" s="85" t="s">
        <v>66</v>
      </c>
      <c r="AZ45" s="85" t="str">
        <f>REPLACE(INDEX(GroupVertices[Group],MATCH(Vertices[[#This Row],[Vertex]],GroupVertices[Vertex],0)),1,1,"")</f>
        <v>4</v>
      </c>
      <c r="BA45" s="51" t="s">
        <v>297</v>
      </c>
      <c r="BB45" s="51" t="s">
        <v>297</v>
      </c>
      <c r="BC45" s="51" t="s">
        <v>305</v>
      </c>
      <c r="BD45" s="51" t="s">
        <v>305</v>
      </c>
      <c r="BE45" s="51" t="s">
        <v>323</v>
      </c>
      <c r="BF45" s="51" t="s">
        <v>323</v>
      </c>
      <c r="BG45" s="128" t="s">
        <v>1171</v>
      </c>
      <c r="BH45" s="128" t="s">
        <v>1171</v>
      </c>
      <c r="BI45" s="128" t="s">
        <v>1201</v>
      </c>
      <c r="BJ45" s="128" t="s">
        <v>1201</v>
      </c>
      <c r="BK45" s="128">
        <v>2</v>
      </c>
      <c r="BL45" s="131">
        <v>6.666666666666667</v>
      </c>
      <c r="BM45" s="128">
        <v>0</v>
      </c>
      <c r="BN45" s="131">
        <v>0</v>
      </c>
      <c r="BO45" s="128">
        <v>0</v>
      </c>
      <c r="BP45" s="131">
        <v>0</v>
      </c>
      <c r="BQ45" s="128">
        <v>28</v>
      </c>
      <c r="BR45" s="131">
        <v>93.33333333333333</v>
      </c>
      <c r="BS45" s="128">
        <v>30</v>
      </c>
      <c r="BT45" s="2"/>
      <c r="BU45" s="3"/>
      <c r="BV45" s="3"/>
      <c r="BW45" s="3"/>
      <c r="BX45" s="3"/>
    </row>
    <row r="46" spans="1:76" ht="15">
      <c r="A46" s="14" t="s">
        <v>240</v>
      </c>
      <c r="B46" s="15"/>
      <c r="C46" s="15" t="s">
        <v>64</v>
      </c>
      <c r="D46" s="93">
        <v>162.1509453748167</v>
      </c>
      <c r="E46" s="81"/>
      <c r="F46" s="112" t="s">
        <v>355</v>
      </c>
      <c r="G46" s="15"/>
      <c r="H46" s="16" t="s">
        <v>240</v>
      </c>
      <c r="I46" s="66"/>
      <c r="J46" s="66"/>
      <c r="K46" s="114" t="s">
        <v>786</v>
      </c>
      <c r="L46" s="94">
        <v>1</v>
      </c>
      <c r="M46" s="95">
        <v>4723.37451171875</v>
      </c>
      <c r="N46" s="95">
        <v>7411.0234375</v>
      </c>
      <c r="O46" s="77"/>
      <c r="P46" s="96"/>
      <c r="Q46" s="96"/>
      <c r="R46" s="97"/>
      <c r="S46" s="51">
        <v>1</v>
      </c>
      <c r="T46" s="51">
        <v>1</v>
      </c>
      <c r="U46" s="52">
        <v>0</v>
      </c>
      <c r="V46" s="52">
        <v>0</v>
      </c>
      <c r="W46" s="52">
        <v>0</v>
      </c>
      <c r="X46" s="52">
        <v>0.999989</v>
      </c>
      <c r="Y46" s="52">
        <v>0</v>
      </c>
      <c r="Z46" s="52" t="s">
        <v>850</v>
      </c>
      <c r="AA46" s="82">
        <v>46</v>
      </c>
      <c r="AB46" s="82"/>
      <c r="AC46" s="98"/>
      <c r="AD46" s="85" t="s">
        <v>522</v>
      </c>
      <c r="AE46" s="85">
        <v>1838</v>
      </c>
      <c r="AF46" s="85">
        <v>506</v>
      </c>
      <c r="AG46" s="85">
        <v>11983</v>
      </c>
      <c r="AH46" s="85">
        <v>7835</v>
      </c>
      <c r="AI46" s="85"/>
      <c r="AJ46" s="85" t="s">
        <v>562</v>
      </c>
      <c r="AK46" s="85" t="s">
        <v>586</v>
      </c>
      <c r="AL46" s="90" t="s">
        <v>615</v>
      </c>
      <c r="AM46" s="85"/>
      <c r="AN46" s="87">
        <v>39866.2640625</v>
      </c>
      <c r="AO46" s="90" t="s">
        <v>657</v>
      </c>
      <c r="AP46" s="85" t="b">
        <v>0</v>
      </c>
      <c r="AQ46" s="85" t="b">
        <v>0</v>
      </c>
      <c r="AR46" s="85" t="b">
        <v>1</v>
      </c>
      <c r="AS46" s="85"/>
      <c r="AT46" s="85">
        <v>22</v>
      </c>
      <c r="AU46" s="90" t="s">
        <v>661</v>
      </c>
      <c r="AV46" s="85" t="b">
        <v>0</v>
      </c>
      <c r="AW46" s="85" t="s">
        <v>697</v>
      </c>
      <c r="AX46" s="90" t="s">
        <v>741</v>
      </c>
      <c r="AY46" s="85" t="s">
        <v>66</v>
      </c>
      <c r="AZ46" s="85" t="str">
        <f>REPLACE(INDEX(GroupVertices[Group],MATCH(Vertices[[#This Row],[Vertex]],GroupVertices[Vertex],0)),1,1,"")</f>
        <v>4</v>
      </c>
      <c r="BA46" s="51" t="s">
        <v>298</v>
      </c>
      <c r="BB46" s="51" t="s">
        <v>298</v>
      </c>
      <c r="BC46" s="51" t="s">
        <v>304</v>
      </c>
      <c r="BD46" s="51" t="s">
        <v>304</v>
      </c>
      <c r="BE46" s="51" t="s">
        <v>324</v>
      </c>
      <c r="BF46" s="51" t="s">
        <v>324</v>
      </c>
      <c r="BG46" s="128" t="s">
        <v>1172</v>
      </c>
      <c r="BH46" s="128" t="s">
        <v>1172</v>
      </c>
      <c r="BI46" s="128" t="s">
        <v>1202</v>
      </c>
      <c r="BJ46" s="128" t="s">
        <v>1202</v>
      </c>
      <c r="BK46" s="128">
        <v>0</v>
      </c>
      <c r="BL46" s="131">
        <v>0</v>
      </c>
      <c r="BM46" s="128">
        <v>0</v>
      </c>
      <c r="BN46" s="131">
        <v>0</v>
      </c>
      <c r="BO46" s="128">
        <v>0</v>
      </c>
      <c r="BP46" s="131">
        <v>0</v>
      </c>
      <c r="BQ46" s="128">
        <v>5</v>
      </c>
      <c r="BR46" s="131">
        <v>100</v>
      </c>
      <c r="BS46" s="128">
        <v>5</v>
      </c>
      <c r="BT46" s="2"/>
      <c r="BU46" s="3"/>
      <c r="BV46" s="3"/>
      <c r="BW46" s="3"/>
      <c r="BX46" s="3"/>
    </row>
    <row r="47" spans="1:76" ht="15">
      <c r="A47" s="99" t="s">
        <v>241</v>
      </c>
      <c r="B47" s="100"/>
      <c r="C47" s="100" t="s">
        <v>64</v>
      </c>
      <c r="D47" s="101">
        <v>162.61603647029156</v>
      </c>
      <c r="E47" s="102"/>
      <c r="F47" s="113" t="s">
        <v>356</v>
      </c>
      <c r="G47" s="100"/>
      <c r="H47" s="103" t="s">
        <v>241</v>
      </c>
      <c r="I47" s="104"/>
      <c r="J47" s="104"/>
      <c r="K47" s="115" t="s">
        <v>787</v>
      </c>
      <c r="L47" s="105">
        <v>1</v>
      </c>
      <c r="M47" s="106">
        <v>2353.71875</v>
      </c>
      <c r="N47" s="106">
        <v>4823.046875</v>
      </c>
      <c r="O47" s="107"/>
      <c r="P47" s="108"/>
      <c r="Q47" s="108"/>
      <c r="R47" s="109"/>
      <c r="S47" s="51">
        <v>0</v>
      </c>
      <c r="T47" s="51">
        <v>1</v>
      </c>
      <c r="U47" s="52">
        <v>0</v>
      </c>
      <c r="V47" s="52">
        <v>0.009009</v>
      </c>
      <c r="W47" s="52">
        <v>0.021327</v>
      </c>
      <c r="X47" s="52">
        <v>0.462536</v>
      </c>
      <c r="Y47" s="52">
        <v>0</v>
      </c>
      <c r="Z47" s="52">
        <v>0</v>
      </c>
      <c r="AA47" s="110">
        <v>47</v>
      </c>
      <c r="AB47" s="110"/>
      <c r="AC47" s="111"/>
      <c r="AD47" s="85" t="s">
        <v>523</v>
      </c>
      <c r="AE47" s="85">
        <v>696</v>
      </c>
      <c r="AF47" s="85">
        <v>2062</v>
      </c>
      <c r="AG47" s="85">
        <v>23554</v>
      </c>
      <c r="AH47" s="85">
        <v>106346</v>
      </c>
      <c r="AI47" s="85"/>
      <c r="AJ47" s="85" t="s">
        <v>563</v>
      </c>
      <c r="AK47" s="85" t="s">
        <v>566</v>
      </c>
      <c r="AL47" s="85"/>
      <c r="AM47" s="85"/>
      <c r="AN47" s="87">
        <v>40569.00533564815</v>
      </c>
      <c r="AO47" s="90" t="s">
        <v>658</v>
      </c>
      <c r="AP47" s="85" t="b">
        <v>0</v>
      </c>
      <c r="AQ47" s="85" t="b">
        <v>0</v>
      </c>
      <c r="AR47" s="85" t="b">
        <v>1</v>
      </c>
      <c r="AS47" s="85"/>
      <c r="AT47" s="85">
        <v>45</v>
      </c>
      <c r="AU47" s="90" t="s">
        <v>668</v>
      </c>
      <c r="AV47" s="85" t="b">
        <v>0</v>
      </c>
      <c r="AW47" s="85" t="s">
        <v>697</v>
      </c>
      <c r="AX47" s="90" t="s">
        <v>742</v>
      </c>
      <c r="AY47" s="85" t="s">
        <v>66</v>
      </c>
      <c r="AZ47" s="85" t="str">
        <f>REPLACE(INDEX(GroupVertices[Group],MATCH(Vertices[[#This Row],[Vertex]],GroupVertices[Vertex],0)),1,1,"")</f>
        <v>1</v>
      </c>
      <c r="BA47" s="51" t="s">
        <v>299</v>
      </c>
      <c r="BB47" s="51" t="s">
        <v>299</v>
      </c>
      <c r="BC47" s="51" t="s">
        <v>304</v>
      </c>
      <c r="BD47" s="51" t="s">
        <v>304</v>
      </c>
      <c r="BE47" s="51" t="s">
        <v>325</v>
      </c>
      <c r="BF47" s="51" t="s">
        <v>325</v>
      </c>
      <c r="BG47" s="128" t="s">
        <v>1173</v>
      </c>
      <c r="BH47" s="128" t="s">
        <v>1173</v>
      </c>
      <c r="BI47" s="128" t="s">
        <v>1203</v>
      </c>
      <c r="BJ47" s="128" t="s">
        <v>1203</v>
      </c>
      <c r="BK47" s="128">
        <v>1</v>
      </c>
      <c r="BL47" s="131">
        <v>8.333333333333334</v>
      </c>
      <c r="BM47" s="128">
        <v>0</v>
      </c>
      <c r="BN47" s="131">
        <v>0</v>
      </c>
      <c r="BO47" s="128">
        <v>0</v>
      </c>
      <c r="BP47" s="131">
        <v>0</v>
      </c>
      <c r="BQ47" s="128">
        <v>11</v>
      </c>
      <c r="BR47" s="131">
        <v>91.66666666666667</v>
      </c>
      <c r="BS47" s="128">
        <v>12</v>
      </c>
      <c r="BT47" s="2"/>
      <c r="BU47" s="3"/>
      <c r="BV47" s="3"/>
      <c r="BW47" s="3"/>
      <c r="BX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hyperlinks>
    <hyperlink ref="AL3" r:id="rId1" display="http://www.tristanjackson.ca/"/>
    <hyperlink ref="AL4" r:id="rId2" display="https://t.co/t9ZCdMO85y"/>
    <hyperlink ref="AL5" r:id="rId3" display="http://rmsalt.com/"/>
    <hyperlink ref="AL7" r:id="rId4" display="https://t.co/1y93GtUKnN"/>
    <hyperlink ref="AL8" r:id="rId5" display="https://t.co/ZhSLEXIUt6"/>
    <hyperlink ref="AL9" r:id="rId6" display="https://t.co/hSUQvCO31p"/>
    <hyperlink ref="AL14" r:id="rId7" display="https://t.co/gcnlYLV2M9"/>
    <hyperlink ref="AL15" r:id="rId8" display="https://www.fijiwater.com/"/>
    <hyperlink ref="AL18" r:id="rId9" display="https://t.co/UlkwR06atu"/>
    <hyperlink ref="AL19" r:id="rId10" display="https://t.co/8KmM2LUa7K"/>
    <hyperlink ref="AL20" r:id="rId11" display="https://t.co/AG84ZbGuFe"/>
    <hyperlink ref="AL21" r:id="rId12" display="https://t.co/YAnrH2bKId"/>
    <hyperlink ref="AL22" r:id="rId13" display="https://t.co/fQGAtzyPWL"/>
    <hyperlink ref="AL24" r:id="rId14" display="https://sogoreate-landtrust.com/shuumi-land-tax/"/>
    <hyperlink ref="AL26" r:id="rId15" display="https://t.co/8ItvMPWTgx"/>
    <hyperlink ref="AL28" r:id="rId16" display="http://www.rainbowfoods.ca/"/>
    <hyperlink ref="AL29" r:id="rId17" display="https://t.co/fHSoM4wi0R"/>
    <hyperlink ref="AL31" r:id="rId18" display="https://t.co/eRSqV9iRY8"/>
    <hyperlink ref="AL32" r:id="rId19" display="https://alessiacara.lnk.to/thepainsofgrowing"/>
    <hyperlink ref="AL33" r:id="rId20" display="http://josiahvandien.com/"/>
    <hyperlink ref="AL34" r:id="rId21" display="http://www.shawnaccess.com/"/>
    <hyperlink ref="AL38" r:id="rId22" display="https://t.co/BHj6LoQa8H"/>
    <hyperlink ref="AL39" r:id="rId23" display="https://t.co/s0IMZXXLtV"/>
    <hyperlink ref="AL40" r:id="rId24" display="http://spacecrime.net/"/>
    <hyperlink ref="AL41" r:id="rId25" display="https://t.co/aSO7a7yxYz"/>
    <hyperlink ref="AL42" r:id="rId26" display="https://t.co/2TARfJ0vxm"/>
    <hyperlink ref="AL43" r:id="rId27" display="https://t.co/ev7bIUkpVY"/>
    <hyperlink ref="AL44" r:id="rId28" display="https://t.co/nACAH8UY6E"/>
    <hyperlink ref="AL46" r:id="rId29" display="https://t.co/zFcaRaV5v7"/>
    <hyperlink ref="AO3" r:id="rId30" display="https://pbs.twimg.com/profile_banners/1292910811/1475491003"/>
    <hyperlink ref="AO4" r:id="rId31" display="https://pbs.twimg.com/profile_banners/998965516717969435/1527253752"/>
    <hyperlink ref="AO5" r:id="rId32" display="https://pbs.twimg.com/profile_banners/3126919230/1555629988"/>
    <hyperlink ref="AO6" r:id="rId33" display="https://pbs.twimg.com/profile_banners/404769479/1538792494"/>
    <hyperlink ref="AO7" r:id="rId34" display="https://pbs.twimg.com/profile_banners/9482492/1373472601"/>
    <hyperlink ref="AO8" r:id="rId35" display="https://pbs.twimg.com/profile_banners/103024465/1443755086"/>
    <hyperlink ref="AO9" r:id="rId36" display="https://pbs.twimg.com/profile_banners/751067863180607488/1563332542"/>
    <hyperlink ref="AO11" r:id="rId37" display="https://pbs.twimg.com/profile_banners/1099699422500478977/1555447774"/>
    <hyperlink ref="AO12" r:id="rId38" display="https://pbs.twimg.com/profile_banners/957246958191726592/1564368333"/>
    <hyperlink ref="AO13" r:id="rId39" display="https://pbs.twimg.com/profile_banners/1101960174061973505/1551598851"/>
    <hyperlink ref="AO14" r:id="rId40" display="https://pbs.twimg.com/profile_banners/4037/1384805820"/>
    <hyperlink ref="AO15" r:id="rId41" display="https://pbs.twimg.com/profile_banners/18701873/1515457359"/>
    <hyperlink ref="AO16" r:id="rId42" display="https://pbs.twimg.com/profile_banners/15945351/1548472870"/>
    <hyperlink ref="AO17" r:id="rId43" display="https://pbs.twimg.com/profile_banners/1013502996137771008/1556460012"/>
    <hyperlink ref="AO18" r:id="rId44" display="https://pbs.twimg.com/profile_banners/52242024/1422742705"/>
    <hyperlink ref="AO19" r:id="rId45" display="https://pbs.twimg.com/profile_banners/379408088/1543868245"/>
    <hyperlink ref="AO20" r:id="rId46" display="https://pbs.twimg.com/profile_banners/1118147684983087105/1556220813"/>
    <hyperlink ref="AO21" r:id="rId47" display="https://pbs.twimg.com/profile_banners/2978589413/1542646201"/>
    <hyperlink ref="AO22" r:id="rId48" display="https://pbs.twimg.com/profile_banners/964872865014337536/1556736243"/>
    <hyperlink ref="AO23" r:id="rId49" display="https://pbs.twimg.com/profile_banners/1112582276938780672/1554096666"/>
    <hyperlink ref="AO24" r:id="rId50" display="https://pbs.twimg.com/profile_banners/18685407/1551372749"/>
    <hyperlink ref="AO25" r:id="rId51" display="https://pbs.twimg.com/profile_banners/1151103719594975232/1563279848"/>
    <hyperlink ref="AO26" r:id="rId52" display="https://pbs.twimg.com/profile_banners/331818436/1562163013"/>
    <hyperlink ref="AO28" r:id="rId53" display="https://pbs.twimg.com/profile_banners/3891120779/1457624114"/>
    <hyperlink ref="AO29" r:id="rId54" display="https://pbs.twimg.com/profile_banners/1121395527051038720/1565387136"/>
    <hyperlink ref="AO30" r:id="rId55" display="https://pbs.twimg.com/profile_banners/1074100477267206152/1561923650"/>
    <hyperlink ref="AO31" r:id="rId56" display="https://pbs.twimg.com/profile_banners/2530148677/1528444254"/>
    <hyperlink ref="AO32" r:id="rId57" display="https://pbs.twimg.com/profile_banners/159225370/1543571734"/>
    <hyperlink ref="AO33" r:id="rId58" display="https://pbs.twimg.com/profile_banners/76867434/1450467423"/>
    <hyperlink ref="AO34" r:id="rId59" display="https://pbs.twimg.com/profile_banners/2975496784/1526003178"/>
    <hyperlink ref="AO35" r:id="rId60" display="https://pbs.twimg.com/profile_banners/827707741/1565761220"/>
    <hyperlink ref="AO36" r:id="rId61" display="https://pbs.twimg.com/profile_banners/1136315334552690689/1565209033"/>
    <hyperlink ref="AO37" r:id="rId62" display="https://pbs.twimg.com/profile_banners/367188604/1432389337"/>
    <hyperlink ref="AO38" r:id="rId63" display="https://pbs.twimg.com/profile_banners/3377817119/1547499447"/>
    <hyperlink ref="AO39" r:id="rId64" display="https://pbs.twimg.com/profile_banners/46834323/1495818355"/>
    <hyperlink ref="AO40" r:id="rId65" display="https://pbs.twimg.com/profile_banners/1128922682693541888/1558153667"/>
    <hyperlink ref="AO41" r:id="rId66" display="https://pbs.twimg.com/profile_banners/183013211/1555943434"/>
    <hyperlink ref="AO42" r:id="rId67" display="https://pbs.twimg.com/profile_banners/46468297/1567013341"/>
    <hyperlink ref="AO43" r:id="rId68" display="https://pbs.twimg.com/profile_banners/879564033518469120/1566926607"/>
    <hyperlink ref="AO44" r:id="rId69" display="https://pbs.twimg.com/profile_banners/32179033/1445838844"/>
    <hyperlink ref="AO46" r:id="rId70" display="https://pbs.twimg.com/profile_banners/21550073/1489475078"/>
    <hyperlink ref="AO47" r:id="rId71" display="https://pbs.twimg.com/profile_banners/242956330/1545324434"/>
    <hyperlink ref="AU3" r:id="rId72" display="http://abs.twimg.com/images/themes/theme4/bg.gif"/>
    <hyperlink ref="AU5" r:id="rId73" display="http://abs.twimg.com/images/themes/theme1/bg.png"/>
    <hyperlink ref="AU6" r:id="rId74" display="http://abs.twimg.com/images/themes/theme1/bg.png"/>
    <hyperlink ref="AU7" r:id="rId75" display="http://abs.twimg.com/images/themes/theme5/bg.gif"/>
    <hyperlink ref="AU8" r:id="rId76" display="http://abs.twimg.com/images/themes/theme1/bg.png"/>
    <hyperlink ref="AU10" r:id="rId77" display="http://abs.twimg.com/images/themes/theme1/bg.png"/>
    <hyperlink ref="AU14" r:id="rId78" display="http://abs.twimg.com/images/themes/theme13/bg.gif"/>
    <hyperlink ref="AU15" r:id="rId79" display="http://abs.twimg.com/images/themes/theme1/bg.png"/>
    <hyperlink ref="AU16" r:id="rId80" display="http://abs.twimg.com/images/themes/theme7/bg.gif"/>
    <hyperlink ref="AU18" r:id="rId81" display="http://abs.twimg.com/images/themes/theme6/bg.gif"/>
    <hyperlink ref="AU19" r:id="rId82" display="http://abs.twimg.com/images/themes/theme1/bg.png"/>
    <hyperlink ref="AU21" r:id="rId83" display="http://abs.twimg.com/images/themes/theme1/bg.png"/>
    <hyperlink ref="AU22" r:id="rId84" display="http://abs.twimg.com/images/themes/theme1/bg.png"/>
    <hyperlink ref="AU24" r:id="rId85" display="http://abs.twimg.com/images/themes/theme1/bg.png"/>
    <hyperlink ref="AU26" r:id="rId86" display="http://abs.twimg.com/images/themes/theme1/bg.png"/>
    <hyperlink ref="AU27" r:id="rId87" display="http://pbs.twimg.com/profile_background_images/162937074/2P5V4J0EHomz178s2HnEixoWo1_500.jpg"/>
    <hyperlink ref="AU28" r:id="rId88" display="http://abs.twimg.com/images/themes/theme1/bg.png"/>
    <hyperlink ref="AU31" r:id="rId89" display="http://abs.twimg.com/images/themes/theme1/bg.png"/>
    <hyperlink ref="AU32" r:id="rId90" display="http://abs.twimg.com/images/themes/theme14/bg.gif"/>
    <hyperlink ref="AU33" r:id="rId91" display="http://abs.twimg.com/images/themes/theme9/bg.gif"/>
    <hyperlink ref="AU34" r:id="rId92" display="http://abs.twimg.com/images/themes/theme1/bg.png"/>
    <hyperlink ref="AU35" r:id="rId93" display="http://abs.twimg.com/images/themes/theme1/bg.png"/>
    <hyperlink ref="AU37" r:id="rId94" display="http://abs.twimg.com/images/themes/theme7/bg.gif"/>
    <hyperlink ref="AU38" r:id="rId95" display="http://abs.twimg.com/images/themes/theme1/bg.png"/>
    <hyperlink ref="AU39" r:id="rId96" display="http://abs.twimg.com/images/themes/theme1/bg.png"/>
    <hyperlink ref="AU41" r:id="rId97" display="http://abs.twimg.com/images/themes/theme9/bg.gif"/>
    <hyperlink ref="AU42" r:id="rId98" display="http://abs.twimg.com/images/themes/theme4/bg.gif"/>
    <hyperlink ref="AU43" r:id="rId99" display="http://abs.twimg.com/images/themes/theme1/bg.png"/>
    <hyperlink ref="AU44" r:id="rId100" display="http://abs.twimg.com/images/themes/theme4/bg.gif"/>
    <hyperlink ref="AU45" r:id="rId101" display="http://abs.twimg.com/images/themes/theme5/bg.gif"/>
    <hyperlink ref="AU46" r:id="rId102" display="http://abs.twimg.com/images/themes/theme5/bg.gif"/>
    <hyperlink ref="AU47" r:id="rId103" display="http://abs.twimg.com/images/themes/theme15/bg.png"/>
    <hyperlink ref="F3" r:id="rId104" display="http://pbs.twimg.com/profile_images/782892048038957056/9mSW6WRV_normal.jpg"/>
    <hyperlink ref="F4" r:id="rId105" display="http://pbs.twimg.com/profile_images/1000000725034860544/sb_ZDPMu_normal.jpg"/>
    <hyperlink ref="F5" r:id="rId106" display="http://pbs.twimg.com/profile_images/1119019770739867654/B7aIt3KY_normal.png"/>
    <hyperlink ref="F6" r:id="rId107" display="http://pbs.twimg.com/profile_images/1048397655993470977/rbTsJ1Y9_normal.jpg"/>
    <hyperlink ref="F7" r:id="rId108" display="http://pbs.twimg.com/profile_images/1003648362103664640/H4y5ycIM_normal.jpg"/>
    <hyperlink ref="F8" r:id="rId109" display="http://pbs.twimg.com/profile_images/879762216823672832/yPBtxDCz_normal.jpg"/>
    <hyperlink ref="F9" r:id="rId110" display="http://pbs.twimg.com/profile_images/1151326238478225408/IatroC5G_normal.png"/>
    <hyperlink ref="F10" r:id="rId111" display="http://abs.twimg.com/sticky/default_profile_images/default_profile_normal.png"/>
    <hyperlink ref="F11" r:id="rId112" display="http://pbs.twimg.com/profile_images/1138131307941285890/vItZBPTI_normal.jpg"/>
    <hyperlink ref="F12" r:id="rId113" display="http://pbs.twimg.com/profile_images/1155670664415764481/ESrrQn-n_normal.jpg"/>
    <hyperlink ref="F13" r:id="rId114" display="http://pbs.twimg.com/profile_images/1101960574567698432/VnEQxrkc_normal.jpg"/>
    <hyperlink ref="F14" r:id="rId115" display="http://pbs.twimg.com/profile_images/945749438403829761/iC2oe92A_normal.jpg"/>
    <hyperlink ref="F15" r:id="rId116" display="http://pbs.twimg.com/profile_images/553653588690362368/g0zxIbu8_normal.png"/>
    <hyperlink ref="F16" r:id="rId117" display="http://pbs.twimg.com/profile_images/1094376006612180992/7NXh8enU_normal.jpg"/>
    <hyperlink ref="F17" r:id="rId118" display="http://pbs.twimg.com/profile_images/1145786045881036800/mtNIEAXE_normal.jpg"/>
    <hyperlink ref="F18" r:id="rId119" display="http://pbs.twimg.com/profile_images/684101250632302592/hFkWb_Bv_normal.jpg"/>
    <hyperlink ref="F19" r:id="rId120" display="http://pbs.twimg.com/profile_images/989364677426733057/HD-2Vnhf_normal.jpg"/>
    <hyperlink ref="F20" r:id="rId121" display="http://pbs.twimg.com/profile_images/1118150961917198336/bYjn5OR0_normal.jpg"/>
    <hyperlink ref="F21" r:id="rId122" display="http://pbs.twimg.com/profile_images/793866777054810113/6Jzit6W0_normal.jpg"/>
    <hyperlink ref="F22" r:id="rId123" display="http://pbs.twimg.com/profile_images/1123659238964965376/L0JRGIsU_normal.png"/>
    <hyperlink ref="F23" r:id="rId124" display="http://pbs.twimg.com/profile_images/1112583270120611840/XlhvkzRz_normal.jpg"/>
    <hyperlink ref="F24" r:id="rId125" display="http://pbs.twimg.com/profile_images/1101163372014317568/YKOgzz0O_normal.png"/>
    <hyperlink ref="F25" r:id="rId126" display="http://pbs.twimg.com/profile_images/1151103900931514368/HMXDjok8_normal.jpg"/>
    <hyperlink ref="F26" r:id="rId127" display="http://pbs.twimg.com/profile_images/1146426079395110913/BdiWseNE_normal.jpg"/>
    <hyperlink ref="F27" r:id="rId128" display="http://pbs.twimg.com/profile_images/437696522/wallpaper_silversurfer01_normal.jpg"/>
    <hyperlink ref="F28" r:id="rId129" display="http://pbs.twimg.com/profile_images/1164923529571291136/ihnyy1Hq_normal.jpg"/>
    <hyperlink ref="F29" r:id="rId130" display="http://pbs.twimg.com/profile_images/1157596825337171969/L8qPnj32_normal.jpg"/>
    <hyperlink ref="F30" r:id="rId131" display="http://pbs.twimg.com/profile_images/1159166959277301760/zskLlgMZ_normal.jpg"/>
    <hyperlink ref="F31" r:id="rId132" display="http://pbs.twimg.com/profile_images/986501013015183360/AIAjeEct_normal.jpg"/>
    <hyperlink ref="F32" r:id="rId133" display="http://pbs.twimg.com/profile_images/1002589179077976064/BtyEzOI0_normal.jpg"/>
    <hyperlink ref="F33" r:id="rId134" display="http://pbs.twimg.com/profile_images/985494838316552193/ps5KtX8x_normal.jpg"/>
    <hyperlink ref="F34" r:id="rId135" display="http://pbs.twimg.com/profile_images/994755481339019264/hDe746Lc_normal.jpg"/>
    <hyperlink ref="F35" r:id="rId136" display="http://pbs.twimg.com/profile_images/1161512855080001536/VLkBgZW2_normal.jpg"/>
    <hyperlink ref="F36" r:id="rId137" display="http://pbs.twimg.com/profile_images/1159196097262292994/8Hsdbycr_normal.jpg"/>
    <hyperlink ref="F37" r:id="rId138" display="http://pbs.twimg.com/profile_images/1104024117760516097/UerJ-EQS_normal.png"/>
    <hyperlink ref="F38" r:id="rId139" display="http://pbs.twimg.com/profile_images/1084917321838190592/c31xHcCO_normal.jpg"/>
    <hyperlink ref="F39" r:id="rId140" display="http://pbs.twimg.com/profile_images/868151298926944256/HHOS_YpA_normal.jpg"/>
    <hyperlink ref="F40" r:id="rId141" display="http://pbs.twimg.com/profile_images/1128924014003466240/eZ84UP-Y_normal.jpg"/>
    <hyperlink ref="F41" r:id="rId142" display="http://pbs.twimg.com/profile_images/1159153039485341696/aSGwDloJ_normal.jpg"/>
    <hyperlink ref="F42" r:id="rId143" display="http://pbs.twimg.com/profile_images/1167556465063878656/Iq9SEQgt_normal.jpg"/>
    <hyperlink ref="F43" r:id="rId144" display="http://pbs.twimg.com/profile_images/1166400032238518278/zs344-pa_normal.jpg"/>
    <hyperlink ref="F44" r:id="rId145" display="http://pbs.twimg.com/profile_images/2222088029/image_normal.jpg"/>
    <hyperlink ref="F45" r:id="rId146" display="http://pbs.twimg.com/profile_images/2482081046/mc8lobfs69qlam5ikztn_normal.jpeg"/>
    <hyperlink ref="F46" r:id="rId147" display="http://pbs.twimg.com/profile_images/878846568534814722/8ee7HYem_normal.jpg"/>
    <hyperlink ref="F47" r:id="rId148" display="http://pbs.twimg.com/profile_images/1075794554194944002/2wJIrq2t_normal.jpg"/>
    <hyperlink ref="AX3" r:id="rId149" display="https://twitter.com/t_jacksonmusic"/>
    <hyperlink ref="AX4" r:id="rId150" display="https://twitter.com/flowwater"/>
    <hyperlink ref="AX5" r:id="rId151" display="https://twitter.com/rm_salt"/>
    <hyperlink ref="AX6" r:id="rId152" display="https://twitter.com/deanerzzzz"/>
    <hyperlink ref="AX7" r:id="rId153" display="https://twitter.com/steviepeters"/>
    <hyperlink ref="AX8" r:id="rId154" display="https://twitter.com/ability360"/>
    <hyperlink ref="AX9" r:id="rId155" display="https://twitter.com/monst_campaign"/>
    <hyperlink ref="AX10" r:id="rId156" display="https://twitter.com/flowwater_58"/>
    <hyperlink ref="AX11" r:id="rId157" display="https://twitter.com/prticularlyval"/>
    <hyperlink ref="AX12" r:id="rId158" display="https://twitter.com/alicezanotti"/>
    <hyperlink ref="AX13" r:id="rId159" display="https://twitter.com/bocicuelena"/>
    <hyperlink ref="AX14" r:id="rId160" display="https://twitter.com/sh"/>
    <hyperlink ref="AX15" r:id="rId161" display="https://twitter.com/fijiwater"/>
    <hyperlink ref="AX16" r:id="rId162" display="https://twitter.com/charlieputh"/>
    <hyperlink ref="AX17" r:id="rId163" display="https://twitter.com/ionellaccl"/>
    <hyperlink ref="AX18" r:id="rId164" display="https://twitter.com/andrewgertler"/>
    <hyperlink ref="AX19" r:id="rId165" display="https://twitter.com/shawnmendes"/>
    <hyperlink ref="AX20" r:id="rId166" display="https://twitter.com/starsdoinggood"/>
    <hyperlink ref="AX21" r:id="rId167" display="https://twitter.com/flowhydration"/>
    <hyperlink ref="AX22" r:id="rId168" display="https://twitter.com/dankanator_ofcl"/>
    <hyperlink ref="AX23" r:id="rId169" display="https://twitter.com/irisstarr3"/>
    <hyperlink ref="AX24" r:id="rId170" display="https://twitter.com/joanstarr"/>
    <hyperlink ref="AX25" r:id="rId171" display="https://twitter.com/firejake5188"/>
    <hyperlink ref="AX26" r:id="rId172" display="https://twitter.com/outfrontmediaeh"/>
    <hyperlink ref="AX27" r:id="rId173" display="https://twitter.com/flow"/>
    <hyperlink ref="AX28" r:id="rId174" display="https://twitter.com/rainbowfoods78"/>
    <hyperlink ref="AX29" r:id="rId175" display="https://twitter.com/veronikaliyah"/>
    <hyperlink ref="AX30" r:id="rId176" display="https://twitter.com/jensyn_99"/>
    <hyperlink ref="AX31" r:id="rId177" display="https://twitter.com/connorbrashier"/>
    <hyperlink ref="AX32" r:id="rId178" display="https://twitter.com/alessiacara"/>
    <hyperlink ref="AX33" r:id="rId179" display="https://twitter.com/josiahvandien"/>
    <hyperlink ref="AX34" r:id="rId180" display="https://twitter.com/shawnaccess"/>
    <hyperlink ref="AX35" r:id="rId181" display="https://twitter.com/sapphiremutual"/>
    <hyperlink ref="AX36" r:id="rId182" display="https://twitter.com/whywyitm"/>
    <hyperlink ref="AX37" r:id="rId183" display="https://twitter.com/ellyreviews"/>
    <hyperlink ref="AX38" r:id="rId184" display="https://twitter.com/ridekater"/>
    <hyperlink ref="AX39" r:id="rId185" display="https://twitter.com/zyaldar"/>
    <hyperlink ref="AX40" r:id="rId186" display="https://twitter.com/kaimfs_"/>
    <hyperlink ref="AX41" r:id="rId187" display="https://twitter.com/brimorganbooks"/>
    <hyperlink ref="AX42" r:id="rId188" display="https://twitter.com/getawaycarmen"/>
    <hyperlink ref="AX43" r:id="rId189" display="https://twitter.com/swiftsmidnights"/>
    <hyperlink ref="AX44" r:id="rId190" display="https://twitter.com/annabredikhina"/>
    <hyperlink ref="AX45" r:id="rId191" display="https://twitter.com/jennyevansent"/>
    <hyperlink ref="AX46" r:id="rId192" display="https://twitter.com/asianmochachip"/>
    <hyperlink ref="AX47" r:id="rId193" display="https://twitter.com/harrisdoran"/>
  </hyperlinks>
  <printOptions/>
  <pageMargins left="0.7" right="0.7" top="0.75" bottom="0.75" header="0.3" footer="0.3"/>
  <pageSetup horizontalDpi="600" verticalDpi="600" orientation="portrait" r:id="rId197"/>
  <legacyDrawing r:id="rId195"/>
  <tableParts>
    <tablePart r:id="rId1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873</v>
      </c>
      <c r="Z2" s="13" t="s">
        <v>887</v>
      </c>
      <c r="AA2" s="13" t="s">
        <v>935</v>
      </c>
      <c r="AB2" s="13" t="s">
        <v>1003</v>
      </c>
      <c r="AC2" s="13" t="s">
        <v>1078</v>
      </c>
      <c r="AD2" s="13" t="s">
        <v>1107</v>
      </c>
      <c r="AE2" s="13" t="s">
        <v>1109</v>
      </c>
      <c r="AF2" s="13" t="s">
        <v>1126</v>
      </c>
      <c r="AG2" s="67" t="s">
        <v>1241</v>
      </c>
      <c r="AH2" s="67" t="s">
        <v>1242</v>
      </c>
      <c r="AI2" s="67" t="s">
        <v>1243</v>
      </c>
      <c r="AJ2" s="67" t="s">
        <v>1244</v>
      </c>
      <c r="AK2" s="67" t="s">
        <v>1245</v>
      </c>
      <c r="AL2" s="67" t="s">
        <v>1246</v>
      </c>
      <c r="AM2" s="67" t="s">
        <v>1247</v>
      </c>
      <c r="AN2" s="67" t="s">
        <v>1248</v>
      </c>
      <c r="AO2" s="67" t="s">
        <v>1251</v>
      </c>
    </row>
    <row r="3" spans="1:41" ht="15">
      <c r="A3" s="125" t="s">
        <v>827</v>
      </c>
      <c r="B3" s="126" t="s">
        <v>837</v>
      </c>
      <c r="C3" s="126" t="s">
        <v>56</v>
      </c>
      <c r="D3" s="117"/>
      <c r="E3" s="116"/>
      <c r="F3" s="118" t="s">
        <v>1323</v>
      </c>
      <c r="G3" s="119"/>
      <c r="H3" s="119"/>
      <c r="I3" s="120">
        <v>3</v>
      </c>
      <c r="J3" s="121"/>
      <c r="K3" s="51">
        <v>9</v>
      </c>
      <c r="L3" s="51">
        <v>8</v>
      </c>
      <c r="M3" s="51">
        <v>6</v>
      </c>
      <c r="N3" s="51">
        <v>14</v>
      </c>
      <c r="O3" s="51">
        <v>0</v>
      </c>
      <c r="P3" s="52">
        <v>0</v>
      </c>
      <c r="Q3" s="52">
        <v>0</v>
      </c>
      <c r="R3" s="51">
        <v>1</v>
      </c>
      <c r="S3" s="51">
        <v>0</v>
      </c>
      <c r="T3" s="51">
        <v>9</v>
      </c>
      <c r="U3" s="51">
        <v>14</v>
      </c>
      <c r="V3" s="51">
        <v>4</v>
      </c>
      <c r="W3" s="52">
        <v>1.753086</v>
      </c>
      <c r="X3" s="52">
        <v>0.1527777777777778</v>
      </c>
      <c r="Y3" s="85" t="s">
        <v>874</v>
      </c>
      <c r="Z3" s="85" t="s">
        <v>888</v>
      </c>
      <c r="AA3" s="85" t="s">
        <v>936</v>
      </c>
      <c r="AB3" s="91" t="s">
        <v>1004</v>
      </c>
      <c r="AC3" s="91" t="s">
        <v>1079</v>
      </c>
      <c r="AD3" s="91" t="s">
        <v>236</v>
      </c>
      <c r="AE3" s="91" t="s">
        <v>1110</v>
      </c>
      <c r="AF3" s="91" t="s">
        <v>1127</v>
      </c>
      <c r="AG3" s="128">
        <v>9</v>
      </c>
      <c r="AH3" s="131">
        <v>6.474820143884892</v>
      </c>
      <c r="AI3" s="128">
        <v>1</v>
      </c>
      <c r="AJ3" s="131">
        <v>0.7194244604316546</v>
      </c>
      <c r="AK3" s="128">
        <v>0</v>
      </c>
      <c r="AL3" s="131">
        <v>0</v>
      </c>
      <c r="AM3" s="128">
        <v>129</v>
      </c>
      <c r="AN3" s="131">
        <v>92.80575539568345</v>
      </c>
      <c r="AO3" s="128">
        <v>139</v>
      </c>
    </row>
    <row r="4" spans="1:41" ht="15">
      <c r="A4" s="125" t="s">
        <v>828</v>
      </c>
      <c r="B4" s="126" t="s">
        <v>838</v>
      </c>
      <c r="C4" s="126" t="s">
        <v>56</v>
      </c>
      <c r="D4" s="122"/>
      <c r="E4" s="100"/>
      <c r="F4" s="103" t="s">
        <v>1324</v>
      </c>
      <c r="G4" s="107"/>
      <c r="H4" s="107"/>
      <c r="I4" s="123">
        <v>4</v>
      </c>
      <c r="J4" s="110"/>
      <c r="K4" s="51">
        <v>9</v>
      </c>
      <c r="L4" s="51">
        <v>9</v>
      </c>
      <c r="M4" s="51">
        <v>0</v>
      </c>
      <c r="N4" s="51">
        <v>9</v>
      </c>
      <c r="O4" s="51">
        <v>0</v>
      </c>
      <c r="P4" s="52">
        <v>0</v>
      </c>
      <c r="Q4" s="52">
        <v>0</v>
      </c>
      <c r="R4" s="51">
        <v>1</v>
      </c>
      <c r="S4" s="51">
        <v>0</v>
      </c>
      <c r="T4" s="51">
        <v>9</v>
      </c>
      <c r="U4" s="51">
        <v>9</v>
      </c>
      <c r="V4" s="51">
        <v>4</v>
      </c>
      <c r="W4" s="52">
        <v>1.851852</v>
      </c>
      <c r="X4" s="52">
        <v>0.125</v>
      </c>
      <c r="Y4" s="85" t="s">
        <v>294</v>
      </c>
      <c r="Z4" s="85" t="s">
        <v>303</v>
      </c>
      <c r="AA4" s="85" t="s">
        <v>937</v>
      </c>
      <c r="AB4" s="91" t="s">
        <v>1005</v>
      </c>
      <c r="AC4" s="91" t="s">
        <v>1080</v>
      </c>
      <c r="AD4" s="91" t="s">
        <v>1108</v>
      </c>
      <c r="AE4" s="91" t="s">
        <v>1111</v>
      </c>
      <c r="AF4" s="91" t="s">
        <v>1128</v>
      </c>
      <c r="AG4" s="128">
        <v>5</v>
      </c>
      <c r="AH4" s="131">
        <v>4.504504504504505</v>
      </c>
      <c r="AI4" s="128">
        <v>2</v>
      </c>
      <c r="AJ4" s="131">
        <v>1.8018018018018018</v>
      </c>
      <c r="AK4" s="128">
        <v>0</v>
      </c>
      <c r="AL4" s="131">
        <v>0</v>
      </c>
      <c r="AM4" s="128">
        <v>104</v>
      </c>
      <c r="AN4" s="131">
        <v>93.69369369369369</v>
      </c>
      <c r="AO4" s="128">
        <v>111</v>
      </c>
    </row>
    <row r="5" spans="1:41" ht="15">
      <c r="A5" s="125" t="s">
        <v>829</v>
      </c>
      <c r="B5" s="126" t="s">
        <v>839</v>
      </c>
      <c r="C5" s="126" t="s">
        <v>56</v>
      </c>
      <c r="D5" s="122"/>
      <c r="E5" s="100"/>
      <c r="F5" s="103" t="s">
        <v>829</v>
      </c>
      <c r="G5" s="107"/>
      <c r="H5" s="107"/>
      <c r="I5" s="123">
        <v>5</v>
      </c>
      <c r="J5" s="110"/>
      <c r="K5" s="51">
        <v>6</v>
      </c>
      <c r="L5" s="51">
        <v>5</v>
      </c>
      <c r="M5" s="51">
        <v>0</v>
      </c>
      <c r="N5" s="51">
        <v>5</v>
      </c>
      <c r="O5" s="51">
        <v>0</v>
      </c>
      <c r="P5" s="52">
        <v>0</v>
      </c>
      <c r="Q5" s="52">
        <v>0</v>
      </c>
      <c r="R5" s="51">
        <v>1</v>
      </c>
      <c r="S5" s="51">
        <v>0</v>
      </c>
      <c r="T5" s="51">
        <v>6</v>
      </c>
      <c r="U5" s="51">
        <v>5</v>
      </c>
      <c r="V5" s="51">
        <v>2</v>
      </c>
      <c r="W5" s="52">
        <v>1.388889</v>
      </c>
      <c r="X5" s="52">
        <v>0.16666666666666666</v>
      </c>
      <c r="Y5" s="85"/>
      <c r="Z5" s="85"/>
      <c r="AA5" s="85" t="s">
        <v>315</v>
      </c>
      <c r="AB5" s="91" t="s">
        <v>423</v>
      </c>
      <c r="AC5" s="91" t="s">
        <v>423</v>
      </c>
      <c r="AD5" s="91"/>
      <c r="AE5" s="91" t="s">
        <v>1112</v>
      </c>
      <c r="AF5" s="91" t="s">
        <v>1129</v>
      </c>
      <c r="AG5" s="128">
        <v>0</v>
      </c>
      <c r="AH5" s="131">
        <v>0</v>
      </c>
      <c r="AI5" s="128">
        <v>0</v>
      </c>
      <c r="AJ5" s="131">
        <v>0</v>
      </c>
      <c r="AK5" s="128">
        <v>0</v>
      </c>
      <c r="AL5" s="131">
        <v>0</v>
      </c>
      <c r="AM5" s="128">
        <v>14</v>
      </c>
      <c r="AN5" s="131">
        <v>100</v>
      </c>
      <c r="AO5" s="128">
        <v>14</v>
      </c>
    </row>
    <row r="6" spans="1:41" ht="15">
      <c r="A6" s="125" t="s">
        <v>830</v>
      </c>
      <c r="B6" s="126" t="s">
        <v>840</v>
      </c>
      <c r="C6" s="126" t="s">
        <v>56</v>
      </c>
      <c r="D6" s="122"/>
      <c r="E6" s="100"/>
      <c r="F6" s="103" t="s">
        <v>1325</v>
      </c>
      <c r="G6" s="107"/>
      <c r="H6" s="107"/>
      <c r="I6" s="123">
        <v>6</v>
      </c>
      <c r="J6" s="110"/>
      <c r="K6" s="51">
        <v>6</v>
      </c>
      <c r="L6" s="51">
        <v>6</v>
      </c>
      <c r="M6" s="51">
        <v>0</v>
      </c>
      <c r="N6" s="51">
        <v>6</v>
      </c>
      <c r="O6" s="51">
        <v>6</v>
      </c>
      <c r="P6" s="52" t="s">
        <v>850</v>
      </c>
      <c r="Q6" s="52" t="s">
        <v>850</v>
      </c>
      <c r="R6" s="51">
        <v>6</v>
      </c>
      <c r="S6" s="51">
        <v>6</v>
      </c>
      <c r="T6" s="51">
        <v>1</v>
      </c>
      <c r="U6" s="51">
        <v>1</v>
      </c>
      <c r="V6" s="51">
        <v>0</v>
      </c>
      <c r="W6" s="52">
        <v>0</v>
      </c>
      <c r="X6" s="52">
        <v>0</v>
      </c>
      <c r="Y6" s="85" t="s">
        <v>875</v>
      </c>
      <c r="Z6" s="85" t="s">
        <v>889</v>
      </c>
      <c r="AA6" s="85" t="s">
        <v>938</v>
      </c>
      <c r="AB6" s="91" t="s">
        <v>1006</v>
      </c>
      <c r="AC6" s="91" t="s">
        <v>423</v>
      </c>
      <c r="AD6" s="91"/>
      <c r="AE6" s="91"/>
      <c r="AF6" s="91" t="s">
        <v>1130</v>
      </c>
      <c r="AG6" s="128">
        <v>10</v>
      </c>
      <c r="AH6" s="131">
        <v>6.802721088435374</v>
      </c>
      <c r="AI6" s="128">
        <v>0</v>
      </c>
      <c r="AJ6" s="131">
        <v>0</v>
      </c>
      <c r="AK6" s="128">
        <v>0</v>
      </c>
      <c r="AL6" s="131">
        <v>0</v>
      </c>
      <c r="AM6" s="128">
        <v>137</v>
      </c>
      <c r="AN6" s="131">
        <v>93.19727891156462</v>
      </c>
      <c r="AO6" s="128">
        <v>147</v>
      </c>
    </row>
    <row r="7" spans="1:41" ht="15">
      <c r="A7" s="125" t="s">
        <v>831</v>
      </c>
      <c r="B7" s="126" t="s">
        <v>841</v>
      </c>
      <c r="C7" s="126" t="s">
        <v>56</v>
      </c>
      <c r="D7" s="122"/>
      <c r="E7" s="100"/>
      <c r="F7" s="103" t="s">
        <v>1326</v>
      </c>
      <c r="G7" s="107"/>
      <c r="H7" s="107"/>
      <c r="I7" s="123">
        <v>7</v>
      </c>
      <c r="J7" s="110"/>
      <c r="K7" s="51">
        <v>5</v>
      </c>
      <c r="L7" s="51">
        <v>6</v>
      </c>
      <c r="M7" s="51">
        <v>0</v>
      </c>
      <c r="N7" s="51">
        <v>6</v>
      </c>
      <c r="O7" s="51">
        <v>0</v>
      </c>
      <c r="P7" s="52">
        <v>0</v>
      </c>
      <c r="Q7" s="52">
        <v>0</v>
      </c>
      <c r="R7" s="51">
        <v>1</v>
      </c>
      <c r="S7" s="51">
        <v>0</v>
      </c>
      <c r="T7" s="51">
        <v>5</v>
      </c>
      <c r="U7" s="51">
        <v>6</v>
      </c>
      <c r="V7" s="51">
        <v>2</v>
      </c>
      <c r="W7" s="52">
        <v>1.12</v>
      </c>
      <c r="X7" s="52">
        <v>0.3</v>
      </c>
      <c r="Y7" s="85"/>
      <c r="Z7" s="85"/>
      <c r="AA7" s="85"/>
      <c r="AB7" s="91" t="s">
        <v>1007</v>
      </c>
      <c r="AC7" s="91" t="s">
        <v>1081</v>
      </c>
      <c r="AD7" s="91" t="s">
        <v>248</v>
      </c>
      <c r="AE7" s="91" t="s">
        <v>1113</v>
      </c>
      <c r="AF7" s="91" t="s">
        <v>1131</v>
      </c>
      <c r="AG7" s="128">
        <v>3</v>
      </c>
      <c r="AH7" s="131">
        <v>4.918032786885246</v>
      </c>
      <c r="AI7" s="128">
        <v>0</v>
      </c>
      <c r="AJ7" s="131">
        <v>0</v>
      </c>
      <c r="AK7" s="128">
        <v>0</v>
      </c>
      <c r="AL7" s="131">
        <v>0</v>
      </c>
      <c r="AM7" s="128">
        <v>58</v>
      </c>
      <c r="AN7" s="131">
        <v>95.08196721311475</v>
      </c>
      <c r="AO7" s="128">
        <v>61</v>
      </c>
    </row>
    <row r="8" spans="1:41" ht="15">
      <c r="A8" s="125" t="s">
        <v>832</v>
      </c>
      <c r="B8" s="126" t="s">
        <v>842</v>
      </c>
      <c r="C8" s="126" t="s">
        <v>56</v>
      </c>
      <c r="D8" s="122"/>
      <c r="E8" s="100"/>
      <c r="F8" s="103" t="s">
        <v>1327</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c r="Z8" s="85"/>
      <c r="AA8" s="85" t="s">
        <v>316</v>
      </c>
      <c r="AB8" s="91" t="s">
        <v>1008</v>
      </c>
      <c r="AC8" s="91" t="s">
        <v>1082</v>
      </c>
      <c r="AD8" s="91"/>
      <c r="AE8" s="91" t="s">
        <v>230</v>
      </c>
      <c r="AF8" s="91" t="s">
        <v>1132</v>
      </c>
      <c r="AG8" s="128">
        <v>0</v>
      </c>
      <c r="AH8" s="131">
        <v>0</v>
      </c>
      <c r="AI8" s="128">
        <v>0</v>
      </c>
      <c r="AJ8" s="131">
        <v>0</v>
      </c>
      <c r="AK8" s="128">
        <v>0</v>
      </c>
      <c r="AL8" s="131">
        <v>0</v>
      </c>
      <c r="AM8" s="128">
        <v>36</v>
      </c>
      <c r="AN8" s="131">
        <v>100</v>
      </c>
      <c r="AO8" s="128">
        <v>36</v>
      </c>
    </row>
    <row r="9" spans="1:41" ht="15">
      <c r="A9" s="125" t="s">
        <v>833</v>
      </c>
      <c r="B9" s="126" t="s">
        <v>843</v>
      </c>
      <c r="C9" s="126" t="s">
        <v>56</v>
      </c>
      <c r="D9" s="122"/>
      <c r="E9" s="100"/>
      <c r="F9" s="103" t="s">
        <v>833</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c r="Z9" s="85"/>
      <c r="AA9" s="85" t="s">
        <v>312</v>
      </c>
      <c r="AB9" s="91" t="s">
        <v>423</v>
      </c>
      <c r="AC9" s="91" t="s">
        <v>423</v>
      </c>
      <c r="AD9" s="91"/>
      <c r="AE9" s="91" t="s">
        <v>1114</v>
      </c>
      <c r="AF9" s="91" t="s">
        <v>1133</v>
      </c>
      <c r="AG9" s="128">
        <v>0</v>
      </c>
      <c r="AH9" s="131">
        <v>0</v>
      </c>
      <c r="AI9" s="128">
        <v>0</v>
      </c>
      <c r="AJ9" s="131">
        <v>0</v>
      </c>
      <c r="AK9" s="128">
        <v>0</v>
      </c>
      <c r="AL9" s="131">
        <v>0</v>
      </c>
      <c r="AM9" s="128">
        <v>20</v>
      </c>
      <c r="AN9" s="131">
        <v>100</v>
      </c>
      <c r="AO9" s="128">
        <v>20</v>
      </c>
    </row>
    <row r="10" spans="1:41" ht="14.25" customHeight="1">
      <c r="A10" s="125" t="s">
        <v>834</v>
      </c>
      <c r="B10" s="126" t="s">
        <v>844</v>
      </c>
      <c r="C10" s="126" t="s">
        <v>56</v>
      </c>
      <c r="D10" s="122"/>
      <c r="E10" s="100"/>
      <c r="F10" s="103" t="s">
        <v>1328</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c r="Z10" s="85"/>
      <c r="AA10" s="85"/>
      <c r="AB10" s="91" t="s">
        <v>1009</v>
      </c>
      <c r="AC10" s="91" t="s">
        <v>1083</v>
      </c>
      <c r="AD10" s="91"/>
      <c r="AE10" s="91" t="s">
        <v>218</v>
      </c>
      <c r="AF10" s="91" t="s">
        <v>1134</v>
      </c>
      <c r="AG10" s="128">
        <v>0</v>
      </c>
      <c r="AH10" s="131">
        <v>0</v>
      </c>
      <c r="AI10" s="128">
        <v>0</v>
      </c>
      <c r="AJ10" s="131">
        <v>0</v>
      </c>
      <c r="AK10" s="128">
        <v>0</v>
      </c>
      <c r="AL10" s="131">
        <v>0</v>
      </c>
      <c r="AM10" s="128">
        <v>20</v>
      </c>
      <c r="AN10" s="131">
        <v>100</v>
      </c>
      <c r="AO10" s="128">
        <v>20</v>
      </c>
    </row>
    <row r="11" spans="1:41" ht="15">
      <c r="A11" s="125" t="s">
        <v>835</v>
      </c>
      <c r="B11" s="126" t="s">
        <v>845</v>
      </c>
      <c r="C11" s="126" t="s">
        <v>56</v>
      </c>
      <c r="D11" s="122"/>
      <c r="E11" s="100"/>
      <c r="F11" s="103" t="s">
        <v>835</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t="s">
        <v>291</v>
      </c>
      <c r="Z11" s="85" t="s">
        <v>300</v>
      </c>
      <c r="AA11" s="85" t="s">
        <v>308</v>
      </c>
      <c r="AB11" s="91" t="s">
        <v>423</v>
      </c>
      <c r="AC11" s="91" t="s">
        <v>423</v>
      </c>
      <c r="AD11" s="91" t="s">
        <v>243</v>
      </c>
      <c r="AE11" s="91"/>
      <c r="AF11" s="91" t="s">
        <v>1135</v>
      </c>
      <c r="AG11" s="128">
        <v>0</v>
      </c>
      <c r="AH11" s="131">
        <v>0</v>
      </c>
      <c r="AI11" s="128">
        <v>0</v>
      </c>
      <c r="AJ11" s="131">
        <v>0</v>
      </c>
      <c r="AK11" s="128">
        <v>0</v>
      </c>
      <c r="AL11" s="131">
        <v>0</v>
      </c>
      <c r="AM11" s="128">
        <v>7</v>
      </c>
      <c r="AN11" s="131">
        <v>100</v>
      </c>
      <c r="AO11" s="128">
        <v>7</v>
      </c>
    </row>
    <row r="12" spans="1:41" ht="15">
      <c r="A12" s="125" t="s">
        <v>836</v>
      </c>
      <c r="B12" s="126" t="s">
        <v>846</v>
      </c>
      <c r="C12" s="126" t="s">
        <v>56</v>
      </c>
      <c r="D12" s="122"/>
      <c r="E12" s="100"/>
      <c r="F12" s="103" t="s">
        <v>1329</v>
      </c>
      <c r="G12" s="107"/>
      <c r="H12" s="107"/>
      <c r="I12" s="123">
        <v>12</v>
      </c>
      <c r="J12" s="110"/>
      <c r="K12" s="51">
        <v>2</v>
      </c>
      <c r="L12" s="51">
        <v>2</v>
      </c>
      <c r="M12" s="51">
        <v>0</v>
      </c>
      <c r="N12" s="51">
        <v>2</v>
      </c>
      <c r="O12" s="51">
        <v>1</v>
      </c>
      <c r="P12" s="52">
        <v>0</v>
      </c>
      <c r="Q12" s="52">
        <v>0</v>
      </c>
      <c r="R12" s="51">
        <v>1</v>
      </c>
      <c r="S12" s="51">
        <v>0</v>
      </c>
      <c r="T12" s="51">
        <v>2</v>
      </c>
      <c r="U12" s="51">
        <v>2</v>
      </c>
      <c r="V12" s="51">
        <v>1</v>
      </c>
      <c r="W12" s="52">
        <v>0.5</v>
      </c>
      <c r="X12" s="52">
        <v>0.5</v>
      </c>
      <c r="Y12" s="85"/>
      <c r="Z12" s="85"/>
      <c r="AA12" s="85" t="s">
        <v>242</v>
      </c>
      <c r="AB12" s="91" t="s">
        <v>1010</v>
      </c>
      <c r="AC12" s="91" t="s">
        <v>1084</v>
      </c>
      <c r="AD12" s="91"/>
      <c r="AE12" s="91" t="s">
        <v>214</v>
      </c>
      <c r="AF12" s="91" t="s">
        <v>1136</v>
      </c>
      <c r="AG12" s="128">
        <v>2</v>
      </c>
      <c r="AH12" s="131">
        <v>5.555555555555555</v>
      </c>
      <c r="AI12" s="128">
        <v>0</v>
      </c>
      <c r="AJ12" s="131">
        <v>0</v>
      </c>
      <c r="AK12" s="128">
        <v>0</v>
      </c>
      <c r="AL12" s="131">
        <v>0</v>
      </c>
      <c r="AM12" s="128">
        <v>34</v>
      </c>
      <c r="AN12" s="131">
        <v>94.44444444444444</v>
      </c>
      <c r="AO12" s="128">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827</v>
      </c>
      <c r="B2" s="91" t="s">
        <v>241</v>
      </c>
      <c r="C2" s="85">
        <f>VLOOKUP(GroupVertices[[#This Row],[Vertex]],Vertices[],MATCH("ID",Vertices[[#Headers],[Vertex]:[Vertex Content Word Count]],0),FALSE)</f>
        <v>47</v>
      </c>
    </row>
    <row r="3" spans="1:3" ht="15">
      <c r="A3" s="85" t="s">
        <v>827</v>
      </c>
      <c r="B3" s="91" t="s">
        <v>249</v>
      </c>
      <c r="C3" s="85">
        <f>VLOOKUP(GroupVertices[[#This Row],[Vertex]],Vertices[],MATCH("ID",Vertices[[#Headers],[Vertex]:[Vertex Content Word Count]],0),FALSE)</f>
        <v>21</v>
      </c>
    </row>
    <row r="4" spans="1:3" ht="15">
      <c r="A4" s="85" t="s">
        <v>827</v>
      </c>
      <c r="B4" s="91" t="s">
        <v>237</v>
      </c>
      <c r="C4" s="85">
        <f>VLOOKUP(GroupVertices[[#This Row],[Vertex]],Vertices[],MATCH("ID",Vertices[[#Headers],[Vertex]:[Vertex Content Word Count]],0),FALSE)</f>
        <v>43</v>
      </c>
    </row>
    <row r="5" spans="1:3" ht="15">
      <c r="A5" s="85" t="s">
        <v>827</v>
      </c>
      <c r="B5" s="91" t="s">
        <v>236</v>
      </c>
      <c r="C5" s="85">
        <f>VLOOKUP(GroupVertices[[#This Row],[Vertex]],Vertices[],MATCH("ID",Vertices[[#Headers],[Vertex]:[Vertex Content Word Count]],0),FALSE)</f>
        <v>42</v>
      </c>
    </row>
    <row r="6" spans="1:3" ht="15">
      <c r="A6" s="85" t="s">
        <v>827</v>
      </c>
      <c r="B6" s="91" t="s">
        <v>248</v>
      </c>
      <c r="C6" s="85">
        <f>VLOOKUP(GroupVertices[[#This Row],[Vertex]],Vertices[],MATCH("ID",Vertices[[#Headers],[Vertex]:[Vertex Content Word Count]],0),FALSE)</f>
        <v>19</v>
      </c>
    </row>
    <row r="7" spans="1:3" ht="15">
      <c r="A7" s="85" t="s">
        <v>827</v>
      </c>
      <c r="B7" s="91" t="s">
        <v>233</v>
      </c>
      <c r="C7" s="85">
        <f>VLOOKUP(GroupVertices[[#This Row],[Vertex]],Vertices[],MATCH("ID",Vertices[[#Headers],[Vertex]:[Vertex Content Word Count]],0),FALSE)</f>
        <v>38</v>
      </c>
    </row>
    <row r="8" spans="1:3" ht="15">
      <c r="A8" s="85" t="s">
        <v>827</v>
      </c>
      <c r="B8" s="91" t="s">
        <v>227</v>
      </c>
      <c r="C8" s="85">
        <f>VLOOKUP(GroupVertices[[#This Row],[Vertex]],Vertices[],MATCH("ID",Vertices[[#Headers],[Vertex]:[Vertex Content Word Count]],0),FALSE)</f>
        <v>28</v>
      </c>
    </row>
    <row r="9" spans="1:3" ht="15">
      <c r="A9" s="85" t="s">
        <v>827</v>
      </c>
      <c r="B9" s="91" t="s">
        <v>223</v>
      </c>
      <c r="C9" s="85">
        <f>VLOOKUP(GroupVertices[[#This Row],[Vertex]],Vertices[],MATCH("ID",Vertices[[#Headers],[Vertex]:[Vertex Content Word Count]],0),FALSE)</f>
        <v>22</v>
      </c>
    </row>
    <row r="10" spans="1:3" ht="15">
      <c r="A10" s="85" t="s">
        <v>827</v>
      </c>
      <c r="B10" s="91" t="s">
        <v>222</v>
      </c>
      <c r="C10" s="85">
        <f>VLOOKUP(GroupVertices[[#This Row],[Vertex]],Vertices[],MATCH("ID",Vertices[[#Headers],[Vertex]:[Vertex Content Word Count]],0),FALSE)</f>
        <v>20</v>
      </c>
    </row>
    <row r="11" spans="1:3" ht="15">
      <c r="A11" s="85" t="s">
        <v>828</v>
      </c>
      <c r="B11" s="91" t="s">
        <v>235</v>
      </c>
      <c r="C11" s="85">
        <f>VLOOKUP(GroupVertices[[#This Row],[Vertex]],Vertices[],MATCH("ID",Vertices[[#Headers],[Vertex]:[Vertex Content Word Count]],0),FALSE)</f>
        <v>40</v>
      </c>
    </row>
    <row r="12" spans="1:3" ht="15">
      <c r="A12" s="85" t="s">
        <v>828</v>
      </c>
      <c r="B12" s="91" t="s">
        <v>256</v>
      </c>
      <c r="C12" s="85">
        <f>VLOOKUP(GroupVertices[[#This Row],[Vertex]],Vertices[],MATCH("ID",Vertices[[#Headers],[Vertex]:[Vertex Content Word Count]],0),FALSE)</f>
        <v>41</v>
      </c>
    </row>
    <row r="13" spans="1:3" ht="15">
      <c r="A13" s="85" t="s">
        <v>828</v>
      </c>
      <c r="B13" s="91" t="s">
        <v>242</v>
      </c>
      <c r="C13" s="85">
        <f>VLOOKUP(GroupVertices[[#This Row],[Vertex]],Vertices[],MATCH("ID",Vertices[[#Headers],[Vertex]:[Vertex Content Word Count]],0),FALSE)</f>
        <v>4</v>
      </c>
    </row>
    <row r="14" spans="1:3" ht="15">
      <c r="A14" s="85" t="s">
        <v>828</v>
      </c>
      <c r="B14" s="91" t="s">
        <v>234</v>
      </c>
      <c r="C14" s="85">
        <f>VLOOKUP(GroupVertices[[#This Row],[Vertex]],Vertices[],MATCH("ID",Vertices[[#Headers],[Vertex]:[Vertex Content Word Count]],0),FALSE)</f>
        <v>39</v>
      </c>
    </row>
    <row r="15" spans="1:3" ht="15">
      <c r="A15" s="85" t="s">
        <v>828</v>
      </c>
      <c r="B15" s="91" t="s">
        <v>232</v>
      </c>
      <c r="C15" s="85">
        <f>VLOOKUP(GroupVertices[[#This Row],[Vertex]],Vertices[],MATCH("ID",Vertices[[#Headers],[Vertex]:[Vertex Content Word Count]],0),FALSE)</f>
        <v>37</v>
      </c>
    </row>
    <row r="16" spans="1:3" ht="15">
      <c r="A16" s="85" t="s">
        <v>828</v>
      </c>
      <c r="B16" s="91" t="s">
        <v>224</v>
      </c>
      <c r="C16" s="85">
        <f>VLOOKUP(GroupVertices[[#This Row],[Vertex]],Vertices[],MATCH("ID",Vertices[[#Headers],[Vertex]:[Vertex Content Word Count]],0),FALSE)</f>
        <v>23</v>
      </c>
    </row>
    <row r="17" spans="1:3" ht="15">
      <c r="A17" s="85" t="s">
        <v>828</v>
      </c>
      <c r="B17" s="91" t="s">
        <v>250</v>
      </c>
      <c r="C17" s="85">
        <f>VLOOKUP(GroupVertices[[#This Row],[Vertex]],Vertices[],MATCH("ID",Vertices[[#Headers],[Vertex]:[Vertex Content Word Count]],0),FALSE)</f>
        <v>24</v>
      </c>
    </row>
    <row r="18" spans="1:3" ht="15">
      <c r="A18" s="85" t="s">
        <v>828</v>
      </c>
      <c r="B18" s="91" t="s">
        <v>213</v>
      </c>
      <c r="C18" s="85">
        <f>VLOOKUP(GroupVertices[[#This Row],[Vertex]],Vertices[],MATCH("ID",Vertices[[#Headers],[Vertex]:[Vertex Content Word Count]],0),FALSE)</f>
        <v>5</v>
      </c>
    </row>
    <row r="19" spans="1:3" ht="15">
      <c r="A19" s="85" t="s">
        <v>828</v>
      </c>
      <c r="B19" s="91" t="s">
        <v>212</v>
      </c>
      <c r="C19" s="85">
        <f>VLOOKUP(GroupVertices[[#This Row],[Vertex]],Vertices[],MATCH("ID",Vertices[[#Headers],[Vertex]:[Vertex Content Word Count]],0),FALSE)</f>
        <v>3</v>
      </c>
    </row>
    <row r="20" spans="1:3" ht="15">
      <c r="A20" s="85" t="s">
        <v>829</v>
      </c>
      <c r="B20" s="91" t="s">
        <v>229</v>
      </c>
      <c r="C20" s="85">
        <f>VLOOKUP(GroupVertices[[#This Row],[Vertex]],Vertices[],MATCH("ID",Vertices[[#Headers],[Vertex]:[Vertex Content Word Count]],0),FALSE)</f>
        <v>30</v>
      </c>
    </row>
    <row r="21" spans="1:3" ht="15">
      <c r="A21" s="85" t="s">
        <v>829</v>
      </c>
      <c r="B21" s="91" t="s">
        <v>255</v>
      </c>
      <c r="C21" s="85">
        <f>VLOOKUP(GroupVertices[[#This Row],[Vertex]],Vertices[],MATCH("ID",Vertices[[#Headers],[Vertex]:[Vertex Content Word Count]],0),FALSE)</f>
        <v>34</v>
      </c>
    </row>
    <row r="22" spans="1:3" ht="15">
      <c r="A22" s="85" t="s">
        <v>829</v>
      </c>
      <c r="B22" s="91" t="s">
        <v>254</v>
      </c>
      <c r="C22" s="85">
        <f>VLOOKUP(GroupVertices[[#This Row],[Vertex]],Vertices[],MATCH("ID",Vertices[[#Headers],[Vertex]:[Vertex Content Word Count]],0),FALSE)</f>
        <v>33</v>
      </c>
    </row>
    <row r="23" spans="1:3" ht="15">
      <c r="A23" s="85" t="s">
        <v>829</v>
      </c>
      <c r="B23" s="91" t="s">
        <v>253</v>
      </c>
      <c r="C23" s="85">
        <f>VLOOKUP(GroupVertices[[#This Row],[Vertex]],Vertices[],MATCH("ID",Vertices[[#Headers],[Vertex]:[Vertex Content Word Count]],0),FALSE)</f>
        <v>32</v>
      </c>
    </row>
    <row r="24" spans="1:3" ht="15">
      <c r="A24" s="85" t="s">
        <v>829</v>
      </c>
      <c r="B24" s="91" t="s">
        <v>252</v>
      </c>
      <c r="C24" s="85">
        <f>VLOOKUP(GroupVertices[[#This Row],[Vertex]],Vertices[],MATCH("ID",Vertices[[#Headers],[Vertex]:[Vertex Content Word Count]],0),FALSE)</f>
        <v>31</v>
      </c>
    </row>
    <row r="25" spans="1:3" ht="15">
      <c r="A25" s="85" t="s">
        <v>829</v>
      </c>
      <c r="B25" s="91" t="s">
        <v>247</v>
      </c>
      <c r="C25" s="85">
        <f>VLOOKUP(GroupVertices[[#This Row],[Vertex]],Vertices[],MATCH("ID",Vertices[[#Headers],[Vertex]:[Vertex Content Word Count]],0),FALSE)</f>
        <v>18</v>
      </c>
    </row>
    <row r="26" spans="1:3" ht="15">
      <c r="A26" s="85" t="s">
        <v>830</v>
      </c>
      <c r="B26" s="91" t="s">
        <v>216</v>
      </c>
      <c r="C26" s="85">
        <f>VLOOKUP(GroupVertices[[#This Row],[Vertex]],Vertices[],MATCH("ID",Vertices[[#Headers],[Vertex]:[Vertex Content Word Count]],0),FALSE)</f>
        <v>8</v>
      </c>
    </row>
    <row r="27" spans="1:3" ht="15">
      <c r="A27" s="85" t="s">
        <v>830</v>
      </c>
      <c r="B27" s="91" t="s">
        <v>225</v>
      </c>
      <c r="C27" s="85">
        <f>VLOOKUP(GroupVertices[[#This Row],[Vertex]],Vertices[],MATCH("ID",Vertices[[#Headers],[Vertex]:[Vertex Content Word Count]],0),FALSE)</f>
        <v>25</v>
      </c>
    </row>
    <row r="28" spans="1:3" ht="15">
      <c r="A28" s="85" t="s">
        <v>830</v>
      </c>
      <c r="B28" s="91" t="s">
        <v>228</v>
      </c>
      <c r="C28" s="85">
        <f>VLOOKUP(GroupVertices[[#This Row],[Vertex]],Vertices[],MATCH("ID",Vertices[[#Headers],[Vertex]:[Vertex Content Word Count]],0),FALSE)</f>
        <v>29</v>
      </c>
    </row>
    <row r="29" spans="1:3" ht="15">
      <c r="A29" s="85" t="s">
        <v>830</v>
      </c>
      <c r="B29" s="91" t="s">
        <v>238</v>
      </c>
      <c r="C29" s="85">
        <f>VLOOKUP(GroupVertices[[#This Row],[Vertex]],Vertices[],MATCH("ID",Vertices[[#Headers],[Vertex]:[Vertex Content Word Count]],0),FALSE)</f>
        <v>44</v>
      </c>
    </row>
    <row r="30" spans="1:3" ht="15">
      <c r="A30" s="85" t="s">
        <v>830</v>
      </c>
      <c r="B30" s="91" t="s">
        <v>239</v>
      </c>
      <c r="C30" s="85">
        <f>VLOOKUP(GroupVertices[[#This Row],[Vertex]],Vertices[],MATCH("ID",Vertices[[#Headers],[Vertex]:[Vertex Content Word Count]],0),FALSE)</f>
        <v>45</v>
      </c>
    </row>
    <row r="31" spans="1:3" ht="15">
      <c r="A31" s="85" t="s">
        <v>830</v>
      </c>
      <c r="B31" s="91" t="s">
        <v>240</v>
      </c>
      <c r="C31" s="85">
        <f>VLOOKUP(GroupVertices[[#This Row],[Vertex]],Vertices[],MATCH("ID",Vertices[[#Headers],[Vertex]:[Vertex Content Word Count]],0),FALSE)</f>
        <v>46</v>
      </c>
    </row>
    <row r="32" spans="1:3" ht="15">
      <c r="A32" s="85" t="s">
        <v>831</v>
      </c>
      <c r="B32" s="91" t="s">
        <v>221</v>
      </c>
      <c r="C32" s="85">
        <f>VLOOKUP(GroupVertices[[#This Row],[Vertex]],Vertices[],MATCH("ID",Vertices[[#Headers],[Vertex]:[Vertex Content Word Count]],0),FALSE)</f>
        <v>17</v>
      </c>
    </row>
    <row r="33" spans="1:3" ht="15">
      <c r="A33" s="85" t="s">
        <v>831</v>
      </c>
      <c r="B33" s="91" t="s">
        <v>246</v>
      </c>
      <c r="C33" s="85">
        <f>VLOOKUP(GroupVertices[[#This Row],[Vertex]],Vertices[],MATCH("ID",Vertices[[#Headers],[Vertex]:[Vertex Content Word Count]],0),FALSE)</f>
        <v>16</v>
      </c>
    </row>
    <row r="34" spans="1:3" ht="15">
      <c r="A34" s="85" t="s">
        <v>831</v>
      </c>
      <c r="B34" s="91" t="s">
        <v>245</v>
      </c>
      <c r="C34" s="85">
        <f>VLOOKUP(GroupVertices[[#This Row],[Vertex]],Vertices[],MATCH("ID",Vertices[[#Headers],[Vertex]:[Vertex Content Word Count]],0),FALSE)</f>
        <v>15</v>
      </c>
    </row>
    <row r="35" spans="1:3" ht="15">
      <c r="A35" s="85" t="s">
        <v>831</v>
      </c>
      <c r="B35" s="91" t="s">
        <v>220</v>
      </c>
      <c r="C35" s="85">
        <f>VLOOKUP(GroupVertices[[#This Row],[Vertex]],Vertices[],MATCH("ID",Vertices[[#Headers],[Vertex]:[Vertex Content Word Count]],0),FALSE)</f>
        <v>13</v>
      </c>
    </row>
    <row r="36" spans="1:3" ht="15">
      <c r="A36" s="85" t="s">
        <v>831</v>
      </c>
      <c r="B36" s="91" t="s">
        <v>244</v>
      </c>
      <c r="C36" s="85">
        <f>VLOOKUP(GroupVertices[[#This Row],[Vertex]],Vertices[],MATCH("ID",Vertices[[#Headers],[Vertex]:[Vertex Content Word Count]],0),FALSE)</f>
        <v>14</v>
      </c>
    </row>
    <row r="37" spans="1:3" ht="15">
      <c r="A37" s="85" t="s">
        <v>832</v>
      </c>
      <c r="B37" s="91" t="s">
        <v>231</v>
      </c>
      <c r="C37" s="85">
        <f>VLOOKUP(GroupVertices[[#This Row],[Vertex]],Vertices[],MATCH("ID",Vertices[[#Headers],[Vertex]:[Vertex Content Word Count]],0),FALSE)</f>
        <v>36</v>
      </c>
    </row>
    <row r="38" spans="1:3" ht="15">
      <c r="A38" s="85" t="s">
        <v>832</v>
      </c>
      <c r="B38" s="91" t="s">
        <v>230</v>
      </c>
      <c r="C38" s="85">
        <f>VLOOKUP(GroupVertices[[#This Row],[Vertex]],Vertices[],MATCH("ID",Vertices[[#Headers],[Vertex]:[Vertex Content Word Count]],0),FALSE)</f>
        <v>35</v>
      </c>
    </row>
    <row r="39" spans="1:3" ht="15">
      <c r="A39" s="85" t="s">
        <v>833</v>
      </c>
      <c r="B39" s="91" t="s">
        <v>226</v>
      </c>
      <c r="C39" s="85">
        <f>VLOOKUP(GroupVertices[[#This Row],[Vertex]],Vertices[],MATCH("ID",Vertices[[#Headers],[Vertex]:[Vertex Content Word Count]],0),FALSE)</f>
        <v>26</v>
      </c>
    </row>
    <row r="40" spans="1:3" ht="15">
      <c r="A40" s="85" t="s">
        <v>833</v>
      </c>
      <c r="B40" s="91" t="s">
        <v>251</v>
      </c>
      <c r="C40" s="85">
        <f>VLOOKUP(GroupVertices[[#This Row],[Vertex]],Vertices[],MATCH("ID",Vertices[[#Headers],[Vertex]:[Vertex Content Word Count]],0),FALSE)</f>
        <v>27</v>
      </c>
    </row>
    <row r="41" spans="1:3" ht="15">
      <c r="A41" s="85" t="s">
        <v>834</v>
      </c>
      <c r="B41" s="91" t="s">
        <v>219</v>
      </c>
      <c r="C41" s="85">
        <f>VLOOKUP(GroupVertices[[#This Row],[Vertex]],Vertices[],MATCH("ID",Vertices[[#Headers],[Vertex]:[Vertex Content Word Count]],0),FALSE)</f>
        <v>12</v>
      </c>
    </row>
    <row r="42" spans="1:3" ht="15">
      <c r="A42" s="85" t="s">
        <v>834</v>
      </c>
      <c r="B42" s="91" t="s">
        <v>218</v>
      </c>
      <c r="C42" s="85">
        <f>VLOOKUP(GroupVertices[[#This Row],[Vertex]],Vertices[],MATCH("ID",Vertices[[#Headers],[Vertex]:[Vertex Content Word Count]],0),FALSE)</f>
        <v>11</v>
      </c>
    </row>
    <row r="43" spans="1:3" ht="15">
      <c r="A43" s="85" t="s">
        <v>835</v>
      </c>
      <c r="B43" s="91" t="s">
        <v>217</v>
      </c>
      <c r="C43" s="85">
        <f>VLOOKUP(GroupVertices[[#This Row],[Vertex]],Vertices[],MATCH("ID",Vertices[[#Headers],[Vertex]:[Vertex Content Word Count]],0),FALSE)</f>
        <v>9</v>
      </c>
    </row>
    <row r="44" spans="1:3" ht="15">
      <c r="A44" s="85" t="s">
        <v>835</v>
      </c>
      <c r="B44" s="91" t="s">
        <v>243</v>
      </c>
      <c r="C44" s="85">
        <f>VLOOKUP(GroupVertices[[#This Row],[Vertex]],Vertices[],MATCH("ID",Vertices[[#Headers],[Vertex]:[Vertex Content Word Count]],0),FALSE)</f>
        <v>10</v>
      </c>
    </row>
    <row r="45" spans="1:3" ht="15">
      <c r="A45" s="85" t="s">
        <v>836</v>
      </c>
      <c r="B45" s="91" t="s">
        <v>215</v>
      </c>
      <c r="C45" s="85">
        <f>VLOOKUP(GroupVertices[[#This Row],[Vertex]],Vertices[],MATCH("ID",Vertices[[#Headers],[Vertex]:[Vertex Content Word Count]],0),FALSE)</f>
        <v>7</v>
      </c>
    </row>
    <row r="46" spans="1:3" ht="15">
      <c r="A46" s="85" t="s">
        <v>836</v>
      </c>
      <c r="B46" s="91" t="s">
        <v>214</v>
      </c>
      <c r="C46"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1255</v>
      </c>
      <c r="B2" s="36" t="s">
        <v>788</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35</v>
      </c>
      <c r="N2" s="39">
        <f>MIN(Vertices[Eigenvector Centrality])</f>
        <v>0</v>
      </c>
      <c r="O2" s="40">
        <f>COUNTIF(Vertices[Eigenvector Centrality],"&gt;= "&amp;N2)-COUNTIF(Vertices[Eigenvector Centrality],"&gt;="&amp;N3)</f>
        <v>16</v>
      </c>
      <c r="P2" s="39">
        <f>MIN(Vertices[PageRank])</f>
        <v>0.440576</v>
      </c>
      <c r="Q2" s="40">
        <f>COUNTIF(Vertices[PageRank],"&gt;= "&amp;P2)-COUNTIF(Vertices[PageRank],"&gt;="&amp;P3)</f>
        <v>11</v>
      </c>
      <c r="R2" s="39">
        <f>MIN(Vertices[Clustering Coefficient])</f>
        <v>0</v>
      </c>
      <c r="S2" s="45">
        <f>COUNTIF(Vertices[Clustering Coefficient],"&gt;= "&amp;R2)-COUNTIF(Vertices[Clustering Coefficient],"&gt;="&amp;R3)</f>
        <v>34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6.565656563636364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0.001860818181818182</v>
      </c>
      <c r="O3" s="42">
        <f>COUNTIF(Vertices[Eigenvector Centrality],"&gt;= "&amp;N3)-COUNTIF(Vertices[Eigenvector Centrality],"&gt;="&amp;N4)</f>
        <v>1</v>
      </c>
      <c r="P3" s="41">
        <f aca="true" t="shared" si="7" ref="P3:P26">P2+($P$57-$P$2)/BinDivisor</f>
        <v>0.4817994545454546</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0.2545454545454545</v>
      </c>
      <c r="G4" s="40">
        <f>COUNTIF(Vertices[In-Degree],"&gt;= "&amp;F4)-COUNTIF(Vertices[In-Degree],"&gt;="&amp;F5)</f>
        <v>0</v>
      </c>
      <c r="H4" s="39">
        <f t="shared" si="3"/>
        <v>0.2545454545454545</v>
      </c>
      <c r="I4" s="40">
        <f>COUNTIF(Vertices[Out-Degree],"&gt;= "&amp;H4)-COUNTIF(Vertices[Out-Degree],"&gt;="&amp;H5)</f>
        <v>0</v>
      </c>
      <c r="J4" s="39">
        <f t="shared" si="4"/>
        <v>13.131313127272728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0.003721636363636364</v>
      </c>
      <c r="O4" s="40">
        <f>COUNTIF(Vertices[Eigenvector Centrality],"&gt;= "&amp;N4)-COUNTIF(Vertices[Eigenvector Centrality],"&gt;="&amp;N5)</f>
        <v>0</v>
      </c>
      <c r="P4" s="39">
        <f t="shared" si="7"/>
        <v>0.5230229090909091</v>
      </c>
      <c r="Q4" s="40">
        <f>COUNTIF(Vertices[PageRank],"&gt;= "&amp;P4)-COUNTIF(Vertices[PageRank],"&gt;="&amp;P5)</f>
        <v>1</v>
      </c>
      <c r="R4" s="39">
        <f t="shared" si="8"/>
        <v>0.01818181818181818</v>
      </c>
      <c r="S4" s="45">
        <f>COUNTIF(Vertices[Clustering Coefficient],"&gt;= "&amp;R4)-COUNTIF(Vertices[Clustering Coefficient],"&gt;="&amp;R5)</f>
        <v>3</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0.3818181818181818</v>
      </c>
      <c r="G5" s="42">
        <f>COUNTIF(Vertices[In-Degree],"&gt;= "&amp;F5)-COUNTIF(Vertices[In-Degree],"&gt;="&amp;F6)</f>
        <v>0</v>
      </c>
      <c r="H5" s="41">
        <f t="shared" si="3"/>
        <v>0.3818181818181818</v>
      </c>
      <c r="I5" s="42">
        <f>COUNTIF(Vertices[Out-Degree],"&gt;= "&amp;H5)-COUNTIF(Vertices[Out-Degree],"&gt;="&amp;H6)</f>
        <v>0</v>
      </c>
      <c r="J5" s="41">
        <f t="shared" si="4"/>
        <v>19.696969690909093</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0.005582454545454546</v>
      </c>
      <c r="O5" s="42">
        <f>COUNTIF(Vertices[Eigenvector Centrality],"&gt;= "&amp;N5)-COUNTIF(Vertices[Eigenvector Centrality],"&gt;="&amp;N6)</f>
        <v>0</v>
      </c>
      <c r="P5" s="41">
        <f t="shared" si="7"/>
        <v>0.5642463636363636</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0.509090909090909</v>
      </c>
      <c r="G6" s="40">
        <f>COUNTIF(Vertices[In-Degree],"&gt;= "&amp;F6)-COUNTIF(Vertices[In-Degree],"&gt;="&amp;F7)</f>
        <v>0</v>
      </c>
      <c r="H6" s="39">
        <f t="shared" si="3"/>
        <v>0.509090909090909</v>
      </c>
      <c r="I6" s="40">
        <f>COUNTIF(Vertices[Out-Degree],"&gt;= "&amp;H6)-COUNTIF(Vertices[Out-Degree],"&gt;="&amp;H7)</f>
        <v>0</v>
      </c>
      <c r="J6" s="39">
        <f t="shared" si="4"/>
        <v>26.262626254545456</v>
      </c>
      <c r="K6" s="40">
        <f>COUNTIF(Vertices[Betweenness Centrality],"&gt;= "&amp;J6)-COUNTIF(Vertices[Betweenness Centrality],"&gt;="&amp;J7)</f>
        <v>3</v>
      </c>
      <c r="L6" s="39">
        <f t="shared" si="5"/>
        <v>0.07272727272727272</v>
      </c>
      <c r="M6" s="40">
        <f>COUNTIF(Vertices[Closeness Centrality],"&gt;= "&amp;L6)-COUNTIF(Vertices[Closeness Centrality],"&gt;="&amp;L7)</f>
        <v>0</v>
      </c>
      <c r="N6" s="39">
        <f t="shared" si="6"/>
        <v>0.007443272727272728</v>
      </c>
      <c r="O6" s="40">
        <f>COUNTIF(Vertices[Eigenvector Centrality],"&gt;= "&amp;N6)-COUNTIF(Vertices[Eigenvector Centrality],"&gt;="&amp;N7)</f>
        <v>1</v>
      </c>
      <c r="P6" s="39">
        <f t="shared" si="7"/>
        <v>0.6054698181818181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0.6363636363636362</v>
      </c>
      <c r="G7" s="42">
        <f>COUNTIF(Vertices[In-Degree],"&gt;= "&amp;F7)-COUNTIF(Vertices[In-Degree],"&gt;="&amp;F8)</f>
        <v>0</v>
      </c>
      <c r="H7" s="41">
        <f t="shared" si="3"/>
        <v>0.6363636363636362</v>
      </c>
      <c r="I7" s="42">
        <f>COUNTIF(Vertices[Out-Degree],"&gt;= "&amp;H7)-COUNTIF(Vertices[Out-Degree],"&gt;="&amp;H8)</f>
        <v>0</v>
      </c>
      <c r="J7" s="41">
        <f t="shared" si="4"/>
        <v>32.82828281818182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0.00930409090909091</v>
      </c>
      <c r="O7" s="42">
        <f>COUNTIF(Vertices[Eigenvector Centrality],"&gt;= "&amp;N7)-COUNTIF(Vertices[Eigenvector Centrality],"&gt;="&amp;N8)</f>
        <v>1</v>
      </c>
      <c r="P7" s="41">
        <f t="shared" si="7"/>
        <v>0.6466932727272726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0.7636363636363634</v>
      </c>
      <c r="G8" s="40">
        <f>COUNTIF(Vertices[In-Degree],"&gt;= "&amp;F8)-COUNTIF(Vertices[In-Degree],"&gt;="&amp;F9)</f>
        <v>0</v>
      </c>
      <c r="H8" s="39">
        <f t="shared" si="3"/>
        <v>0.7636363636363634</v>
      </c>
      <c r="I8" s="40">
        <f>COUNTIF(Vertices[Out-Degree],"&gt;= "&amp;H8)-COUNTIF(Vertices[Out-Degree],"&gt;="&amp;H9)</f>
        <v>0</v>
      </c>
      <c r="J8" s="39">
        <f t="shared" si="4"/>
        <v>39.393939381818186</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0.011164909090909092</v>
      </c>
      <c r="O8" s="40">
        <f>COUNTIF(Vertices[Eigenvector Centrality],"&gt;= "&amp;N8)-COUNTIF(Vertices[Eigenvector Centrality],"&gt;="&amp;N9)</f>
        <v>2</v>
      </c>
      <c r="P8" s="39">
        <f t="shared" si="7"/>
        <v>0.6879167272727271</v>
      </c>
      <c r="Q8" s="40">
        <f>COUNTIF(Vertices[PageRank],"&gt;= "&amp;P8)-COUNTIF(Vertices[PageRank],"&gt;="&amp;P9)</f>
        <v>3</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0.8909090909090907</v>
      </c>
      <c r="G9" s="42">
        <f>COUNTIF(Vertices[In-Degree],"&gt;= "&amp;F9)-COUNTIF(Vertices[In-Degree],"&gt;="&amp;F10)</f>
        <v>18</v>
      </c>
      <c r="H9" s="41">
        <f t="shared" si="3"/>
        <v>0.8909090909090907</v>
      </c>
      <c r="I9" s="42">
        <f>COUNTIF(Vertices[Out-Degree],"&gt;= "&amp;H9)-COUNTIF(Vertices[Out-Degree],"&gt;="&amp;H10)</f>
        <v>21</v>
      </c>
      <c r="J9" s="41">
        <f t="shared" si="4"/>
        <v>45.95959594545455</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0.013025727272727274</v>
      </c>
      <c r="O9" s="42">
        <f>COUNTIF(Vertices[Eigenvector Centrality],"&gt;= "&amp;N9)-COUNTIF(Vertices[Eigenvector Centrality],"&gt;="&amp;N10)</f>
        <v>1</v>
      </c>
      <c r="P9" s="41">
        <f t="shared" si="7"/>
        <v>0.7291401818181816</v>
      </c>
      <c r="Q9" s="42">
        <f>COUNTIF(Vertices[PageRank],"&gt;= "&amp;P9)-COUNTIF(Vertices[PageRank],"&gt;="&amp;P10)</f>
        <v>4</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1256</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1.0181818181818179</v>
      </c>
      <c r="I10" s="40">
        <f>COUNTIF(Vertices[Out-Degree],"&gt;= "&amp;H10)-COUNTIF(Vertices[Out-Degree],"&gt;="&amp;H11)</f>
        <v>0</v>
      </c>
      <c r="J10" s="39">
        <f t="shared" si="4"/>
        <v>52.52525250909092</v>
      </c>
      <c r="K10" s="40">
        <f>COUNTIF(Vertices[Betweenness Centrality],"&gt;= "&amp;J10)-COUNTIF(Vertices[Betweenness Centrality],"&gt;="&amp;J11)</f>
        <v>2</v>
      </c>
      <c r="L10" s="39">
        <f t="shared" si="5"/>
        <v>0.14545454545454548</v>
      </c>
      <c r="M10" s="40">
        <f>COUNTIF(Vertices[Closeness Centrality],"&gt;= "&amp;L10)-COUNTIF(Vertices[Closeness Centrality],"&gt;="&amp;L11)</f>
        <v>0</v>
      </c>
      <c r="N10" s="39">
        <f t="shared" si="6"/>
        <v>0.014886545454545456</v>
      </c>
      <c r="O10" s="40">
        <f>COUNTIF(Vertices[Eigenvector Centrality],"&gt;= "&amp;N10)-COUNTIF(Vertices[Eigenvector Centrality],"&gt;="&amp;N11)</f>
        <v>2</v>
      </c>
      <c r="P10" s="39">
        <f t="shared" si="7"/>
        <v>0.7703636363636361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1.145454545454545</v>
      </c>
      <c r="G11" s="42">
        <f>COUNTIF(Vertices[In-Degree],"&gt;= "&amp;F11)-COUNTIF(Vertices[In-Degree],"&gt;="&amp;F12)</f>
        <v>0</v>
      </c>
      <c r="H11" s="41">
        <f t="shared" si="3"/>
        <v>1.145454545454545</v>
      </c>
      <c r="I11" s="42">
        <f>COUNTIF(Vertices[Out-Degree],"&gt;= "&amp;H11)-COUNTIF(Vertices[Out-Degree],"&gt;="&amp;H12)</f>
        <v>0</v>
      </c>
      <c r="J11" s="41">
        <f t="shared" si="4"/>
        <v>59.090909072727285</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0.016747363636363637</v>
      </c>
      <c r="O11" s="42">
        <f>COUNTIF(Vertices[Eigenvector Centrality],"&gt;= "&amp;N11)-COUNTIF(Vertices[Eigenvector Centrality],"&gt;="&amp;N12)</f>
        <v>0</v>
      </c>
      <c r="P11" s="41">
        <f t="shared" si="7"/>
        <v>0.8115870909090906</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257</v>
      </c>
      <c r="B12" s="36">
        <v>42</v>
      </c>
      <c r="D12" s="34">
        <f t="shared" si="1"/>
        <v>0</v>
      </c>
      <c r="E12" s="3">
        <f>COUNTIF(Vertices[Degree],"&gt;= "&amp;D12)-COUNTIF(Vertices[Degree],"&gt;="&amp;D13)</f>
        <v>0</v>
      </c>
      <c r="F12" s="39">
        <f t="shared" si="2"/>
        <v>1.2727272727272723</v>
      </c>
      <c r="G12" s="40">
        <f>COUNTIF(Vertices[In-Degree],"&gt;= "&amp;F12)-COUNTIF(Vertices[In-Degree],"&gt;="&amp;F13)</f>
        <v>0</v>
      </c>
      <c r="H12" s="39">
        <f t="shared" si="3"/>
        <v>1.2727272727272723</v>
      </c>
      <c r="I12" s="40">
        <f>COUNTIF(Vertices[Out-Degree],"&gt;= "&amp;H12)-COUNTIF(Vertices[Out-Degree],"&gt;="&amp;H13)</f>
        <v>0</v>
      </c>
      <c r="J12" s="39">
        <f t="shared" si="4"/>
        <v>65.65656563636365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0.01860818181818182</v>
      </c>
      <c r="O12" s="40">
        <f>COUNTIF(Vertices[Eigenvector Centrality],"&gt;= "&amp;N12)-COUNTIF(Vertices[Eigenvector Centrality],"&gt;="&amp;N13)</f>
        <v>4</v>
      </c>
      <c r="P12" s="39">
        <f t="shared" si="7"/>
        <v>0.8528105454545452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9</v>
      </c>
      <c r="D13" s="34">
        <f t="shared" si="1"/>
        <v>0</v>
      </c>
      <c r="E13" s="3">
        <f>COUNTIF(Vertices[Degree],"&gt;= "&amp;D13)-COUNTIF(Vertices[Degree],"&gt;="&amp;D14)</f>
        <v>0</v>
      </c>
      <c r="F13" s="41">
        <f t="shared" si="2"/>
        <v>1.3999999999999995</v>
      </c>
      <c r="G13" s="42">
        <f>COUNTIF(Vertices[In-Degree],"&gt;= "&amp;F13)-COUNTIF(Vertices[In-Degree],"&gt;="&amp;F14)</f>
        <v>0</v>
      </c>
      <c r="H13" s="41">
        <f t="shared" si="3"/>
        <v>1.3999999999999995</v>
      </c>
      <c r="I13" s="42">
        <f>COUNTIF(Vertices[Out-Degree],"&gt;= "&amp;H13)-COUNTIF(Vertices[Out-Degree],"&gt;="&amp;H14)</f>
        <v>0</v>
      </c>
      <c r="J13" s="41">
        <f t="shared" si="4"/>
        <v>72.22222220000002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0.020469</v>
      </c>
      <c r="O13" s="42">
        <f>COUNTIF(Vertices[Eigenvector Centrality],"&gt;= "&amp;N13)-COUNTIF(Vertices[Eigenvector Centrality],"&gt;="&amp;N14)</f>
        <v>3</v>
      </c>
      <c r="P13" s="41">
        <f t="shared" si="7"/>
        <v>0.8940339999999997</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258</v>
      </c>
      <c r="B14" s="36">
        <v>5</v>
      </c>
      <c r="D14" s="34">
        <f t="shared" si="1"/>
        <v>0</v>
      </c>
      <c r="E14" s="3">
        <f>COUNTIF(Vertices[Degree],"&gt;= "&amp;D14)-COUNTIF(Vertices[Degree],"&gt;="&amp;D15)</f>
        <v>0</v>
      </c>
      <c r="F14" s="39">
        <f t="shared" si="2"/>
        <v>1.5272727272727267</v>
      </c>
      <c r="G14" s="40">
        <f>COUNTIF(Vertices[In-Degree],"&gt;= "&amp;F14)-COUNTIF(Vertices[In-Degree],"&gt;="&amp;F15)</f>
        <v>0</v>
      </c>
      <c r="H14" s="39">
        <f t="shared" si="3"/>
        <v>1.5272727272727267</v>
      </c>
      <c r="I14" s="40">
        <f>COUNTIF(Vertices[Out-Degree],"&gt;= "&amp;H14)-COUNTIF(Vertices[Out-Degree],"&gt;="&amp;H15)</f>
        <v>0</v>
      </c>
      <c r="J14" s="39">
        <f t="shared" si="4"/>
        <v>78.78787876363639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0.022329818181818183</v>
      </c>
      <c r="O14" s="40">
        <f>COUNTIF(Vertices[Eigenvector Centrality],"&gt;= "&amp;N14)-COUNTIF(Vertices[Eigenvector Centrality],"&gt;="&amp;N15)</f>
        <v>0</v>
      </c>
      <c r="P14" s="39">
        <f t="shared" si="7"/>
        <v>0.9352574545454542</v>
      </c>
      <c r="Q14" s="40">
        <f>COUNTIF(Vertices[PageRank],"&gt;= "&amp;P14)-COUNTIF(Vertices[PageRank],"&gt;="&amp;P15)</f>
        <v>1</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1.6545454545454539</v>
      </c>
      <c r="G15" s="42">
        <f>COUNTIF(Vertices[In-Degree],"&gt;= "&amp;F15)-COUNTIF(Vertices[In-Degree],"&gt;="&amp;F16)</f>
        <v>0</v>
      </c>
      <c r="H15" s="41">
        <f t="shared" si="3"/>
        <v>1.6545454545454539</v>
      </c>
      <c r="I15" s="42">
        <f>COUNTIF(Vertices[Out-Degree],"&gt;= "&amp;H15)-COUNTIF(Vertices[Out-Degree],"&gt;="&amp;H16)</f>
        <v>0</v>
      </c>
      <c r="J15" s="41">
        <f t="shared" si="4"/>
        <v>85.35353532727275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0.024190636363636366</v>
      </c>
      <c r="O15" s="42">
        <f>COUNTIF(Vertices[Eigenvector Centrality],"&gt;= "&amp;N15)-COUNTIF(Vertices[Eigenvector Centrality],"&gt;="&amp;N16)</f>
        <v>0</v>
      </c>
      <c r="P15" s="41">
        <f t="shared" si="7"/>
        <v>0.9764809090909087</v>
      </c>
      <c r="Q15" s="42">
        <f>COUNTIF(Vertices[PageRank],"&gt;= "&amp;P15)-COUNTIF(Vertices[PageRank],"&gt;="&amp;P16)</f>
        <v>10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9</v>
      </c>
      <c r="D16" s="34">
        <f t="shared" si="1"/>
        <v>0</v>
      </c>
      <c r="E16" s="3">
        <f>COUNTIF(Vertices[Degree],"&gt;= "&amp;D16)-COUNTIF(Vertices[Degree],"&gt;="&amp;D17)</f>
        <v>0</v>
      </c>
      <c r="F16" s="39">
        <f t="shared" si="2"/>
        <v>1.781818181818181</v>
      </c>
      <c r="G16" s="40">
        <f>COUNTIF(Vertices[In-Degree],"&gt;= "&amp;F16)-COUNTIF(Vertices[In-Degree],"&gt;="&amp;F17)</f>
        <v>0</v>
      </c>
      <c r="H16" s="39">
        <f t="shared" si="3"/>
        <v>1.781818181818181</v>
      </c>
      <c r="I16" s="40">
        <f>COUNTIF(Vertices[Out-Degree],"&gt;= "&amp;H16)-COUNTIF(Vertices[Out-Degree],"&gt;="&amp;H17)</f>
        <v>0</v>
      </c>
      <c r="J16" s="39">
        <f t="shared" si="4"/>
        <v>91.91919189090912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0.026051454545454548</v>
      </c>
      <c r="O16" s="40">
        <f>COUNTIF(Vertices[Eigenvector Centrality],"&gt;= "&amp;N16)-COUNTIF(Vertices[Eigenvector Centrality],"&gt;="&amp;N17)</f>
        <v>1</v>
      </c>
      <c r="P16" s="39">
        <f t="shared" si="7"/>
        <v>1.0177043636363632</v>
      </c>
      <c r="Q16" s="40">
        <f>COUNTIF(Vertices[PageRank],"&gt;= "&amp;P16)-COUNTIF(Vertices[PageRank],"&gt;="&amp;P17)</f>
        <v>2</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1.9090909090909083</v>
      </c>
      <c r="G17" s="42">
        <f>COUNTIF(Vertices[In-Degree],"&gt;= "&amp;F17)-COUNTIF(Vertices[In-Degree],"&gt;="&amp;F18)</f>
        <v>6</v>
      </c>
      <c r="H17" s="41">
        <f t="shared" si="3"/>
        <v>1.9090909090909083</v>
      </c>
      <c r="I17" s="42">
        <f>COUNTIF(Vertices[Out-Degree],"&gt;= "&amp;H17)-COUNTIF(Vertices[Out-Degree],"&gt;="&amp;H18)</f>
        <v>4</v>
      </c>
      <c r="J17" s="41">
        <f t="shared" si="4"/>
        <v>98.48484845454549</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0.02791227272727273</v>
      </c>
      <c r="O17" s="42">
        <f>COUNTIF(Vertices[Eigenvector Centrality],"&gt;= "&amp;N17)-COUNTIF(Vertices[Eigenvector Centrality],"&gt;="&amp;N18)</f>
        <v>2</v>
      </c>
      <c r="P17" s="41">
        <f t="shared" si="7"/>
        <v>1.0589278181818178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2.0363636363636357</v>
      </c>
      <c r="G18" s="40">
        <f>COUNTIF(Vertices[In-Degree],"&gt;= "&amp;F18)-COUNTIF(Vertices[In-Degree],"&gt;="&amp;F19)</f>
        <v>0</v>
      </c>
      <c r="H18" s="39">
        <f t="shared" si="3"/>
        <v>2.0363636363636357</v>
      </c>
      <c r="I18" s="40">
        <f>COUNTIF(Vertices[Out-Degree],"&gt;= "&amp;H18)-COUNTIF(Vertices[Out-Degree],"&gt;="&amp;H19)</f>
        <v>0</v>
      </c>
      <c r="J18" s="39">
        <f t="shared" si="4"/>
        <v>105.05050501818185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0.029773090909090912</v>
      </c>
      <c r="O18" s="40">
        <f>COUNTIF(Vertices[Eigenvector Centrality],"&gt;= "&amp;N18)-COUNTIF(Vertices[Eigenvector Centrality],"&gt;="&amp;N19)</f>
        <v>0</v>
      </c>
      <c r="P18" s="39">
        <f t="shared" si="7"/>
        <v>1.1001512727272724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2.163636363636363</v>
      </c>
      <c r="G19" s="42">
        <f>COUNTIF(Vertices[In-Degree],"&gt;= "&amp;F19)-COUNTIF(Vertices[In-Degree],"&gt;="&amp;F20)</f>
        <v>0</v>
      </c>
      <c r="H19" s="41">
        <f t="shared" si="3"/>
        <v>2.163636363636363</v>
      </c>
      <c r="I19" s="42">
        <f>COUNTIF(Vertices[Out-Degree],"&gt;= "&amp;H19)-COUNTIF(Vertices[Out-Degree],"&gt;="&amp;H20)</f>
        <v>0</v>
      </c>
      <c r="J19" s="41">
        <f t="shared" si="4"/>
        <v>111.61616158181822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0.031633909090909094</v>
      </c>
      <c r="O19" s="42">
        <f>COUNTIF(Vertices[Eigenvector Centrality],"&gt;= "&amp;N19)-COUNTIF(Vertices[Eigenvector Centrality],"&gt;="&amp;N20)</f>
        <v>0</v>
      </c>
      <c r="P19" s="41">
        <f t="shared" si="7"/>
        <v>1.141374727272727</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2.2909090909090906</v>
      </c>
      <c r="G20" s="40">
        <f>COUNTIF(Vertices[In-Degree],"&gt;= "&amp;F20)-COUNTIF(Vertices[In-Degree],"&gt;="&amp;F21)</f>
        <v>0</v>
      </c>
      <c r="H20" s="39">
        <f t="shared" si="3"/>
        <v>2.2909090909090906</v>
      </c>
      <c r="I20" s="40">
        <f>COUNTIF(Vertices[Out-Degree],"&gt;= "&amp;H20)-COUNTIF(Vertices[Out-Degree],"&gt;="&amp;H21)</f>
        <v>0</v>
      </c>
      <c r="J20" s="39">
        <f t="shared" si="4"/>
        <v>118.18181814545459</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0.03349472727272727</v>
      </c>
      <c r="O20" s="40">
        <f>COUNTIF(Vertices[Eigenvector Centrality],"&gt;= "&amp;N20)-COUNTIF(Vertices[Eigenvector Centrality],"&gt;="&amp;N21)</f>
        <v>0</v>
      </c>
      <c r="P20" s="39">
        <f t="shared" si="7"/>
        <v>1.1825981818181817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12</v>
      </c>
      <c r="D21" s="34">
        <f t="shared" si="1"/>
        <v>0</v>
      </c>
      <c r="E21" s="3">
        <f>COUNTIF(Vertices[Degree],"&gt;= "&amp;D21)-COUNTIF(Vertices[Degree],"&gt;="&amp;D22)</f>
        <v>0</v>
      </c>
      <c r="F21" s="41">
        <f t="shared" si="2"/>
        <v>2.418181818181818</v>
      </c>
      <c r="G21" s="42">
        <f>COUNTIF(Vertices[In-Degree],"&gt;= "&amp;F21)-COUNTIF(Vertices[In-Degree],"&gt;="&amp;F22)</f>
        <v>0</v>
      </c>
      <c r="H21" s="41">
        <f t="shared" si="3"/>
        <v>2.418181818181818</v>
      </c>
      <c r="I21" s="42">
        <f>COUNTIF(Vertices[Out-Degree],"&gt;= "&amp;H21)-COUNTIF(Vertices[Out-Degree],"&gt;="&amp;H22)</f>
        <v>0</v>
      </c>
      <c r="J21" s="41">
        <f t="shared" si="4"/>
        <v>124.74747470909095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0.03535554545454545</v>
      </c>
      <c r="O21" s="42">
        <f>COUNTIF(Vertices[Eigenvector Centrality],"&gt;= "&amp;N21)-COUNTIF(Vertices[Eigenvector Centrality],"&gt;="&amp;N22)</f>
        <v>1</v>
      </c>
      <c r="P21" s="41">
        <f t="shared" si="7"/>
        <v>1.2238216363636363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6</v>
      </c>
      <c r="D22" s="34">
        <f t="shared" si="1"/>
        <v>0</v>
      </c>
      <c r="E22" s="3">
        <f>COUNTIF(Vertices[Degree],"&gt;= "&amp;D22)-COUNTIF(Vertices[Degree],"&gt;="&amp;D23)</f>
        <v>0</v>
      </c>
      <c r="F22" s="39">
        <f t="shared" si="2"/>
        <v>2.5454545454545454</v>
      </c>
      <c r="G22" s="40">
        <f>COUNTIF(Vertices[In-Degree],"&gt;= "&amp;F22)-COUNTIF(Vertices[In-Degree],"&gt;="&amp;F23)</f>
        <v>0</v>
      </c>
      <c r="H22" s="39">
        <f t="shared" si="3"/>
        <v>2.5454545454545454</v>
      </c>
      <c r="I22" s="40">
        <f>COUNTIF(Vertices[Out-Degree],"&gt;= "&amp;H22)-COUNTIF(Vertices[Out-Degree],"&gt;="&amp;H23)</f>
        <v>0</v>
      </c>
      <c r="J22" s="39">
        <f t="shared" si="4"/>
        <v>131.3131312727273</v>
      </c>
      <c r="K22" s="40">
        <f>COUNTIF(Vertices[Betweenness Centrality],"&gt;= "&amp;J22)-COUNTIF(Vertices[Betweenness Centrality],"&gt;="&amp;J23)</f>
        <v>1</v>
      </c>
      <c r="L22" s="39">
        <f t="shared" si="5"/>
        <v>0.3636363636363637</v>
      </c>
      <c r="M22" s="40">
        <f>COUNTIF(Vertices[Closeness Centrality],"&gt;= "&amp;L22)-COUNTIF(Vertices[Closeness Centrality],"&gt;="&amp;L23)</f>
        <v>0</v>
      </c>
      <c r="N22" s="39">
        <f t="shared" si="6"/>
        <v>0.03721636363636363</v>
      </c>
      <c r="O22" s="40">
        <f>COUNTIF(Vertices[Eigenvector Centrality],"&gt;= "&amp;N22)-COUNTIF(Vertices[Eigenvector Centrality],"&gt;="&amp;N23)</f>
        <v>0</v>
      </c>
      <c r="P22" s="39">
        <f t="shared" si="7"/>
        <v>1.265045090909091</v>
      </c>
      <c r="Q22" s="40">
        <f>COUNTIF(Vertices[PageRank],"&gt;= "&amp;P22)-COUNTIF(Vertices[PageRank],"&gt;="&amp;P23)</f>
        <v>3</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29</v>
      </c>
      <c r="D23" s="34">
        <f t="shared" si="1"/>
        <v>0</v>
      </c>
      <c r="E23" s="3">
        <f>COUNTIF(Vertices[Degree],"&gt;= "&amp;D23)-COUNTIF(Vertices[Degree],"&gt;="&amp;D24)</f>
        <v>0</v>
      </c>
      <c r="F23" s="41">
        <f t="shared" si="2"/>
        <v>2.672727272727273</v>
      </c>
      <c r="G23" s="42">
        <f>COUNTIF(Vertices[In-Degree],"&gt;= "&amp;F23)-COUNTIF(Vertices[In-Degree],"&gt;="&amp;F24)</f>
        <v>0</v>
      </c>
      <c r="H23" s="41">
        <f t="shared" si="3"/>
        <v>2.672727272727273</v>
      </c>
      <c r="I23" s="42">
        <f>COUNTIF(Vertices[Out-Degree],"&gt;= "&amp;H23)-COUNTIF(Vertices[Out-Degree],"&gt;="&amp;H24)</f>
        <v>0</v>
      </c>
      <c r="J23" s="41">
        <f t="shared" si="4"/>
        <v>137.87878783636367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0.03907718181818181</v>
      </c>
      <c r="O23" s="42">
        <f>COUNTIF(Vertices[Eigenvector Centrality],"&gt;= "&amp;N23)-COUNTIF(Vertices[Eigenvector Centrality],"&gt;="&amp;N24)</f>
        <v>1</v>
      </c>
      <c r="P23" s="41">
        <f t="shared" si="7"/>
        <v>1.3062685454545455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42</v>
      </c>
      <c r="D24" s="34">
        <f t="shared" si="1"/>
        <v>0</v>
      </c>
      <c r="E24" s="3">
        <f>COUNTIF(Vertices[Degree],"&gt;= "&amp;D24)-COUNTIF(Vertices[Degree],"&gt;="&amp;D25)</f>
        <v>0</v>
      </c>
      <c r="F24" s="39">
        <f t="shared" si="2"/>
        <v>2.8000000000000003</v>
      </c>
      <c r="G24" s="40">
        <f>COUNTIF(Vertices[In-Degree],"&gt;= "&amp;F24)-COUNTIF(Vertices[In-Degree],"&gt;="&amp;F25)</f>
        <v>0</v>
      </c>
      <c r="H24" s="39">
        <f t="shared" si="3"/>
        <v>2.8000000000000003</v>
      </c>
      <c r="I24" s="40">
        <f>COUNTIF(Vertices[Out-Degree],"&gt;= "&amp;H24)-COUNTIF(Vertices[Out-Degree],"&gt;="&amp;H25)</f>
        <v>0</v>
      </c>
      <c r="J24" s="39">
        <f t="shared" si="4"/>
        <v>144.44444440000004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0.04093799999999999</v>
      </c>
      <c r="O24" s="40">
        <f>COUNTIF(Vertices[Eigenvector Centrality],"&gt;= "&amp;N24)-COUNTIF(Vertices[Eigenvector Centrality],"&gt;="&amp;N25)</f>
        <v>1</v>
      </c>
      <c r="P24" s="39">
        <f t="shared" si="7"/>
        <v>1.3474920000000001</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2.9272727272727277</v>
      </c>
      <c r="G25" s="42">
        <f>COUNTIF(Vertices[In-Degree],"&gt;= "&amp;F25)-COUNTIF(Vertices[In-Degree],"&gt;="&amp;F26)</f>
        <v>0</v>
      </c>
      <c r="H25" s="41">
        <f t="shared" si="3"/>
        <v>2.9272727272727277</v>
      </c>
      <c r="I25" s="42">
        <f>COUNTIF(Vertices[Out-Degree],"&gt;= "&amp;H25)-COUNTIF(Vertices[Out-Degree],"&gt;="&amp;H26)</f>
        <v>2</v>
      </c>
      <c r="J25" s="41">
        <f t="shared" si="4"/>
        <v>151.0101009636364</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0.04279881818181817</v>
      </c>
      <c r="O25" s="42">
        <f>COUNTIF(Vertices[Eigenvector Centrality],"&gt;= "&amp;N25)-COUNTIF(Vertices[Eigenvector Centrality],"&gt;="&amp;N26)</f>
        <v>0</v>
      </c>
      <c r="P25" s="41">
        <f t="shared" si="7"/>
        <v>1.3887154545454548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7</v>
      </c>
      <c r="D26" s="34">
        <f t="shared" si="1"/>
        <v>0</v>
      </c>
      <c r="E26" s="3">
        <f>COUNTIF(Vertices[Degree],"&gt;= "&amp;D26)-COUNTIF(Vertices[Degree],"&gt;="&amp;D28)</f>
        <v>0</v>
      </c>
      <c r="F26" s="39">
        <f t="shared" si="2"/>
        <v>3.054545454545455</v>
      </c>
      <c r="G26" s="40">
        <f>COUNTIF(Vertices[In-Degree],"&gt;= "&amp;F26)-COUNTIF(Vertices[In-Degree],"&gt;="&amp;F28)</f>
        <v>0</v>
      </c>
      <c r="H26" s="39">
        <f t="shared" si="3"/>
        <v>3.054545454545455</v>
      </c>
      <c r="I26" s="40">
        <f>COUNTIF(Vertices[Out-Degree],"&gt;= "&amp;H26)-COUNTIF(Vertices[Out-Degree],"&gt;="&amp;H28)</f>
        <v>0</v>
      </c>
      <c r="J26" s="39">
        <f t="shared" si="4"/>
        <v>157.57575752727277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0.044659636363636346</v>
      </c>
      <c r="O26" s="40">
        <f>COUNTIF(Vertices[Eigenvector Centrality],"&gt;= "&amp;N26)-COUNTIF(Vertices[Eigenvector Centrality],"&gt;="&amp;N28)</f>
        <v>0</v>
      </c>
      <c r="P26" s="39">
        <f t="shared" si="7"/>
        <v>1.4299389090909094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3.04729</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-5</v>
      </c>
      <c r="L27" s="78"/>
      <c r="M27" s="79">
        <f>COUNTIF(Vertices[Closeness Centrality],"&gt;= "&amp;L27)-COUNTIF(Vertices[Closeness Centrality],"&gt;="&amp;L28)</f>
        <v>-10</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3.1818181818181825</v>
      </c>
      <c r="I28" s="42">
        <f>COUNTIF(Vertices[Out-Degree],"&gt;= "&amp;H28)-COUNTIF(Vertices[Out-Degree],"&gt;="&amp;H40)</f>
        <v>0</v>
      </c>
      <c r="J28" s="41">
        <f>J26+($J$57-$J$2)/BinDivisor</f>
        <v>164.14141409090914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0.046520454545454525</v>
      </c>
      <c r="O28" s="42">
        <f>COUNTIF(Vertices[Eigenvector Centrality],"&gt;= "&amp;N28)-COUNTIF(Vertices[Eigenvector Centrality],"&gt;="&amp;N40)</f>
        <v>2</v>
      </c>
      <c r="P28" s="41">
        <f>P26+($P$57-$P$2)/BinDivisor</f>
        <v>1.471162363636364</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0.021212121212121213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1257</v>
      </c>
      <c r="B30" s="36">
        <v>0.600367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1258</v>
      </c>
      <c r="B32" s="36" t="s">
        <v>1259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-5</v>
      </c>
      <c r="L38" s="78"/>
      <c r="M38" s="79">
        <f>COUNTIF(Vertices[Closeness Centrality],"&gt;= "&amp;L38)-COUNTIF(Vertices[Closeness Centrality],"&gt;="&amp;L40)</f>
        <v>-10</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-5</v>
      </c>
      <c r="L39" s="78"/>
      <c r="M39" s="79">
        <f>COUNTIF(Vertices[Closeness Centrality],"&gt;= "&amp;L39)-COUNTIF(Vertices[Closeness Centrality],"&gt;="&amp;L40)</f>
        <v>-10</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3.30909090909091</v>
      </c>
      <c r="I40" s="40">
        <f>COUNTIF(Vertices[Out-Degree],"&gt;= "&amp;H40)-COUNTIF(Vertices[Out-Degree],"&gt;="&amp;H41)</f>
        <v>0</v>
      </c>
      <c r="J40" s="39">
        <f>J28+($J$57-$J$2)/BinDivisor</f>
        <v>170.7070706545455</v>
      </c>
      <c r="K40" s="40">
        <f>COUNTIF(Vertices[Betweenness Centrality],"&gt;= "&amp;J40)-COUNTIF(Vertices[Betweenness Centrality],"&gt;="&amp;J41)</f>
        <v>1</v>
      </c>
      <c r="L40" s="39">
        <f>L28+($L$57-$L$2)/BinDivisor</f>
        <v>0.47272727272727283</v>
      </c>
      <c r="M40" s="40">
        <f>COUNTIF(Vertices[Closeness Centrality],"&gt;= "&amp;L40)-COUNTIF(Vertices[Closeness Centrality],"&gt;="&amp;L41)</f>
        <v>0</v>
      </c>
      <c r="N40" s="39">
        <f>N28+($N$57-$N$2)/BinDivisor</f>
        <v>0.0483812727272727</v>
      </c>
      <c r="O40" s="40">
        <f>COUNTIF(Vertices[Eigenvector Centrality],"&gt;= "&amp;N40)-COUNTIF(Vertices[Eigenvector Centrality],"&gt;="&amp;N41)</f>
        <v>0</v>
      </c>
      <c r="P40" s="39">
        <f>P28+($P$57-$P$2)/BinDivisor</f>
        <v>1.5123858181818186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177.27272721818187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0.05024209090909088</v>
      </c>
      <c r="O41" s="42">
        <f>COUNTIF(Vertices[Eigenvector Centrality],"&gt;= "&amp;N41)-COUNTIF(Vertices[Eigenvector Centrality],"&gt;="&amp;N42)</f>
        <v>0</v>
      </c>
      <c r="P41" s="41">
        <f aca="true" t="shared" si="16" ref="P41:P56">P40+($P$57-$P$2)/BinDivisor</f>
        <v>1.5536092727272732</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3.563636363636365</v>
      </c>
      <c r="I42" s="40">
        <f>COUNTIF(Vertices[Out-Degree],"&gt;= "&amp;H42)-COUNTIF(Vertices[Out-Degree],"&gt;="&amp;H43)</f>
        <v>0</v>
      </c>
      <c r="J42" s="39">
        <f t="shared" si="13"/>
        <v>183.83838378181824</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0.05210290909090906</v>
      </c>
      <c r="O42" s="40">
        <f>COUNTIF(Vertices[Eigenvector Centrality],"&gt;= "&amp;N42)-COUNTIF(Vertices[Eigenvector Centrality],"&gt;="&amp;N43)</f>
        <v>0</v>
      </c>
      <c r="P42" s="39">
        <f t="shared" si="16"/>
        <v>1.5948327272727278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3.6909090909090922</v>
      </c>
      <c r="I43" s="42">
        <f>COUNTIF(Vertices[Out-Degree],"&gt;= "&amp;H43)-COUNTIF(Vertices[Out-Degree],"&gt;="&amp;H44)</f>
        <v>0</v>
      </c>
      <c r="J43" s="41">
        <f t="shared" si="13"/>
        <v>190.4040403454546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0.05396372727272724</v>
      </c>
      <c r="O43" s="42">
        <f>COUNTIF(Vertices[Eigenvector Centrality],"&gt;= "&amp;N43)-COUNTIF(Vertices[Eigenvector Centrality],"&gt;="&amp;N44)</f>
        <v>0</v>
      </c>
      <c r="P43" s="41">
        <f t="shared" si="16"/>
        <v>1.6360561818181825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3.8181818181818197</v>
      </c>
      <c r="I44" s="40">
        <f>COUNTIF(Vertices[Out-Degree],"&gt;= "&amp;H44)-COUNTIF(Vertices[Out-Degree],"&gt;="&amp;H45)</f>
        <v>0</v>
      </c>
      <c r="J44" s="39">
        <f t="shared" si="13"/>
        <v>196.96969690909097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0.05582454545454542</v>
      </c>
      <c r="O44" s="40">
        <f>COUNTIF(Vertices[Eigenvector Centrality],"&gt;= "&amp;N44)-COUNTIF(Vertices[Eigenvector Centrality],"&gt;="&amp;N45)</f>
        <v>0</v>
      </c>
      <c r="P44" s="39">
        <f t="shared" si="16"/>
        <v>1.677279636363637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3.945454545454547</v>
      </c>
      <c r="I45" s="42">
        <f>COUNTIF(Vertices[Out-Degree],"&gt;= "&amp;H45)-COUNTIF(Vertices[Out-Degree],"&gt;="&amp;H46)</f>
        <v>1</v>
      </c>
      <c r="J45" s="41">
        <f t="shared" si="13"/>
        <v>203.53535347272734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0.0576853636363636</v>
      </c>
      <c r="O45" s="42">
        <f>COUNTIF(Vertices[Eigenvector Centrality],"&gt;= "&amp;N45)-COUNTIF(Vertices[Eigenvector Centrality],"&gt;="&amp;N46)</f>
        <v>0</v>
      </c>
      <c r="P45" s="41">
        <f t="shared" si="16"/>
        <v>1.7185030909090917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4.072727272727274</v>
      </c>
      <c r="I46" s="40">
        <f>COUNTIF(Vertices[Out-Degree],"&gt;= "&amp;H46)-COUNTIF(Vertices[Out-Degree],"&gt;="&amp;H47)</f>
        <v>0</v>
      </c>
      <c r="J46" s="39">
        <f t="shared" si="13"/>
        <v>210.1010100363637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0.059546181818181776</v>
      </c>
      <c r="O46" s="40">
        <f>COUNTIF(Vertices[Eigenvector Centrality],"&gt;= "&amp;N46)-COUNTIF(Vertices[Eigenvector Centrality],"&gt;="&amp;N47)</f>
        <v>0</v>
      </c>
      <c r="P46" s="39">
        <f t="shared" si="16"/>
        <v>1.7597265454545463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4.200000000000001</v>
      </c>
      <c r="I47" s="42">
        <f>COUNTIF(Vertices[Out-Degree],"&gt;= "&amp;H47)-COUNTIF(Vertices[Out-Degree],"&gt;="&amp;H48)</f>
        <v>0</v>
      </c>
      <c r="J47" s="41">
        <f t="shared" si="13"/>
        <v>216.66666660000007</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0.061406999999999955</v>
      </c>
      <c r="O47" s="42">
        <f>COUNTIF(Vertices[Eigenvector Centrality],"&gt;= "&amp;N47)-COUNTIF(Vertices[Eigenvector Centrality],"&gt;="&amp;N48)</f>
        <v>0</v>
      </c>
      <c r="P47" s="41">
        <f t="shared" si="16"/>
        <v>1.800950000000001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4.327272727272728</v>
      </c>
      <c r="I48" s="40">
        <f>COUNTIF(Vertices[Out-Degree],"&gt;= "&amp;H48)-COUNTIF(Vertices[Out-Degree],"&gt;="&amp;H49)</f>
        <v>0</v>
      </c>
      <c r="J48" s="39">
        <f t="shared" si="13"/>
        <v>223.23232316363644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0.06326781818181813</v>
      </c>
      <c r="O48" s="40">
        <f>COUNTIF(Vertices[Eigenvector Centrality],"&gt;= "&amp;N48)-COUNTIF(Vertices[Eigenvector Centrality],"&gt;="&amp;N49)</f>
        <v>2</v>
      </c>
      <c r="P48" s="39">
        <f t="shared" si="16"/>
        <v>1.8421734545454556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4.454545454545455</v>
      </c>
      <c r="I49" s="42">
        <f>COUNTIF(Vertices[Out-Degree],"&gt;= "&amp;H49)-COUNTIF(Vertices[Out-Degree],"&gt;="&amp;H50)</f>
        <v>0</v>
      </c>
      <c r="J49" s="41">
        <f t="shared" si="13"/>
        <v>229.7979797272728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0.06512863636363632</v>
      </c>
      <c r="O49" s="42">
        <f>COUNTIF(Vertices[Eigenvector Centrality],"&gt;= "&amp;N49)-COUNTIF(Vertices[Eigenvector Centrality],"&gt;="&amp;N50)</f>
        <v>0</v>
      </c>
      <c r="P49" s="41">
        <f t="shared" si="16"/>
        <v>1.8833969090909102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4.581818181818182</v>
      </c>
      <c r="I50" s="40">
        <f>COUNTIF(Vertices[Out-Degree],"&gt;= "&amp;H50)-COUNTIF(Vertices[Out-Degree],"&gt;="&amp;H51)</f>
        <v>0</v>
      </c>
      <c r="J50" s="39">
        <f t="shared" si="13"/>
        <v>236.36363629090917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0.0669894545454545</v>
      </c>
      <c r="O50" s="40">
        <f>COUNTIF(Vertices[Eigenvector Centrality],"&gt;= "&amp;N50)-COUNTIF(Vertices[Eigenvector Centrality],"&gt;="&amp;N51)</f>
        <v>0</v>
      </c>
      <c r="P50" s="39">
        <f t="shared" si="16"/>
        <v>1.9246203636363648</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4.709090909090909</v>
      </c>
      <c r="I51" s="42">
        <f>COUNTIF(Vertices[Out-Degree],"&gt;= "&amp;H51)-COUNTIF(Vertices[Out-Degree],"&gt;="&amp;H52)</f>
        <v>0</v>
      </c>
      <c r="J51" s="41">
        <f t="shared" si="13"/>
        <v>242.92929285454554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0.06885027272727269</v>
      </c>
      <c r="O51" s="42">
        <f>COUNTIF(Vertices[Eigenvector Centrality],"&gt;= "&amp;N51)-COUNTIF(Vertices[Eigenvector Centrality],"&gt;="&amp;N52)</f>
        <v>0</v>
      </c>
      <c r="P51" s="41">
        <f t="shared" si="16"/>
        <v>1.9658438181818194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4.836363636363636</v>
      </c>
      <c r="I52" s="40">
        <f>COUNTIF(Vertices[Out-Degree],"&gt;= "&amp;H52)-COUNTIF(Vertices[Out-Degree],"&gt;="&amp;H53)</f>
        <v>0</v>
      </c>
      <c r="J52" s="39">
        <f t="shared" si="13"/>
        <v>249.4949494181819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0.07071109090909088</v>
      </c>
      <c r="O52" s="40">
        <f>COUNTIF(Vertices[Eigenvector Centrality],"&gt;= "&amp;N52)-COUNTIF(Vertices[Eigenvector Centrality],"&gt;="&amp;N53)</f>
        <v>1</v>
      </c>
      <c r="P52" s="39">
        <f t="shared" si="16"/>
        <v>2.007067272727274</v>
      </c>
      <c r="Q52" s="40">
        <f>COUNTIF(Vertices[PageRank],"&gt;= "&amp;P52)-COUNTIF(Vertices[PageRank],"&gt;="&amp;P53)</f>
        <v>1</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4.963636363636363</v>
      </c>
      <c r="I53" s="42">
        <f>COUNTIF(Vertices[Out-Degree],"&gt;= "&amp;H53)-COUNTIF(Vertices[Out-Degree],"&gt;="&amp;H54)</f>
        <v>1</v>
      </c>
      <c r="J53" s="41">
        <f t="shared" si="13"/>
        <v>256.06060598181824</v>
      </c>
      <c r="K53" s="42">
        <f>COUNTIF(Vertices[Betweenness Centrality],"&gt;= "&amp;J53)-COUNTIF(Vertices[Betweenness Centrality],"&gt;="&amp;J54)</f>
        <v>1</v>
      </c>
      <c r="L53" s="41">
        <f t="shared" si="14"/>
        <v>0.7090909090909092</v>
      </c>
      <c r="M53" s="42">
        <f>COUNTIF(Vertices[Closeness Centrality],"&gt;= "&amp;L53)-COUNTIF(Vertices[Closeness Centrality],"&gt;="&amp;L54)</f>
        <v>0</v>
      </c>
      <c r="N53" s="41">
        <f t="shared" si="15"/>
        <v>0.07257190909090906</v>
      </c>
      <c r="O53" s="42">
        <f>COUNTIF(Vertices[Eigenvector Centrality],"&gt;= "&amp;N53)-COUNTIF(Vertices[Eigenvector Centrality],"&gt;="&amp;N54)</f>
        <v>0</v>
      </c>
      <c r="P53" s="41">
        <f t="shared" si="16"/>
        <v>2.0482907272727284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5.09090909090909</v>
      </c>
      <c r="I54" s="40">
        <f>COUNTIF(Vertices[Out-Degree],"&gt;= "&amp;H54)-COUNTIF(Vertices[Out-Degree],"&gt;="&amp;H55)</f>
        <v>0</v>
      </c>
      <c r="J54" s="39">
        <f t="shared" si="13"/>
        <v>262.6262625454546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0.07443272727272725</v>
      </c>
      <c r="O54" s="40">
        <f>COUNTIF(Vertices[Eigenvector Centrality],"&gt;= "&amp;N54)-COUNTIF(Vertices[Eigenvector Centrality],"&gt;="&amp;N55)</f>
        <v>0</v>
      </c>
      <c r="P54" s="39">
        <f t="shared" si="16"/>
        <v>2.089514181818183</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5.218181818181817</v>
      </c>
      <c r="I55" s="42">
        <f>COUNTIF(Vertices[Out-Degree],"&gt;= "&amp;H55)-COUNTIF(Vertices[Out-Degree],"&gt;="&amp;H56)</f>
        <v>0</v>
      </c>
      <c r="J55" s="41">
        <f t="shared" si="13"/>
        <v>269.191919109091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0.07629354545454543</v>
      </c>
      <c r="O55" s="42">
        <f>COUNTIF(Vertices[Eigenvector Centrality],"&gt;= "&amp;N55)-COUNTIF(Vertices[Eigenvector Centrality],"&gt;="&amp;N56)</f>
        <v>0</v>
      </c>
      <c r="P55" s="41">
        <f t="shared" si="16"/>
        <v>2.1307376363636377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5.345454545454544</v>
      </c>
      <c r="I56" s="40">
        <f>COUNTIF(Vertices[Out-Degree],"&gt;= "&amp;H56)-COUNTIF(Vertices[Out-Degree],"&gt;="&amp;H57)</f>
        <v>0</v>
      </c>
      <c r="J56" s="39">
        <f t="shared" si="13"/>
        <v>275.75757567272734</v>
      </c>
      <c r="K56" s="40">
        <f>COUNTIF(Vertices[Betweenness Centrality],"&gt;= "&amp;J56)-COUNTIF(Vertices[Betweenness Centrality],"&gt;="&amp;J57)</f>
        <v>2</v>
      </c>
      <c r="L56" s="39">
        <f t="shared" si="14"/>
        <v>0.7636363636363638</v>
      </c>
      <c r="M56" s="40">
        <f>COUNTIF(Vertices[Closeness Centrality],"&gt;= "&amp;L56)-COUNTIF(Vertices[Closeness Centrality],"&gt;="&amp;L57)</f>
        <v>0</v>
      </c>
      <c r="N56" s="39">
        <f t="shared" si="15"/>
        <v>0.07815436363636362</v>
      </c>
      <c r="O56" s="40">
        <f>COUNTIF(Vertices[Eigenvector Centrality],"&gt;= "&amp;N56)-COUNTIF(Vertices[Eigenvector Centrality],"&gt;="&amp;N57)</f>
        <v>2</v>
      </c>
      <c r="P56" s="39">
        <f t="shared" si="16"/>
        <v>2.1719610909090923</v>
      </c>
      <c r="Q56" s="40">
        <f>COUNTIF(Vertices[PageRank],"&gt;= "&amp;P56)-COUNTIF(Vertices[PageRank],"&gt;="&amp;P57)</f>
        <v>3</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3</v>
      </c>
      <c r="H57" s="43">
        <f>MAX(Vertices[Out-Degree])</f>
        <v>7</v>
      </c>
      <c r="I57" s="44">
        <f>COUNTIF(Vertices[Out-Degree],"&gt;= "&amp;H57)-COUNTIF(Vertices[Out-Degree],"&gt;="&amp;H58)</f>
        <v>1</v>
      </c>
      <c r="J57" s="43">
        <f>MAX(Vertices[Betweenness Centrality])</f>
        <v>361.111111</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0.102345</v>
      </c>
      <c r="O57" s="44">
        <f>COUNTIF(Vertices[Eigenvector Centrality],"&gt;= "&amp;N57)-COUNTIF(Vertices[Eigenvector Centrality],"&gt;="&amp;N58)</f>
        <v>1</v>
      </c>
      <c r="P57" s="43">
        <f>MAX(Vertices[PageRank])</f>
        <v>2.707866</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1.1333333333333333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1.1333333333333333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361.111111</v>
      </c>
    </row>
    <row r="99" spans="1:2" ht="15">
      <c r="A99" s="35" t="s">
        <v>102</v>
      </c>
      <c r="B99" s="49">
        <f>_xlfn.IFERROR(AVERAGE(Vertices[Betweenness Centrality]),NoMetricMessage)</f>
        <v>40.444444399999995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0.22955922222222233</v>
      </c>
    </row>
    <row r="114" spans="1:2" ht="15">
      <c r="A114" s="35" t="s">
        <v>109</v>
      </c>
      <c r="B114" s="49">
        <f>_xlfn.IFERROR(MEDIAN(Vertices[Closeness Centrality]),NoMetricMessage)</f>
        <v>0.011364</v>
      </c>
    </row>
    <row r="125" spans="1:2" ht="15">
      <c r="A125" s="35" t="s">
        <v>112</v>
      </c>
      <c r="B125" s="49">
        <f>IF(COUNT(Vertices[Eigenvector Centrality])&gt;0,N2,NoMetricMessage)</f>
        <v>0</v>
      </c>
    </row>
    <row r="126" spans="1:2" ht="15">
      <c r="A126" s="35" t="s">
        <v>113</v>
      </c>
      <c r="B126" s="49">
        <f>IF(COUNT(Vertices[Eigenvector Centrality])&gt;0,N57,NoMetricMessage)</f>
        <v>0.102345</v>
      </c>
    </row>
    <row r="127" spans="1:2" ht="15">
      <c r="A127" s="35" t="s">
        <v>114</v>
      </c>
      <c r="B127" s="49">
        <f>_xlfn.IFERROR(AVERAGE(Vertices[Eigenvector Centrality]),NoMetricMessage)</f>
        <v>0.022222133333333338</v>
      </c>
    </row>
    <row r="128" spans="1:2" ht="15">
      <c r="A128" s="35" t="s">
        <v>115</v>
      </c>
      <c r="B128" s="49">
        <f>_xlfn.IFERROR(MEDIAN(Vertices[Eigenvector Centrality]),NoMetricMessage)</f>
        <v>0.016707</v>
      </c>
    </row>
    <row r="139" spans="1:2" ht="15">
      <c r="A139" s="35" t="s">
        <v>140</v>
      </c>
      <c r="B139" s="49">
        <f>IF(COUNT(Vertices[PageRank])&gt;0,P2,NoMetricMessage)</f>
        <v>0.440576</v>
      </c>
    </row>
    <row r="140" spans="1:2" ht="15">
      <c r="A140" s="35" t="s">
        <v>141</v>
      </c>
      <c r="B140" s="49">
        <f>IF(COUNT(Vertices[PageRank])&gt;0,P57,NoMetricMessage)</f>
        <v>2.707866</v>
      </c>
    </row>
    <row r="141" spans="1:2" ht="15">
      <c r="A141" s="35" t="s">
        <v>142</v>
      </c>
      <c r="B141" s="49">
        <f>_xlfn.IFERROR(AVERAGE(Vertices[PageRank]),NoMetricMessage)</f>
        <v>0.9999889333333332</v>
      </c>
    </row>
    <row r="142" spans="1:2" ht="15">
      <c r="A142" s="35" t="s">
        <v>143</v>
      </c>
      <c r="B142" s="49">
        <f>_xlfn.IFERROR(MEDIAN(Vertices[PageRank]),NoMetricMessage)</f>
        <v>0.946171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0.06603174603174604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790</v>
      </c>
      <c r="K7" s="13" t="s">
        <v>791</v>
      </c>
    </row>
    <row r="8" spans="1:11" ht="409.5">
      <c r="A8"/>
      <c r="B8">
        <v>2</v>
      </c>
      <c r="C8">
        <v>2</v>
      </c>
      <c r="D8" t="s">
        <v>61</v>
      </c>
      <c r="E8" t="s">
        <v>61</v>
      </c>
      <c r="H8" t="s">
        <v>73</v>
      </c>
      <c r="J8" t="s">
        <v>792</v>
      </c>
      <c r="K8" s="13" t="s">
        <v>793</v>
      </c>
    </row>
    <row r="9" spans="1:11" ht="409.5">
      <c r="A9"/>
      <c r="B9">
        <v>3</v>
      </c>
      <c r="C9">
        <v>4</v>
      </c>
      <c r="D9" t="s">
        <v>62</v>
      </c>
      <c r="E9" t="s">
        <v>62</v>
      </c>
      <c r="H9" t="s">
        <v>74</v>
      </c>
      <c r="J9" t="s">
        <v>794</v>
      </c>
      <c r="K9" s="13" t="s">
        <v>795</v>
      </c>
    </row>
    <row r="10" spans="1:11" ht="409.5">
      <c r="A10"/>
      <c r="B10">
        <v>4</v>
      </c>
      <c r="D10" t="s">
        <v>63</v>
      </c>
      <c r="E10" t="s">
        <v>63</v>
      </c>
      <c r="H10" t="s">
        <v>75</v>
      </c>
      <c r="J10" t="s">
        <v>796</v>
      </c>
      <c r="K10" s="13" t="s">
        <v>797</v>
      </c>
    </row>
    <row r="11" spans="1:11" ht="15">
      <c r="A11"/>
      <c r="B11">
        <v>5</v>
      </c>
      <c r="D11" t="s">
        <v>46</v>
      </c>
      <c r="E11">
        <v>1</v>
      </c>
      <c r="H11" t="s">
        <v>76</v>
      </c>
      <c r="J11" t="s">
        <v>798</v>
      </c>
      <c r="K11" t="s">
        <v>799</v>
      </c>
    </row>
    <row r="12" spans="1:11" ht="15">
      <c r="A12"/>
      <c r="B12"/>
      <c r="D12" t="s">
        <v>64</v>
      </c>
      <c r="E12">
        <v>2</v>
      </c>
      <c r="H12">
        <v>0</v>
      </c>
      <c r="J12" t="s">
        <v>800</v>
      </c>
      <c r="K12" t="s">
        <v>801</v>
      </c>
    </row>
    <row r="13" spans="1:11" ht="15">
      <c r="A13"/>
      <c r="B13"/>
      <c r="D13">
        <v>1</v>
      </c>
      <c r="E13">
        <v>3</v>
      </c>
      <c r="H13">
        <v>1</v>
      </c>
      <c r="J13" t="s">
        <v>802</v>
      </c>
      <c r="K13" t="s">
        <v>803</v>
      </c>
    </row>
    <row r="14" spans="4:11" ht="15">
      <c r="D14">
        <v>2</v>
      </c>
      <c r="E14">
        <v>4</v>
      </c>
      <c r="H14">
        <v>2</v>
      </c>
      <c r="J14" t="s">
        <v>804</v>
      </c>
      <c r="K14" t="s">
        <v>805</v>
      </c>
    </row>
    <row r="15" spans="4:11" ht="15">
      <c r="D15">
        <v>3</v>
      </c>
      <c r="E15">
        <v>5</v>
      </c>
      <c r="H15">
        <v>3</v>
      </c>
      <c r="J15" t="s">
        <v>806</v>
      </c>
      <c r="K15" t="s">
        <v>807</v>
      </c>
    </row>
    <row r="16" spans="4:11" ht="15">
      <c r="D16">
        <v>4</v>
      </c>
      <c r="E16">
        <v>6</v>
      </c>
      <c r="H16">
        <v>4</v>
      </c>
      <c r="J16" t="s">
        <v>808</v>
      </c>
      <c r="K16" t="s">
        <v>809</v>
      </c>
    </row>
    <row r="17" spans="4:11" ht="15">
      <c r="D17">
        <v>5</v>
      </c>
      <c r="E17">
        <v>7</v>
      </c>
      <c r="H17">
        <v>5</v>
      </c>
      <c r="J17" t="s">
        <v>810</v>
      </c>
      <c r="K17" t="s">
        <v>811</v>
      </c>
    </row>
    <row r="18" spans="4:11" ht="15">
      <c r="D18">
        <v>6</v>
      </c>
      <c r="E18">
        <v>8</v>
      </c>
      <c r="H18">
        <v>6</v>
      </c>
      <c r="J18" t="s">
        <v>812</v>
      </c>
      <c r="K18" t="s">
        <v>813</v>
      </c>
    </row>
    <row r="19" spans="4:11" ht="15">
      <c r="D19">
        <v>7</v>
      </c>
      <c r="E19">
        <v>9</v>
      </c>
      <c r="H19">
        <v>7</v>
      </c>
      <c r="J19" t="s">
        <v>814</v>
      </c>
      <c r="K19" t="s">
        <v>815</v>
      </c>
    </row>
    <row r="20" spans="4:11" ht="15">
      <c r="D20">
        <v>8</v>
      </c>
      <c r="H20">
        <v>8</v>
      </c>
      <c r="J20" t="s">
        <v>816</v>
      </c>
      <c r="K20" t="s">
        <v>817</v>
      </c>
    </row>
    <row r="21" spans="4:11" ht="409.5">
      <c r="D21">
        <v>9</v>
      </c>
      <c r="H21">
        <v>9</v>
      </c>
      <c r="J21" t="s">
        <v>818</v>
      </c>
      <c r="K21" s="13" t="s">
        <v>819</v>
      </c>
    </row>
    <row r="22" spans="4:11" ht="409.5">
      <c r="D22">
        <v>10</v>
      </c>
      <c r="J22" t="s">
        <v>820</v>
      </c>
      <c r="K22" s="13" t="s">
        <v>821</v>
      </c>
    </row>
    <row r="23" spans="4:11" ht="409.5">
      <c r="D23">
        <v>11</v>
      </c>
      <c r="J23" t="s">
        <v>822</v>
      </c>
      <c r="K23" s="13" t="s">
        <v>823</v>
      </c>
    </row>
    <row r="24" spans="10:11" ht="409.5">
      <c r="J24" t="s">
        <v>824</v>
      </c>
      <c r="K24" s="13" t="s">
        <v>1332</v>
      </c>
    </row>
    <row r="25" spans="10:11" ht="15">
      <c r="J25" t="s">
        <v>825</v>
      </c>
      <c r="K25" t="b">
        <v>0</v>
      </c>
    </row>
    <row r="26" spans="10:11" ht="15">
      <c r="J26" t="s">
        <v>1330</v>
      </c>
      <c r="K26" t="s">
        <v>1331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851</v>
      </c>
      <c r="B1" s="13" t="s">
        <v>852</v>
      </c>
      <c r="C1" s="13" t="s">
        <v>853</v>
      </c>
      <c r="D1" s="13" t="s">
        <v>855</v>
      </c>
      <c r="E1" s="13" t="s">
        <v>854</v>
      </c>
      <c r="F1" s="13" t="s">
        <v>857</v>
      </c>
      <c r="G1" s="85" t="s">
        <v>856</v>
      </c>
      <c r="H1" s="85" t="s">
        <v>859</v>
      </c>
      <c r="I1" s="13" t="s">
        <v>858</v>
      </c>
      <c r="J1" s="13" t="s">
        <v>861</v>
      </c>
      <c r="K1" s="85" t="s">
        <v>860</v>
      </c>
      <c r="L1" s="85" t="s">
        <v>863</v>
      </c>
      <c r="M1" s="85" t="s">
        <v>862</v>
      </c>
      <c r="N1" s="85" t="s">
        <v>865</v>
      </c>
      <c r="O1" s="85" t="s">
        <v>864</v>
      </c>
      <c r="P1" s="85" t="s">
        <v>867</v>
      </c>
      <c r="Q1" s="85" t="s">
        <v>866</v>
      </c>
      <c r="R1" s="85" t="s">
        <v>869</v>
      </c>
      <c r="S1" s="13" t="s">
        <v>868</v>
      </c>
      <c r="T1" s="13" t="s">
        <v>871</v>
      </c>
      <c r="U1" s="85" t="s">
        <v>870</v>
      </c>
      <c r="V1" s="85" t="s">
        <v>872</v>
      </c>
    </row>
    <row r="2" spans="1:22" ht="15">
      <c r="A2" s="90" t="s">
        <v>299</v>
      </c>
      <c r="B2" s="85">
        <v>1</v>
      </c>
      <c r="C2" s="90" t="s">
        <v>299</v>
      </c>
      <c r="D2" s="85">
        <v>1</v>
      </c>
      <c r="E2" s="90" t="s">
        <v>294</v>
      </c>
      <c r="F2" s="85">
        <v>1</v>
      </c>
      <c r="G2" s="85"/>
      <c r="H2" s="85"/>
      <c r="I2" s="90" t="s">
        <v>295</v>
      </c>
      <c r="J2" s="85">
        <v>1</v>
      </c>
      <c r="K2" s="85"/>
      <c r="L2" s="85"/>
      <c r="M2" s="85"/>
      <c r="N2" s="85"/>
      <c r="O2" s="85"/>
      <c r="P2" s="85"/>
      <c r="Q2" s="85"/>
      <c r="R2" s="85"/>
      <c r="S2" s="90" t="s">
        <v>291</v>
      </c>
      <c r="T2" s="85">
        <v>1</v>
      </c>
      <c r="U2" s="85"/>
      <c r="V2" s="85"/>
    </row>
    <row r="3" spans="1:22" ht="15">
      <c r="A3" s="90" t="s">
        <v>298</v>
      </c>
      <c r="B3" s="85">
        <v>1</v>
      </c>
      <c r="C3" s="90" t="s">
        <v>293</v>
      </c>
      <c r="D3" s="85">
        <v>1</v>
      </c>
      <c r="E3" s="85"/>
      <c r="F3" s="85"/>
      <c r="G3" s="85"/>
      <c r="H3" s="85"/>
      <c r="I3" s="90" t="s">
        <v>296</v>
      </c>
      <c r="J3" s="85">
        <v>1</v>
      </c>
      <c r="K3" s="85"/>
      <c r="L3" s="85"/>
      <c r="M3" s="85"/>
      <c r="N3" s="85"/>
      <c r="O3" s="85"/>
      <c r="P3" s="85"/>
      <c r="Q3" s="85"/>
      <c r="R3" s="85"/>
      <c r="S3" s="85"/>
      <c r="T3" s="85"/>
      <c r="U3" s="85"/>
      <c r="V3" s="85"/>
    </row>
    <row r="4" spans="1:22" ht="15">
      <c r="A4" s="90" t="s">
        <v>297</v>
      </c>
      <c r="B4" s="85">
        <v>1</v>
      </c>
      <c r="C4" s="90" t="s">
        <v>292</v>
      </c>
      <c r="D4" s="85">
        <v>1</v>
      </c>
      <c r="E4" s="85"/>
      <c r="F4" s="85"/>
      <c r="G4" s="85"/>
      <c r="H4" s="85"/>
      <c r="I4" s="90" t="s">
        <v>297</v>
      </c>
      <c r="J4" s="85">
        <v>1</v>
      </c>
      <c r="K4" s="85"/>
      <c r="L4" s="85"/>
      <c r="M4" s="85"/>
      <c r="N4" s="85"/>
      <c r="O4" s="85"/>
      <c r="P4" s="85"/>
      <c r="Q4" s="85"/>
      <c r="R4" s="85"/>
      <c r="S4" s="85"/>
      <c r="T4" s="85"/>
      <c r="U4" s="85"/>
      <c r="V4" s="85"/>
    </row>
    <row r="5" spans="1:22" ht="15">
      <c r="A5" s="90" t="s">
        <v>296</v>
      </c>
      <c r="B5" s="85">
        <v>1</v>
      </c>
      <c r="C5" s="85"/>
      <c r="D5" s="85"/>
      <c r="E5" s="85"/>
      <c r="F5" s="85"/>
      <c r="G5" s="85"/>
      <c r="H5" s="85"/>
      <c r="I5" s="90" t="s">
        <v>298</v>
      </c>
      <c r="J5" s="85">
        <v>1</v>
      </c>
      <c r="K5" s="85"/>
      <c r="L5" s="85"/>
      <c r="M5" s="85"/>
      <c r="N5" s="85"/>
      <c r="O5" s="85"/>
      <c r="P5" s="85"/>
      <c r="Q5" s="85"/>
      <c r="R5" s="85"/>
      <c r="S5" s="85"/>
      <c r="T5" s="85"/>
      <c r="U5" s="85"/>
      <c r="V5" s="85"/>
    </row>
    <row r="6" spans="1:22" ht="15">
      <c r="A6" s="90" t="s">
        <v>295</v>
      </c>
      <c r="B6" s="85">
        <v>1</v>
      </c>
      <c r="C6" s="85"/>
      <c r="D6" s="85"/>
      <c r="E6" s="85"/>
      <c r="F6" s="85"/>
      <c r="G6" s="85"/>
      <c r="H6" s="85"/>
      <c r="I6" s="85"/>
      <c r="J6" s="85"/>
      <c r="K6" s="85"/>
      <c r="L6" s="85"/>
      <c r="M6" s="85"/>
      <c r="N6" s="85"/>
      <c r="O6" s="85"/>
      <c r="P6" s="85"/>
      <c r="Q6" s="85"/>
      <c r="R6" s="85"/>
      <c r="S6" s="85"/>
      <c r="T6" s="85"/>
      <c r="U6" s="85"/>
      <c r="V6" s="85"/>
    </row>
    <row r="7" spans="1:22" ht="15">
      <c r="A7" s="90" t="s">
        <v>294</v>
      </c>
      <c r="B7" s="85">
        <v>1</v>
      </c>
      <c r="C7" s="85"/>
      <c r="D7" s="85"/>
      <c r="E7" s="85"/>
      <c r="F7" s="85"/>
      <c r="G7" s="85"/>
      <c r="H7" s="85"/>
      <c r="I7" s="85"/>
      <c r="J7" s="85"/>
      <c r="K7" s="85"/>
      <c r="L7" s="85"/>
      <c r="M7" s="85"/>
      <c r="N7" s="85"/>
      <c r="O7" s="85"/>
      <c r="P7" s="85"/>
      <c r="Q7" s="85"/>
      <c r="R7" s="85"/>
      <c r="S7" s="85"/>
      <c r="T7" s="85"/>
      <c r="U7" s="85"/>
      <c r="V7" s="85"/>
    </row>
    <row r="8" spans="1:22" ht="15">
      <c r="A8" s="90" t="s">
        <v>293</v>
      </c>
      <c r="B8" s="85">
        <v>1</v>
      </c>
      <c r="C8" s="85"/>
      <c r="D8" s="85"/>
      <c r="E8" s="85"/>
      <c r="F8" s="85"/>
      <c r="G8" s="85"/>
      <c r="H8" s="85"/>
      <c r="I8" s="85"/>
      <c r="J8" s="85"/>
      <c r="K8" s="85"/>
      <c r="L8" s="85"/>
      <c r="M8" s="85"/>
      <c r="N8" s="85"/>
      <c r="O8" s="85"/>
      <c r="P8" s="85"/>
      <c r="Q8" s="85"/>
      <c r="R8" s="85"/>
      <c r="S8" s="85"/>
      <c r="T8" s="85"/>
      <c r="U8" s="85"/>
      <c r="V8" s="85"/>
    </row>
    <row r="9" spans="1:22" ht="15">
      <c r="A9" s="90" t="s">
        <v>292</v>
      </c>
      <c r="B9" s="85">
        <v>1</v>
      </c>
      <c r="C9" s="85"/>
      <c r="D9" s="85"/>
      <c r="E9" s="85"/>
      <c r="F9" s="85"/>
      <c r="G9" s="85"/>
      <c r="H9" s="85"/>
      <c r="I9" s="85"/>
      <c r="J9" s="85"/>
      <c r="K9" s="85"/>
      <c r="L9" s="85"/>
      <c r="M9" s="85"/>
      <c r="N9" s="85"/>
      <c r="O9" s="85"/>
      <c r="P9" s="85"/>
      <c r="Q9" s="85"/>
      <c r="R9" s="85"/>
      <c r="S9" s="85"/>
      <c r="T9" s="85"/>
      <c r="U9" s="85"/>
      <c r="V9" s="85"/>
    </row>
    <row r="10" spans="1:22" ht="15">
      <c r="A10" s="90" t="s">
        <v>291</v>
      </c>
      <c r="B10" s="85">
        <v>1</v>
      </c>
      <c r="C10" s="85"/>
      <c r="D10" s="85"/>
      <c r="E10" s="85"/>
      <c r="F10" s="85"/>
      <c r="G10" s="85"/>
      <c r="H10" s="85"/>
      <c r="I10" s="85"/>
      <c r="J10" s="85"/>
      <c r="K10" s="85"/>
      <c r="L10" s="85"/>
      <c r="M10" s="85"/>
      <c r="N10" s="85"/>
      <c r="O10" s="85"/>
      <c r="P10" s="85"/>
      <c r="Q10" s="85"/>
      <c r="R10" s="85"/>
      <c r="S10" s="85"/>
      <c r="T10" s="85"/>
      <c r="U10" s="85"/>
      <c r="V10" s="85"/>
    </row>
    <row r="13" spans="1:22" ht="15" customHeight="1">
      <c r="A13" s="13" t="s">
        <v>876</v>
      </c>
      <c r="B13" s="13" t="s">
        <v>852</v>
      </c>
      <c r="C13" s="13" t="s">
        <v>877</v>
      </c>
      <c r="D13" s="13" t="s">
        <v>855</v>
      </c>
      <c r="E13" s="13" t="s">
        <v>878</v>
      </c>
      <c r="F13" s="13" t="s">
        <v>857</v>
      </c>
      <c r="G13" s="85" t="s">
        <v>879</v>
      </c>
      <c r="H13" s="85" t="s">
        <v>859</v>
      </c>
      <c r="I13" s="13" t="s">
        <v>880</v>
      </c>
      <c r="J13" s="13" t="s">
        <v>861</v>
      </c>
      <c r="K13" s="85" t="s">
        <v>881</v>
      </c>
      <c r="L13" s="85" t="s">
        <v>863</v>
      </c>
      <c r="M13" s="85" t="s">
        <v>882</v>
      </c>
      <c r="N13" s="85" t="s">
        <v>865</v>
      </c>
      <c r="O13" s="85" t="s">
        <v>883</v>
      </c>
      <c r="P13" s="85" t="s">
        <v>867</v>
      </c>
      <c r="Q13" s="85" t="s">
        <v>884</v>
      </c>
      <c r="R13" s="85" t="s">
        <v>869</v>
      </c>
      <c r="S13" s="13" t="s">
        <v>885</v>
      </c>
      <c r="T13" s="13" t="s">
        <v>871</v>
      </c>
      <c r="U13" s="85" t="s">
        <v>886</v>
      </c>
      <c r="V13" s="85" t="s">
        <v>872</v>
      </c>
    </row>
    <row r="14" spans="1:22" ht="15">
      <c r="A14" s="85" t="s">
        <v>304</v>
      </c>
      <c r="B14" s="85">
        <v>4</v>
      </c>
      <c r="C14" s="85" t="s">
        <v>304</v>
      </c>
      <c r="D14" s="85">
        <v>1</v>
      </c>
      <c r="E14" s="85" t="s">
        <v>303</v>
      </c>
      <c r="F14" s="85">
        <v>1</v>
      </c>
      <c r="G14" s="85"/>
      <c r="H14" s="85"/>
      <c r="I14" s="85" t="s">
        <v>304</v>
      </c>
      <c r="J14" s="85">
        <v>3</v>
      </c>
      <c r="K14" s="85"/>
      <c r="L14" s="85"/>
      <c r="M14" s="85"/>
      <c r="N14" s="85"/>
      <c r="O14" s="85"/>
      <c r="P14" s="85"/>
      <c r="Q14" s="85"/>
      <c r="R14" s="85"/>
      <c r="S14" s="85" t="s">
        <v>300</v>
      </c>
      <c r="T14" s="85">
        <v>1</v>
      </c>
      <c r="U14" s="85"/>
      <c r="V14" s="85"/>
    </row>
    <row r="15" spans="1:22" ht="15">
      <c r="A15" s="85" t="s">
        <v>305</v>
      </c>
      <c r="B15" s="85">
        <v>1</v>
      </c>
      <c r="C15" s="85" t="s">
        <v>302</v>
      </c>
      <c r="D15" s="85">
        <v>1</v>
      </c>
      <c r="E15" s="85"/>
      <c r="F15" s="85"/>
      <c r="G15" s="85"/>
      <c r="H15" s="85"/>
      <c r="I15" s="85" t="s">
        <v>305</v>
      </c>
      <c r="J15" s="85">
        <v>1</v>
      </c>
      <c r="K15" s="85"/>
      <c r="L15" s="85"/>
      <c r="M15" s="85"/>
      <c r="N15" s="85"/>
      <c r="O15" s="85"/>
      <c r="P15" s="85"/>
      <c r="Q15" s="85"/>
      <c r="R15" s="85"/>
      <c r="S15" s="85"/>
      <c r="T15" s="85"/>
      <c r="U15" s="85"/>
      <c r="V15" s="85"/>
    </row>
    <row r="16" spans="1:22" ht="15">
      <c r="A16" s="85" t="s">
        <v>303</v>
      </c>
      <c r="B16" s="85">
        <v>1</v>
      </c>
      <c r="C16" s="85" t="s">
        <v>301</v>
      </c>
      <c r="D16" s="85">
        <v>1</v>
      </c>
      <c r="E16" s="85"/>
      <c r="F16" s="85"/>
      <c r="G16" s="85"/>
      <c r="H16" s="85"/>
      <c r="I16" s="85"/>
      <c r="J16" s="85"/>
      <c r="K16" s="85"/>
      <c r="L16" s="85"/>
      <c r="M16" s="85"/>
      <c r="N16" s="85"/>
      <c r="O16" s="85"/>
      <c r="P16" s="85"/>
      <c r="Q16" s="85"/>
      <c r="R16" s="85"/>
      <c r="S16" s="85"/>
      <c r="T16" s="85"/>
      <c r="U16" s="85"/>
      <c r="V16" s="85"/>
    </row>
    <row r="17" spans="1:22" ht="15">
      <c r="A17" s="85" t="s">
        <v>302</v>
      </c>
      <c r="B17" s="85">
        <v>1</v>
      </c>
      <c r="C17" s="85"/>
      <c r="D17" s="85"/>
      <c r="E17" s="85"/>
      <c r="F17" s="85"/>
      <c r="G17" s="85"/>
      <c r="H17" s="85"/>
      <c r="I17" s="85"/>
      <c r="J17" s="85"/>
      <c r="K17" s="85"/>
      <c r="L17" s="85"/>
      <c r="M17" s="85"/>
      <c r="N17" s="85"/>
      <c r="O17" s="85"/>
      <c r="P17" s="85"/>
      <c r="Q17" s="85"/>
      <c r="R17" s="85"/>
      <c r="S17" s="85"/>
      <c r="T17" s="85"/>
      <c r="U17" s="85"/>
      <c r="V17" s="85"/>
    </row>
    <row r="18" spans="1:22" ht="15">
      <c r="A18" s="85" t="s">
        <v>301</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300</v>
      </c>
      <c r="B19" s="85">
        <v>1</v>
      </c>
      <c r="C19" s="85"/>
      <c r="D19" s="85"/>
      <c r="E19" s="85"/>
      <c r="F19" s="85"/>
      <c r="G19" s="85"/>
      <c r="H19" s="85"/>
      <c r="I19" s="85"/>
      <c r="J19" s="85"/>
      <c r="K19" s="85"/>
      <c r="L19" s="85"/>
      <c r="M19" s="85"/>
      <c r="N19" s="85"/>
      <c r="O19" s="85"/>
      <c r="P19" s="85"/>
      <c r="Q19" s="85"/>
      <c r="R19" s="85"/>
      <c r="S19" s="85"/>
      <c r="T19" s="85"/>
      <c r="U19" s="85"/>
      <c r="V19" s="85"/>
    </row>
    <row r="22" spans="1:22" ht="15" customHeight="1">
      <c r="A22" s="13" t="s">
        <v>890</v>
      </c>
      <c r="B22" s="13" t="s">
        <v>852</v>
      </c>
      <c r="C22" s="13" t="s">
        <v>898</v>
      </c>
      <c r="D22" s="13" t="s">
        <v>855</v>
      </c>
      <c r="E22" s="13" t="s">
        <v>905</v>
      </c>
      <c r="F22" s="13" t="s">
        <v>857</v>
      </c>
      <c r="G22" s="13" t="s">
        <v>910</v>
      </c>
      <c r="H22" s="13" t="s">
        <v>859</v>
      </c>
      <c r="I22" s="13" t="s">
        <v>912</v>
      </c>
      <c r="J22" s="13" t="s">
        <v>861</v>
      </c>
      <c r="K22" s="85" t="s">
        <v>921</v>
      </c>
      <c r="L22" s="85" t="s">
        <v>863</v>
      </c>
      <c r="M22" s="13" t="s">
        <v>922</v>
      </c>
      <c r="N22" s="13" t="s">
        <v>865</v>
      </c>
      <c r="O22" s="13" t="s">
        <v>923</v>
      </c>
      <c r="P22" s="13" t="s">
        <v>867</v>
      </c>
      <c r="Q22" s="85" t="s">
        <v>930</v>
      </c>
      <c r="R22" s="85" t="s">
        <v>869</v>
      </c>
      <c r="S22" s="13" t="s">
        <v>931</v>
      </c>
      <c r="T22" s="13" t="s">
        <v>871</v>
      </c>
      <c r="U22" s="13" t="s">
        <v>934</v>
      </c>
      <c r="V22" s="13" t="s">
        <v>872</v>
      </c>
    </row>
    <row r="23" spans="1:22" ht="15">
      <c r="A23" s="85" t="s">
        <v>242</v>
      </c>
      <c r="B23" s="85">
        <v>20</v>
      </c>
      <c r="C23" s="85" t="s">
        <v>242</v>
      </c>
      <c r="D23" s="85">
        <v>8</v>
      </c>
      <c r="E23" s="85" t="s">
        <v>251</v>
      </c>
      <c r="F23" s="85">
        <v>2</v>
      </c>
      <c r="G23" s="85" t="s">
        <v>911</v>
      </c>
      <c r="H23" s="85">
        <v>1</v>
      </c>
      <c r="I23" s="85" t="s">
        <v>242</v>
      </c>
      <c r="J23" s="85">
        <v>5</v>
      </c>
      <c r="K23" s="85"/>
      <c r="L23" s="85"/>
      <c r="M23" s="85" t="s">
        <v>892</v>
      </c>
      <c r="N23" s="85">
        <v>2</v>
      </c>
      <c r="O23" s="85" t="s">
        <v>924</v>
      </c>
      <c r="P23" s="85">
        <v>1</v>
      </c>
      <c r="Q23" s="85"/>
      <c r="R23" s="85"/>
      <c r="S23" s="85" t="s">
        <v>932</v>
      </c>
      <c r="T23" s="85">
        <v>1</v>
      </c>
      <c r="U23" s="85" t="s">
        <v>242</v>
      </c>
      <c r="V23" s="85">
        <v>2</v>
      </c>
    </row>
    <row r="24" spans="1:22" ht="15">
      <c r="A24" s="85" t="s">
        <v>251</v>
      </c>
      <c r="B24" s="85">
        <v>6</v>
      </c>
      <c r="C24" s="85" t="s">
        <v>891</v>
      </c>
      <c r="D24" s="85">
        <v>2</v>
      </c>
      <c r="E24" s="85" t="s">
        <v>894</v>
      </c>
      <c r="F24" s="85">
        <v>2</v>
      </c>
      <c r="G24" s="85" t="s">
        <v>251</v>
      </c>
      <c r="H24" s="85">
        <v>1</v>
      </c>
      <c r="I24" s="85" t="s">
        <v>251</v>
      </c>
      <c r="J24" s="85">
        <v>2</v>
      </c>
      <c r="K24" s="85"/>
      <c r="L24" s="85"/>
      <c r="M24" s="85" t="s">
        <v>242</v>
      </c>
      <c r="N24" s="85">
        <v>2</v>
      </c>
      <c r="O24" s="85" t="s">
        <v>925</v>
      </c>
      <c r="P24" s="85">
        <v>1</v>
      </c>
      <c r="Q24" s="85"/>
      <c r="R24" s="85"/>
      <c r="S24" s="85" t="s">
        <v>933</v>
      </c>
      <c r="T24" s="85">
        <v>1</v>
      </c>
      <c r="U24" s="85"/>
      <c r="V24" s="85"/>
    </row>
    <row r="25" spans="1:22" ht="15">
      <c r="A25" s="85" t="s">
        <v>248</v>
      </c>
      <c r="B25" s="85">
        <v>4</v>
      </c>
      <c r="C25" s="85" t="s">
        <v>248</v>
      </c>
      <c r="D25" s="85">
        <v>2</v>
      </c>
      <c r="E25" s="85" t="s">
        <v>895</v>
      </c>
      <c r="F25" s="85">
        <v>2</v>
      </c>
      <c r="G25" s="85" t="s">
        <v>248</v>
      </c>
      <c r="H25" s="85">
        <v>1</v>
      </c>
      <c r="I25" s="85" t="s">
        <v>913</v>
      </c>
      <c r="J25" s="85">
        <v>1</v>
      </c>
      <c r="K25" s="85"/>
      <c r="L25" s="85"/>
      <c r="M25" s="85" t="s">
        <v>893</v>
      </c>
      <c r="N25" s="85">
        <v>2</v>
      </c>
      <c r="O25" s="85" t="s">
        <v>242</v>
      </c>
      <c r="P25" s="85">
        <v>1</v>
      </c>
      <c r="Q25" s="85"/>
      <c r="R25" s="85"/>
      <c r="S25" s="85"/>
      <c r="T25" s="85"/>
      <c r="U25" s="85"/>
      <c r="V25" s="85"/>
    </row>
    <row r="26" spans="1:22" ht="15">
      <c r="A26" s="85" t="s">
        <v>891</v>
      </c>
      <c r="B26" s="85">
        <v>2</v>
      </c>
      <c r="C26" s="85" t="s">
        <v>899</v>
      </c>
      <c r="D26" s="85">
        <v>1</v>
      </c>
      <c r="E26" s="85" t="s">
        <v>896</v>
      </c>
      <c r="F26" s="85">
        <v>2</v>
      </c>
      <c r="G26" s="85" t="s">
        <v>242</v>
      </c>
      <c r="H26" s="85">
        <v>1</v>
      </c>
      <c r="I26" s="85" t="s">
        <v>914</v>
      </c>
      <c r="J26" s="85">
        <v>1</v>
      </c>
      <c r="K26" s="85"/>
      <c r="L26" s="85"/>
      <c r="M26" s="85" t="s">
        <v>248</v>
      </c>
      <c r="N26" s="85">
        <v>1</v>
      </c>
      <c r="O26" s="85" t="s">
        <v>926</v>
      </c>
      <c r="P26" s="85">
        <v>1</v>
      </c>
      <c r="Q26" s="85"/>
      <c r="R26" s="85"/>
      <c r="S26" s="85"/>
      <c r="T26" s="85"/>
      <c r="U26" s="85"/>
      <c r="V26" s="85"/>
    </row>
    <row r="27" spans="1:22" ht="15">
      <c r="A27" s="85" t="s">
        <v>892</v>
      </c>
      <c r="B27" s="85">
        <v>2</v>
      </c>
      <c r="C27" s="85" t="s">
        <v>900</v>
      </c>
      <c r="D27" s="85">
        <v>1</v>
      </c>
      <c r="E27" s="85" t="s">
        <v>906</v>
      </c>
      <c r="F27" s="85">
        <v>1</v>
      </c>
      <c r="G27" s="85"/>
      <c r="H27" s="85"/>
      <c r="I27" s="85" t="s">
        <v>915</v>
      </c>
      <c r="J27" s="85">
        <v>1</v>
      </c>
      <c r="K27" s="85"/>
      <c r="L27" s="85"/>
      <c r="M27" s="85"/>
      <c r="N27" s="85"/>
      <c r="O27" s="85" t="s">
        <v>927</v>
      </c>
      <c r="P27" s="85">
        <v>1</v>
      </c>
      <c r="Q27" s="85"/>
      <c r="R27" s="85"/>
      <c r="S27" s="85"/>
      <c r="T27" s="85"/>
      <c r="U27" s="85"/>
      <c r="V27" s="85"/>
    </row>
    <row r="28" spans="1:22" ht="15">
      <c r="A28" s="85" t="s">
        <v>893</v>
      </c>
      <c r="B28" s="85">
        <v>2</v>
      </c>
      <c r="C28" s="85" t="s">
        <v>233</v>
      </c>
      <c r="D28" s="85">
        <v>1</v>
      </c>
      <c r="E28" s="85" t="s">
        <v>907</v>
      </c>
      <c r="F28" s="85">
        <v>1</v>
      </c>
      <c r="G28" s="85"/>
      <c r="H28" s="85"/>
      <c r="I28" s="85" t="s">
        <v>916</v>
      </c>
      <c r="J28" s="85">
        <v>1</v>
      </c>
      <c r="K28" s="85"/>
      <c r="L28" s="85"/>
      <c r="M28" s="85"/>
      <c r="N28" s="85"/>
      <c r="O28" s="85" t="s">
        <v>928</v>
      </c>
      <c r="P28" s="85">
        <v>1</v>
      </c>
      <c r="Q28" s="85"/>
      <c r="R28" s="85"/>
      <c r="S28" s="85"/>
      <c r="T28" s="85"/>
      <c r="U28" s="85"/>
      <c r="V28" s="85"/>
    </row>
    <row r="29" spans="1:22" ht="15">
      <c r="A29" s="85" t="s">
        <v>894</v>
      </c>
      <c r="B29" s="85">
        <v>2</v>
      </c>
      <c r="C29" s="85" t="s">
        <v>901</v>
      </c>
      <c r="D29" s="85">
        <v>1</v>
      </c>
      <c r="E29" s="85" t="s">
        <v>908</v>
      </c>
      <c r="F29" s="85">
        <v>1</v>
      </c>
      <c r="G29" s="85"/>
      <c r="H29" s="85"/>
      <c r="I29" s="85" t="s">
        <v>917</v>
      </c>
      <c r="J29" s="85">
        <v>1</v>
      </c>
      <c r="K29" s="85"/>
      <c r="L29" s="85"/>
      <c r="M29" s="85"/>
      <c r="N29" s="85"/>
      <c r="O29" s="85" t="s">
        <v>929</v>
      </c>
      <c r="P29" s="85">
        <v>1</v>
      </c>
      <c r="Q29" s="85"/>
      <c r="R29" s="85"/>
      <c r="S29" s="85"/>
      <c r="T29" s="85"/>
      <c r="U29" s="85"/>
      <c r="V29" s="85"/>
    </row>
    <row r="30" spans="1:22" ht="15">
      <c r="A30" s="85" t="s">
        <v>895</v>
      </c>
      <c r="B30" s="85">
        <v>2</v>
      </c>
      <c r="C30" s="85" t="s">
        <v>902</v>
      </c>
      <c r="D30" s="85">
        <v>1</v>
      </c>
      <c r="E30" s="85" t="s">
        <v>909</v>
      </c>
      <c r="F30" s="85">
        <v>1</v>
      </c>
      <c r="G30" s="85"/>
      <c r="H30" s="85"/>
      <c r="I30" s="85" t="s">
        <v>918</v>
      </c>
      <c r="J30" s="85">
        <v>1</v>
      </c>
      <c r="K30" s="85"/>
      <c r="L30" s="85"/>
      <c r="M30" s="85"/>
      <c r="N30" s="85"/>
      <c r="O30" s="85"/>
      <c r="P30" s="85"/>
      <c r="Q30" s="85"/>
      <c r="R30" s="85"/>
      <c r="S30" s="85"/>
      <c r="T30" s="85"/>
      <c r="U30" s="85"/>
      <c r="V30" s="85"/>
    </row>
    <row r="31" spans="1:22" ht="15">
      <c r="A31" s="85" t="s">
        <v>896</v>
      </c>
      <c r="B31" s="85">
        <v>2</v>
      </c>
      <c r="C31" s="85" t="s">
        <v>903</v>
      </c>
      <c r="D31" s="85">
        <v>1</v>
      </c>
      <c r="E31" s="85" t="s">
        <v>242</v>
      </c>
      <c r="F31" s="85">
        <v>1</v>
      </c>
      <c r="G31" s="85"/>
      <c r="H31" s="85"/>
      <c r="I31" s="85" t="s">
        <v>919</v>
      </c>
      <c r="J31" s="85">
        <v>1</v>
      </c>
      <c r="K31" s="85"/>
      <c r="L31" s="85"/>
      <c r="M31" s="85"/>
      <c r="N31" s="85"/>
      <c r="O31" s="85"/>
      <c r="P31" s="85"/>
      <c r="Q31" s="85"/>
      <c r="R31" s="85"/>
      <c r="S31" s="85"/>
      <c r="T31" s="85"/>
      <c r="U31" s="85"/>
      <c r="V31" s="85"/>
    </row>
    <row r="32" spans="1:22" ht="15">
      <c r="A32" s="85" t="s">
        <v>897</v>
      </c>
      <c r="B32" s="85">
        <v>1</v>
      </c>
      <c r="C32" s="85" t="s">
        <v>904</v>
      </c>
      <c r="D32" s="85">
        <v>1</v>
      </c>
      <c r="E32" s="85"/>
      <c r="F32" s="85"/>
      <c r="G32" s="85"/>
      <c r="H32" s="85"/>
      <c r="I32" s="85" t="s">
        <v>920</v>
      </c>
      <c r="J32" s="85">
        <v>1</v>
      </c>
      <c r="K32" s="85"/>
      <c r="L32" s="85"/>
      <c r="M32" s="85"/>
      <c r="N32" s="85"/>
      <c r="O32" s="85"/>
      <c r="P32" s="85"/>
      <c r="Q32" s="85"/>
      <c r="R32" s="85"/>
      <c r="S32" s="85"/>
      <c r="T32" s="85"/>
      <c r="U32" s="85"/>
      <c r="V32" s="85"/>
    </row>
    <row r="35" spans="1:22" ht="15" customHeight="1">
      <c r="A35" s="13" t="s">
        <v>939</v>
      </c>
      <c r="B35" s="13" t="s">
        <v>852</v>
      </c>
      <c r="C35" s="13" t="s">
        <v>947</v>
      </c>
      <c r="D35" s="13" t="s">
        <v>855</v>
      </c>
      <c r="E35" s="13" t="s">
        <v>953</v>
      </c>
      <c r="F35" s="13" t="s">
        <v>857</v>
      </c>
      <c r="G35" s="85" t="s">
        <v>962</v>
      </c>
      <c r="H35" s="85" t="s">
        <v>859</v>
      </c>
      <c r="I35" s="13" t="s">
        <v>963</v>
      </c>
      <c r="J35" s="13" t="s">
        <v>861</v>
      </c>
      <c r="K35" s="13" t="s">
        <v>969</v>
      </c>
      <c r="L35" s="13" t="s">
        <v>863</v>
      </c>
      <c r="M35" s="13" t="s">
        <v>976</v>
      </c>
      <c r="N35" s="13" t="s">
        <v>865</v>
      </c>
      <c r="O35" s="85" t="s">
        <v>985</v>
      </c>
      <c r="P35" s="85" t="s">
        <v>867</v>
      </c>
      <c r="Q35" s="13" t="s">
        <v>986</v>
      </c>
      <c r="R35" s="13" t="s">
        <v>869</v>
      </c>
      <c r="S35" s="85" t="s">
        <v>992</v>
      </c>
      <c r="T35" s="85" t="s">
        <v>871</v>
      </c>
      <c r="U35" s="13" t="s">
        <v>993</v>
      </c>
      <c r="V35" s="13" t="s">
        <v>872</v>
      </c>
    </row>
    <row r="36" spans="1:22" ht="15">
      <c r="A36" s="91" t="s">
        <v>940</v>
      </c>
      <c r="B36" s="91">
        <v>29</v>
      </c>
      <c r="C36" s="91" t="s">
        <v>249</v>
      </c>
      <c r="D36" s="91">
        <v>8</v>
      </c>
      <c r="E36" s="91" t="s">
        <v>242</v>
      </c>
      <c r="F36" s="91">
        <v>6</v>
      </c>
      <c r="G36" s="91"/>
      <c r="H36" s="91"/>
      <c r="I36" s="91" t="s">
        <v>945</v>
      </c>
      <c r="J36" s="91">
        <v>5</v>
      </c>
      <c r="K36" s="91" t="s">
        <v>970</v>
      </c>
      <c r="L36" s="91">
        <v>3</v>
      </c>
      <c r="M36" s="91" t="s">
        <v>977</v>
      </c>
      <c r="N36" s="91">
        <v>2</v>
      </c>
      <c r="O36" s="91"/>
      <c r="P36" s="91"/>
      <c r="Q36" s="91" t="s">
        <v>987</v>
      </c>
      <c r="R36" s="91">
        <v>2</v>
      </c>
      <c r="S36" s="91"/>
      <c r="T36" s="91"/>
      <c r="U36" s="91" t="s">
        <v>994</v>
      </c>
      <c r="V36" s="91">
        <v>2</v>
      </c>
    </row>
    <row r="37" spans="1:22" ht="15">
      <c r="A37" s="91" t="s">
        <v>941</v>
      </c>
      <c r="B37" s="91">
        <v>3</v>
      </c>
      <c r="C37" s="91" t="s">
        <v>945</v>
      </c>
      <c r="D37" s="91">
        <v>8</v>
      </c>
      <c r="E37" s="91" t="s">
        <v>954</v>
      </c>
      <c r="F37" s="91">
        <v>4</v>
      </c>
      <c r="G37" s="91"/>
      <c r="H37" s="91"/>
      <c r="I37" s="91" t="s">
        <v>964</v>
      </c>
      <c r="J37" s="91">
        <v>2</v>
      </c>
      <c r="K37" s="91" t="s">
        <v>246</v>
      </c>
      <c r="L37" s="91">
        <v>3</v>
      </c>
      <c r="M37" s="91" t="s">
        <v>978</v>
      </c>
      <c r="N37" s="91">
        <v>2</v>
      </c>
      <c r="O37" s="91"/>
      <c r="P37" s="91"/>
      <c r="Q37" s="91" t="s">
        <v>242</v>
      </c>
      <c r="R37" s="91">
        <v>2</v>
      </c>
      <c r="S37" s="91"/>
      <c r="T37" s="91"/>
      <c r="U37" s="91" t="s">
        <v>995</v>
      </c>
      <c r="V37" s="91">
        <v>2</v>
      </c>
    </row>
    <row r="38" spans="1:22" ht="15">
      <c r="A38" s="91" t="s">
        <v>942</v>
      </c>
      <c r="B38" s="91">
        <v>0</v>
      </c>
      <c r="C38" s="91" t="s">
        <v>248</v>
      </c>
      <c r="D38" s="91">
        <v>6</v>
      </c>
      <c r="E38" s="91" t="s">
        <v>955</v>
      </c>
      <c r="F38" s="91">
        <v>2</v>
      </c>
      <c r="G38" s="91"/>
      <c r="H38" s="91"/>
      <c r="I38" s="91" t="s">
        <v>965</v>
      </c>
      <c r="J38" s="91">
        <v>2</v>
      </c>
      <c r="K38" s="91" t="s">
        <v>248</v>
      </c>
      <c r="L38" s="91">
        <v>2</v>
      </c>
      <c r="M38" s="91" t="s">
        <v>251</v>
      </c>
      <c r="N38" s="91">
        <v>2</v>
      </c>
      <c r="O38" s="91"/>
      <c r="P38" s="91"/>
      <c r="Q38" s="91" t="s">
        <v>988</v>
      </c>
      <c r="R38" s="91">
        <v>2</v>
      </c>
      <c r="S38" s="91"/>
      <c r="T38" s="91"/>
      <c r="U38" s="91" t="s">
        <v>996</v>
      </c>
      <c r="V38" s="91">
        <v>2</v>
      </c>
    </row>
    <row r="39" spans="1:22" ht="15">
      <c r="A39" s="91" t="s">
        <v>943</v>
      </c>
      <c r="B39" s="91">
        <v>559</v>
      </c>
      <c r="C39" s="91" t="s">
        <v>946</v>
      </c>
      <c r="D39" s="91">
        <v>5</v>
      </c>
      <c r="E39" s="91" t="s">
        <v>956</v>
      </c>
      <c r="F39" s="91">
        <v>2</v>
      </c>
      <c r="G39" s="91"/>
      <c r="H39" s="91"/>
      <c r="I39" s="91" t="s">
        <v>966</v>
      </c>
      <c r="J39" s="91">
        <v>2</v>
      </c>
      <c r="K39" s="91" t="s">
        <v>242</v>
      </c>
      <c r="L39" s="91">
        <v>2</v>
      </c>
      <c r="M39" s="91" t="s">
        <v>946</v>
      </c>
      <c r="N39" s="91">
        <v>2</v>
      </c>
      <c r="O39" s="91"/>
      <c r="P39" s="91"/>
      <c r="Q39" s="91" t="s">
        <v>989</v>
      </c>
      <c r="R39" s="91">
        <v>2</v>
      </c>
      <c r="S39" s="91"/>
      <c r="T39" s="91"/>
      <c r="U39" s="91" t="s">
        <v>997</v>
      </c>
      <c r="V39" s="91">
        <v>2</v>
      </c>
    </row>
    <row r="40" spans="1:22" ht="15">
      <c r="A40" s="91" t="s">
        <v>944</v>
      </c>
      <c r="B40" s="91">
        <v>591</v>
      </c>
      <c r="C40" s="91" t="s">
        <v>948</v>
      </c>
      <c r="D40" s="91">
        <v>2</v>
      </c>
      <c r="E40" s="91" t="s">
        <v>946</v>
      </c>
      <c r="F40" s="91">
        <v>2</v>
      </c>
      <c r="G40" s="91"/>
      <c r="H40" s="91"/>
      <c r="I40" s="91" t="s">
        <v>967</v>
      </c>
      <c r="J40" s="91">
        <v>2</v>
      </c>
      <c r="K40" s="91" t="s">
        <v>971</v>
      </c>
      <c r="L40" s="91">
        <v>2</v>
      </c>
      <c r="M40" s="91" t="s">
        <v>979</v>
      </c>
      <c r="N40" s="91">
        <v>2</v>
      </c>
      <c r="O40" s="91"/>
      <c r="P40" s="91"/>
      <c r="Q40" s="91" t="s">
        <v>990</v>
      </c>
      <c r="R40" s="91">
        <v>2</v>
      </c>
      <c r="S40" s="91"/>
      <c r="T40" s="91"/>
      <c r="U40" s="91" t="s">
        <v>998</v>
      </c>
      <c r="V40" s="91">
        <v>2</v>
      </c>
    </row>
    <row r="41" spans="1:22" ht="15">
      <c r="A41" s="91" t="s">
        <v>945</v>
      </c>
      <c r="B41" s="91">
        <v>20</v>
      </c>
      <c r="C41" s="91" t="s">
        <v>949</v>
      </c>
      <c r="D41" s="91">
        <v>2</v>
      </c>
      <c r="E41" s="91" t="s">
        <v>957</v>
      </c>
      <c r="F41" s="91">
        <v>2</v>
      </c>
      <c r="G41" s="91"/>
      <c r="H41" s="91"/>
      <c r="I41" s="91" t="s">
        <v>968</v>
      </c>
      <c r="J41" s="91">
        <v>2</v>
      </c>
      <c r="K41" s="91" t="s">
        <v>245</v>
      </c>
      <c r="L41" s="91">
        <v>2</v>
      </c>
      <c r="M41" s="91" t="s">
        <v>980</v>
      </c>
      <c r="N41" s="91">
        <v>2</v>
      </c>
      <c r="O41" s="91"/>
      <c r="P41" s="91"/>
      <c r="Q41" s="91" t="s">
        <v>991</v>
      </c>
      <c r="R41" s="91">
        <v>2</v>
      </c>
      <c r="S41" s="91"/>
      <c r="T41" s="91"/>
      <c r="U41" s="91" t="s">
        <v>999</v>
      </c>
      <c r="V41" s="91">
        <v>2</v>
      </c>
    </row>
    <row r="42" spans="1:22" ht="15">
      <c r="A42" s="91" t="s">
        <v>946</v>
      </c>
      <c r="B42" s="91">
        <v>11</v>
      </c>
      <c r="C42" s="91" t="s">
        <v>236</v>
      </c>
      <c r="D42" s="91">
        <v>2</v>
      </c>
      <c r="E42" s="91" t="s">
        <v>958</v>
      </c>
      <c r="F42" s="91">
        <v>2</v>
      </c>
      <c r="G42" s="91"/>
      <c r="H42" s="91"/>
      <c r="I42" s="91"/>
      <c r="J42" s="91"/>
      <c r="K42" s="91" t="s">
        <v>972</v>
      </c>
      <c r="L42" s="91">
        <v>2</v>
      </c>
      <c r="M42" s="91" t="s">
        <v>981</v>
      </c>
      <c r="N42" s="91">
        <v>2</v>
      </c>
      <c r="O42" s="91"/>
      <c r="P42" s="91"/>
      <c r="Q42" s="91"/>
      <c r="R42" s="91"/>
      <c r="S42" s="91"/>
      <c r="T42" s="91"/>
      <c r="U42" s="91" t="s">
        <v>1000</v>
      </c>
      <c r="V42" s="91">
        <v>2</v>
      </c>
    </row>
    <row r="43" spans="1:22" ht="15">
      <c r="A43" s="91" t="s">
        <v>242</v>
      </c>
      <c r="B43" s="91">
        <v>11</v>
      </c>
      <c r="C43" s="91" t="s">
        <v>950</v>
      </c>
      <c r="D43" s="91">
        <v>2</v>
      </c>
      <c r="E43" s="91" t="s">
        <v>959</v>
      </c>
      <c r="F43" s="91">
        <v>2</v>
      </c>
      <c r="G43" s="91"/>
      <c r="H43" s="91"/>
      <c r="I43" s="91"/>
      <c r="J43" s="91"/>
      <c r="K43" s="91" t="s">
        <v>973</v>
      </c>
      <c r="L43" s="91">
        <v>2</v>
      </c>
      <c r="M43" s="91" t="s">
        <v>982</v>
      </c>
      <c r="N43" s="91">
        <v>2</v>
      </c>
      <c r="O43" s="91"/>
      <c r="P43" s="91"/>
      <c r="Q43" s="91"/>
      <c r="R43" s="91"/>
      <c r="S43" s="91"/>
      <c r="T43" s="91"/>
      <c r="U43" s="91" t="s">
        <v>1001</v>
      </c>
      <c r="V43" s="91">
        <v>2</v>
      </c>
    </row>
    <row r="44" spans="1:22" ht="15">
      <c r="A44" s="91" t="s">
        <v>248</v>
      </c>
      <c r="B44" s="91">
        <v>10</v>
      </c>
      <c r="C44" s="91" t="s">
        <v>951</v>
      </c>
      <c r="D44" s="91">
        <v>2</v>
      </c>
      <c r="E44" s="91" t="s">
        <v>960</v>
      </c>
      <c r="F44" s="91">
        <v>2</v>
      </c>
      <c r="G44" s="91"/>
      <c r="H44" s="91"/>
      <c r="I44" s="91"/>
      <c r="J44" s="91"/>
      <c r="K44" s="91" t="s">
        <v>974</v>
      </c>
      <c r="L44" s="91">
        <v>2</v>
      </c>
      <c r="M44" s="91" t="s">
        <v>983</v>
      </c>
      <c r="N44" s="91">
        <v>2</v>
      </c>
      <c r="O44" s="91"/>
      <c r="P44" s="91"/>
      <c r="Q44" s="91"/>
      <c r="R44" s="91"/>
      <c r="S44" s="91"/>
      <c r="T44" s="91"/>
      <c r="U44" s="91" t="s">
        <v>1002</v>
      </c>
      <c r="V44" s="91">
        <v>2</v>
      </c>
    </row>
    <row r="45" spans="1:22" ht="15">
      <c r="A45" s="91" t="s">
        <v>249</v>
      </c>
      <c r="B45" s="91">
        <v>9</v>
      </c>
      <c r="C45" s="91" t="s">
        <v>952</v>
      </c>
      <c r="D45" s="91">
        <v>2</v>
      </c>
      <c r="E45" s="91" t="s">
        <v>961</v>
      </c>
      <c r="F45" s="91">
        <v>2</v>
      </c>
      <c r="G45" s="91"/>
      <c r="H45" s="91"/>
      <c r="I45" s="91"/>
      <c r="J45" s="91"/>
      <c r="K45" s="91" t="s">
        <v>975</v>
      </c>
      <c r="L45" s="91">
        <v>2</v>
      </c>
      <c r="M45" s="91" t="s">
        <v>984</v>
      </c>
      <c r="N45" s="91">
        <v>2</v>
      </c>
      <c r="O45" s="91"/>
      <c r="P45" s="91"/>
      <c r="Q45" s="91"/>
      <c r="R45" s="91"/>
      <c r="S45" s="91"/>
      <c r="T45" s="91"/>
      <c r="U45" s="91" t="s">
        <v>945</v>
      </c>
      <c r="V45" s="91">
        <v>2</v>
      </c>
    </row>
    <row r="48" spans="1:22" ht="15" customHeight="1">
      <c r="A48" s="13" t="s">
        <v>1011</v>
      </c>
      <c r="B48" s="13" t="s">
        <v>852</v>
      </c>
      <c r="C48" s="13" t="s">
        <v>1022</v>
      </c>
      <c r="D48" s="13" t="s">
        <v>855</v>
      </c>
      <c r="E48" s="13" t="s">
        <v>1027</v>
      </c>
      <c r="F48" s="13" t="s">
        <v>857</v>
      </c>
      <c r="G48" s="85" t="s">
        <v>1038</v>
      </c>
      <c r="H48" s="85" t="s">
        <v>859</v>
      </c>
      <c r="I48" s="85" t="s">
        <v>1039</v>
      </c>
      <c r="J48" s="85" t="s">
        <v>861</v>
      </c>
      <c r="K48" s="13" t="s">
        <v>1040</v>
      </c>
      <c r="L48" s="13" t="s">
        <v>863</v>
      </c>
      <c r="M48" s="13" t="s">
        <v>1050</v>
      </c>
      <c r="N48" s="13" t="s">
        <v>865</v>
      </c>
      <c r="O48" s="85" t="s">
        <v>1060</v>
      </c>
      <c r="P48" s="85" t="s">
        <v>867</v>
      </c>
      <c r="Q48" s="13" t="s">
        <v>1061</v>
      </c>
      <c r="R48" s="13" t="s">
        <v>869</v>
      </c>
      <c r="S48" s="85" t="s">
        <v>1067</v>
      </c>
      <c r="T48" s="85" t="s">
        <v>871</v>
      </c>
      <c r="U48" s="13" t="s">
        <v>1068</v>
      </c>
      <c r="V48" s="13" t="s">
        <v>872</v>
      </c>
    </row>
    <row r="49" spans="1:22" ht="15">
      <c r="A49" s="91" t="s">
        <v>1012</v>
      </c>
      <c r="B49" s="91">
        <v>4</v>
      </c>
      <c r="C49" s="91" t="s">
        <v>1013</v>
      </c>
      <c r="D49" s="91">
        <v>3</v>
      </c>
      <c r="E49" s="91" t="s">
        <v>1028</v>
      </c>
      <c r="F49" s="91">
        <v>2</v>
      </c>
      <c r="G49" s="91"/>
      <c r="H49" s="91"/>
      <c r="I49" s="91"/>
      <c r="J49" s="91"/>
      <c r="K49" s="91" t="s">
        <v>1016</v>
      </c>
      <c r="L49" s="91">
        <v>2</v>
      </c>
      <c r="M49" s="91" t="s">
        <v>1051</v>
      </c>
      <c r="N49" s="91">
        <v>2</v>
      </c>
      <c r="O49" s="91"/>
      <c r="P49" s="91"/>
      <c r="Q49" s="91" t="s">
        <v>1062</v>
      </c>
      <c r="R49" s="91">
        <v>2</v>
      </c>
      <c r="S49" s="91"/>
      <c r="T49" s="91"/>
      <c r="U49" s="91" t="s">
        <v>1069</v>
      </c>
      <c r="V49" s="91">
        <v>2</v>
      </c>
    </row>
    <row r="50" spans="1:22" ht="15">
      <c r="A50" s="91" t="s">
        <v>1013</v>
      </c>
      <c r="B50" s="91">
        <v>3</v>
      </c>
      <c r="C50" s="91" t="s">
        <v>1017</v>
      </c>
      <c r="D50" s="91">
        <v>2</v>
      </c>
      <c r="E50" s="91" t="s">
        <v>1029</v>
      </c>
      <c r="F50" s="91">
        <v>2</v>
      </c>
      <c r="G50" s="91"/>
      <c r="H50" s="91"/>
      <c r="I50" s="91"/>
      <c r="J50" s="91"/>
      <c r="K50" s="91" t="s">
        <v>1041</v>
      </c>
      <c r="L50" s="91">
        <v>2</v>
      </c>
      <c r="M50" s="91" t="s">
        <v>1052</v>
      </c>
      <c r="N50" s="91">
        <v>2</v>
      </c>
      <c r="O50" s="91"/>
      <c r="P50" s="91"/>
      <c r="Q50" s="91" t="s">
        <v>1063</v>
      </c>
      <c r="R50" s="91">
        <v>2</v>
      </c>
      <c r="S50" s="91"/>
      <c r="T50" s="91"/>
      <c r="U50" s="91" t="s">
        <v>1070</v>
      </c>
      <c r="V50" s="91">
        <v>2</v>
      </c>
    </row>
    <row r="51" spans="1:22" ht="15">
      <c r="A51" s="91" t="s">
        <v>1014</v>
      </c>
      <c r="B51" s="91">
        <v>3</v>
      </c>
      <c r="C51" s="91" t="s">
        <v>1018</v>
      </c>
      <c r="D51" s="91">
        <v>2</v>
      </c>
      <c r="E51" s="91" t="s">
        <v>1030</v>
      </c>
      <c r="F51" s="91">
        <v>2</v>
      </c>
      <c r="G51" s="91"/>
      <c r="H51" s="91"/>
      <c r="I51" s="91"/>
      <c r="J51" s="91"/>
      <c r="K51" s="91" t="s">
        <v>1042</v>
      </c>
      <c r="L51" s="91">
        <v>2</v>
      </c>
      <c r="M51" s="91" t="s">
        <v>1012</v>
      </c>
      <c r="N51" s="91">
        <v>2</v>
      </c>
      <c r="O51" s="91"/>
      <c r="P51" s="91"/>
      <c r="Q51" s="91" t="s">
        <v>1064</v>
      </c>
      <c r="R51" s="91">
        <v>2</v>
      </c>
      <c r="S51" s="91"/>
      <c r="T51" s="91"/>
      <c r="U51" s="91" t="s">
        <v>1071</v>
      </c>
      <c r="V51" s="91">
        <v>2</v>
      </c>
    </row>
    <row r="52" spans="1:22" ht="15">
      <c r="A52" s="91" t="s">
        <v>1015</v>
      </c>
      <c r="B52" s="91">
        <v>3</v>
      </c>
      <c r="C52" s="91" t="s">
        <v>1019</v>
      </c>
      <c r="D52" s="91">
        <v>2</v>
      </c>
      <c r="E52" s="91" t="s">
        <v>1031</v>
      </c>
      <c r="F52" s="91">
        <v>2</v>
      </c>
      <c r="G52" s="91"/>
      <c r="H52" s="91"/>
      <c r="I52" s="91"/>
      <c r="J52" s="91"/>
      <c r="K52" s="91" t="s">
        <v>1043</v>
      </c>
      <c r="L52" s="91">
        <v>2</v>
      </c>
      <c r="M52" s="91" t="s">
        <v>1053</v>
      </c>
      <c r="N52" s="91">
        <v>2</v>
      </c>
      <c r="O52" s="91"/>
      <c r="P52" s="91"/>
      <c r="Q52" s="91" t="s">
        <v>1065</v>
      </c>
      <c r="R52" s="91">
        <v>2</v>
      </c>
      <c r="S52" s="91"/>
      <c r="T52" s="91"/>
      <c r="U52" s="91" t="s">
        <v>1072</v>
      </c>
      <c r="V52" s="91">
        <v>2</v>
      </c>
    </row>
    <row r="53" spans="1:22" ht="15">
      <c r="A53" s="91" t="s">
        <v>1016</v>
      </c>
      <c r="B53" s="91">
        <v>3</v>
      </c>
      <c r="C53" s="91" t="s">
        <v>1020</v>
      </c>
      <c r="D53" s="91">
        <v>2</v>
      </c>
      <c r="E53" s="91" t="s">
        <v>1032</v>
      </c>
      <c r="F53" s="91">
        <v>2</v>
      </c>
      <c r="G53" s="91"/>
      <c r="H53" s="91"/>
      <c r="I53" s="91"/>
      <c r="J53" s="91"/>
      <c r="K53" s="91" t="s">
        <v>1044</v>
      </c>
      <c r="L53" s="91">
        <v>2</v>
      </c>
      <c r="M53" s="91" t="s">
        <v>1054</v>
      </c>
      <c r="N53" s="91">
        <v>2</v>
      </c>
      <c r="O53" s="91"/>
      <c r="P53" s="91"/>
      <c r="Q53" s="91" t="s">
        <v>1066</v>
      </c>
      <c r="R53" s="91">
        <v>2</v>
      </c>
      <c r="S53" s="91"/>
      <c r="T53" s="91"/>
      <c r="U53" s="91" t="s">
        <v>1073</v>
      </c>
      <c r="V53" s="91">
        <v>2</v>
      </c>
    </row>
    <row r="54" spans="1:22" ht="15">
      <c r="A54" s="91" t="s">
        <v>1017</v>
      </c>
      <c r="B54" s="91">
        <v>2</v>
      </c>
      <c r="C54" s="91" t="s">
        <v>1021</v>
      </c>
      <c r="D54" s="91">
        <v>2</v>
      </c>
      <c r="E54" s="91" t="s">
        <v>1033</v>
      </c>
      <c r="F54" s="91">
        <v>2</v>
      </c>
      <c r="G54" s="91"/>
      <c r="H54" s="91"/>
      <c r="I54" s="91"/>
      <c r="J54" s="91"/>
      <c r="K54" s="91" t="s">
        <v>1045</v>
      </c>
      <c r="L54" s="91">
        <v>2</v>
      </c>
      <c r="M54" s="91" t="s">
        <v>1055</v>
      </c>
      <c r="N54" s="91">
        <v>2</v>
      </c>
      <c r="O54" s="91"/>
      <c r="P54" s="91"/>
      <c r="Q54" s="91"/>
      <c r="R54" s="91"/>
      <c r="S54" s="91"/>
      <c r="T54" s="91"/>
      <c r="U54" s="91" t="s">
        <v>1074</v>
      </c>
      <c r="V54" s="91">
        <v>2</v>
      </c>
    </row>
    <row r="55" spans="1:22" ht="15">
      <c r="A55" s="91" t="s">
        <v>1018</v>
      </c>
      <c r="B55" s="91">
        <v>2</v>
      </c>
      <c r="C55" s="91" t="s">
        <v>1023</v>
      </c>
      <c r="D55" s="91">
        <v>2</v>
      </c>
      <c r="E55" s="91" t="s">
        <v>1034</v>
      </c>
      <c r="F55" s="91">
        <v>2</v>
      </c>
      <c r="G55" s="91"/>
      <c r="H55" s="91"/>
      <c r="I55" s="91"/>
      <c r="J55" s="91"/>
      <c r="K55" s="91" t="s">
        <v>1046</v>
      </c>
      <c r="L55" s="91">
        <v>2</v>
      </c>
      <c r="M55" s="91" t="s">
        <v>1056</v>
      </c>
      <c r="N55" s="91">
        <v>2</v>
      </c>
      <c r="O55" s="91"/>
      <c r="P55" s="91"/>
      <c r="Q55" s="91"/>
      <c r="R55" s="91"/>
      <c r="S55" s="91"/>
      <c r="T55" s="91"/>
      <c r="U55" s="91" t="s">
        <v>1075</v>
      </c>
      <c r="V55" s="91">
        <v>2</v>
      </c>
    </row>
    <row r="56" spans="1:22" ht="15">
      <c r="A56" s="91" t="s">
        <v>1019</v>
      </c>
      <c r="B56" s="91">
        <v>2</v>
      </c>
      <c r="C56" s="91" t="s">
        <v>1024</v>
      </c>
      <c r="D56" s="91">
        <v>2</v>
      </c>
      <c r="E56" s="91" t="s">
        <v>1035</v>
      </c>
      <c r="F56" s="91">
        <v>2</v>
      </c>
      <c r="G56" s="91"/>
      <c r="H56" s="91"/>
      <c r="I56" s="91"/>
      <c r="J56" s="91"/>
      <c r="K56" s="91" t="s">
        <v>1047</v>
      </c>
      <c r="L56" s="91">
        <v>2</v>
      </c>
      <c r="M56" s="91" t="s">
        <v>1057</v>
      </c>
      <c r="N56" s="91">
        <v>2</v>
      </c>
      <c r="O56" s="91"/>
      <c r="P56" s="91"/>
      <c r="Q56" s="91"/>
      <c r="R56" s="91"/>
      <c r="S56" s="91"/>
      <c r="T56" s="91"/>
      <c r="U56" s="91" t="s">
        <v>1076</v>
      </c>
      <c r="V56" s="91">
        <v>2</v>
      </c>
    </row>
    <row r="57" spans="1:22" ht="15">
      <c r="A57" s="91" t="s">
        <v>1020</v>
      </c>
      <c r="B57" s="91">
        <v>2</v>
      </c>
      <c r="C57" s="91" t="s">
        <v>1025</v>
      </c>
      <c r="D57" s="91">
        <v>2</v>
      </c>
      <c r="E57" s="91" t="s">
        <v>1036</v>
      </c>
      <c r="F57" s="91">
        <v>2</v>
      </c>
      <c r="G57" s="91"/>
      <c r="H57" s="91"/>
      <c r="I57" s="91"/>
      <c r="J57" s="91"/>
      <c r="K57" s="91" t="s">
        <v>1048</v>
      </c>
      <c r="L57" s="91">
        <v>2</v>
      </c>
      <c r="M57" s="91" t="s">
        <v>1058</v>
      </c>
      <c r="N57" s="91">
        <v>2</v>
      </c>
      <c r="O57" s="91"/>
      <c r="P57" s="91"/>
      <c r="Q57" s="91"/>
      <c r="R57" s="91"/>
      <c r="S57" s="91"/>
      <c r="T57" s="91"/>
      <c r="U57" s="91" t="s">
        <v>1077</v>
      </c>
      <c r="V57" s="91">
        <v>2</v>
      </c>
    </row>
    <row r="58" spans="1:22" ht="15">
      <c r="A58" s="91" t="s">
        <v>1021</v>
      </c>
      <c r="B58" s="91">
        <v>2</v>
      </c>
      <c r="C58" s="91" t="s">
        <v>1026</v>
      </c>
      <c r="D58" s="91">
        <v>2</v>
      </c>
      <c r="E58" s="91" t="s">
        <v>1037</v>
      </c>
      <c r="F58" s="91">
        <v>2</v>
      </c>
      <c r="G58" s="91"/>
      <c r="H58" s="91"/>
      <c r="I58" s="91"/>
      <c r="J58" s="91"/>
      <c r="K58" s="91" t="s">
        <v>1049</v>
      </c>
      <c r="L58" s="91">
        <v>2</v>
      </c>
      <c r="M58" s="91" t="s">
        <v>1059</v>
      </c>
      <c r="N58" s="91">
        <v>2</v>
      </c>
      <c r="O58" s="91"/>
      <c r="P58" s="91"/>
      <c r="Q58" s="91"/>
      <c r="R58" s="91"/>
      <c r="S58" s="91"/>
      <c r="T58" s="91"/>
      <c r="U58" s="91"/>
      <c r="V58" s="91"/>
    </row>
    <row r="61" spans="1:22" ht="15" customHeight="1">
      <c r="A61" s="13" t="s">
        <v>1085</v>
      </c>
      <c r="B61" s="13" t="s">
        <v>852</v>
      </c>
      <c r="C61" s="13" t="s">
        <v>1087</v>
      </c>
      <c r="D61" s="13" t="s">
        <v>855</v>
      </c>
      <c r="E61" s="13" t="s">
        <v>1088</v>
      </c>
      <c r="F61" s="13" t="s">
        <v>857</v>
      </c>
      <c r="G61" s="85" t="s">
        <v>1091</v>
      </c>
      <c r="H61" s="85" t="s">
        <v>859</v>
      </c>
      <c r="I61" s="85" t="s">
        <v>1093</v>
      </c>
      <c r="J61" s="85" t="s">
        <v>861</v>
      </c>
      <c r="K61" s="13" t="s">
        <v>1095</v>
      </c>
      <c r="L61" s="13" t="s">
        <v>863</v>
      </c>
      <c r="M61" s="85" t="s">
        <v>1097</v>
      </c>
      <c r="N61" s="85" t="s">
        <v>865</v>
      </c>
      <c r="O61" s="85" t="s">
        <v>1099</v>
      </c>
      <c r="P61" s="85" t="s">
        <v>867</v>
      </c>
      <c r="Q61" s="85" t="s">
        <v>1101</v>
      </c>
      <c r="R61" s="85" t="s">
        <v>869</v>
      </c>
      <c r="S61" s="13" t="s">
        <v>1103</v>
      </c>
      <c r="T61" s="13" t="s">
        <v>871</v>
      </c>
      <c r="U61" s="85" t="s">
        <v>1105</v>
      </c>
      <c r="V61" s="85" t="s">
        <v>872</v>
      </c>
    </row>
    <row r="62" spans="1:22" ht="15">
      <c r="A62" s="85" t="s">
        <v>236</v>
      </c>
      <c r="B62" s="85">
        <v>1</v>
      </c>
      <c r="C62" s="85" t="s">
        <v>236</v>
      </c>
      <c r="D62" s="85">
        <v>1</v>
      </c>
      <c r="E62" s="85" t="s">
        <v>256</v>
      </c>
      <c r="F62" s="85">
        <v>1</v>
      </c>
      <c r="G62" s="85"/>
      <c r="H62" s="85"/>
      <c r="I62" s="85"/>
      <c r="J62" s="85"/>
      <c r="K62" s="85" t="s">
        <v>248</v>
      </c>
      <c r="L62" s="85">
        <v>1</v>
      </c>
      <c r="M62" s="85"/>
      <c r="N62" s="85"/>
      <c r="O62" s="85"/>
      <c r="P62" s="85"/>
      <c r="Q62" s="85"/>
      <c r="R62" s="85"/>
      <c r="S62" s="85" t="s">
        <v>243</v>
      </c>
      <c r="T62" s="85">
        <v>1</v>
      </c>
      <c r="U62" s="85"/>
      <c r="V62" s="85"/>
    </row>
    <row r="63" spans="1:22" ht="15">
      <c r="A63" s="85" t="s">
        <v>256</v>
      </c>
      <c r="B63" s="85">
        <v>1</v>
      </c>
      <c r="C63" s="85"/>
      <c r="D63" s="85"/>
      <c r="E63" s="85" t="s">
        <v>250</v>
      </c>
      <c r="F63" s="85">
        <v>1</v>
      </c>
      <c r="G63" s="85"/>
      <c r="H63" s="85"/>
      <c r="I63" s="85"/>
      <c r="J63" s="85"/>
      <c r="K63" s="85"/>
      <c r="L63" s="85"/>
      <c r="M63" s="85"/>
      <c r="N63" s="85"/>
      <c r="O63" s="85"/>
      <c r="P63" s="85"/>
      <c r="Q63" s="85"/>
      <c r="R63" s="85"/>
      <c r="S63" s="85"/>
      <c r="T63" s="85"/>
      <c r="U63" s="85"/>
      <c r="V63" s="85"/>
    </row>
    <row r="64" spans="1:22" ht="15">
      <c r="A64" s="85" t="s">
        <v>250</v>
      </c>
      <c r="B64" s="85">
        <v>1</v>
      </c>
      <c r="C64" s="85"/>
      <c r="D64" s="85"/>
      <c r="E64" s="85"/>
      <c r="F64" s="85"/>
      <c r="G64" s="85"/>
      <c r="H64" s="85"/>
      <c r="I64" s="85"/>
      <c r="J64" s="85"/>
      <c r="K64" s="85"/>
      <c r="L64" s="85"/>
      <c r="M64" s="85"/>
      <c r="N64" s="85"/>
      <c r="O64" s="85"/>
      <c r="P64" s="85"/>
      <c r="Q64" s="85"/>
      <c r="R64" s="85"/>
      <c r="S64" s="85"/>
      <c r="T64" s="85"/>
      <c r="U64" s="85"/>
      <c r="V64" s="85"/>
    </row>
    <row r="65" spans="1:22" ht="15">
      <c r="A65" s="85" t="s">
        <v>248</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243</v>
      </c>
      <c r="B66" s="85">
        <v>1</v>
      </c>
      <c r="C66" s="85"/>
      <c r="D66" s="85"/>
      <c r="E66" s="85"/>
      <c r="F66" s="85"/>
      <c r="G66" s="85"/>
      <c r="H66" s="85"/>
      <c r="I66" s="85"/>
      <c r="J66" s="85"/>
      <c r="K66" s="85"/>
      <c r="L66" s="85"/>
      <c r="M66" s="85"/>
      <c r="N66" s="85"/>
      <c r="O66" s="85"/>
      <c r="P66" s="85"/>
      <c r="Q66" s="85"/>
      <c r="R66" s="85"/>
      <c r="S66" s="85"/>
      <c r="T66" s="85"/>
      <c r="U66" s="85"/>
      <c r="V66" s="85"/>
    </row>
    <row r="69" spans="1:22" ht="15" customHeight="1">
      <c r="A69" s="13" t="s">
        <v>1086</v>
      </c>
      <c r="B69" s="13" t="s">
        <v>852</v>
      </c>
      <c r="C69" s="13" t="s">
        <v>1089</v>
      </c>
      <c r="D69" s="13" t="s">
        <v>855</v>
      </c>
      <c r="E69" s="13" t="s">
        <v>1090</v>
      </c>
      <c r="F69" s="13" t="s">
        <v>857</v>
      </c>
      <c r="G69" s="13" t="s">
        <v>1092</v>
      </c>
      <c r="H69" s="13" t="s">
        <v>859</v>
      </c>
      <c r="I69" s="85" t="s">
        <v>1094</v>
      </c>
      <c r="J69" s="85" t="s">
        <v>861</v>
      </c>
      <c r="K69" s="13" t="s">
        <v>1096</v>
      </c>
      <c r="L69" s="13" t="s">
        <v>863</v>
      </c>
      <c r="M69" s="13" t="s">
        <v>1098</v>
      </c>
      <c r="N69" s="13" t="s">
        <v>865</v>
      </c>
      <c r="O69" s="13" t="s">
        <v>1100</v>
      </c>
      <c r="P69" s="13" t="s">
        <v>867</v>
      </c>
      <c r="Q69" s="13" t="s">
        <v>1102</v>
      </c>
      <c r="R69" s="13" t="s">
        <v>869</v>
      </c>
      <c r="S69" s="85" t="s">
        <v>1104</v>
      </c>
      <c r="T69" s="85" t="s">
        <v>871</v>
      </c>
      <c r="U69" s="13" t="s">
        <v>1106</v>
      </c>
      <c r="V69" s="13" t="s">
        <v>872</v>
      </c>
    </row>
    <row r="70" spans="1:22" ht="15">
      <c r="A70" s="85" t="s">
        <v>249</v>
      </c>
      <c r="B70" s="85">
        <v>8</v>
      </c>
      <c r="C70" s="85" t="s">
        <v>249</v>
      </c>
      <c r="D70" s="85">
        <v>7</v>
      </c>
      <c r="E70" s="85" t="s">
        <v>242</v>
      </c>
      <c r="F70" s="85">
        <v>6</v>
      </c>
      <c r="G70" s="85" t="s">
        <v>249</v>
      </c>
      <c r="H70" s="85">
        <v>1</v>
      </c>
      <c r="I70" s="85"/>
      <c r="J70" s="85"/>
      <c r="K70" s="85" t="s">
        <v>242</v>
      </c>
      <c r="L70" s="85">
        <v>2</v>
      </c>
      <c r="M70" s="85" t="s">
        <v>230</v>
      </c>
      <c r="N70" s="85">
        <v>1</v>
      </c>
      <c r="O70" s="85" t="s">
        <v>251</v>
      </c>
      <c r="P70" s="85">
        <v>1</v>
      </c>
      <c r="Q70" s="85" t="s">
        <v>218</v>
      </c>
      <c r="R70" s="85">
        <v>1</v>
      </c>
      <c r="S70" s="85"/>
      <c r="T70" s="85"/>
      <c r="U70" s="85" t="s">
        <v>214</v>
      </c>
      <c r="V70" s="85">
        <v>1</v>
      </c>
    </row>
    <row r="71" spans="1:22" ht="15">
      <c r="A71" s="85" t="s">
        <v>248</v>
      </c>
      <c r="B71" s="85">
        <v>8</v>
      </c>
      <c r="C71" s="85" t="s">
        <v>248</v>
      </c>
      <c r="D71" s="85">
        <v>5</v>
      </c>
      <c r="E71" s="85" t="s">
        <v>248</v>
      </c>
      <c r="F71" s="85">
        <v>1</v>
      </c>
      <c r="G71" s="85" t="s">
        <v>255</v>
      </c>
      <c r="H71" s="85">
        <v>1</v>
      </c>
      <c r="I71" s="85"/>
      <c r="J71" s="85"/>
      <c r="K71" s="85" t="s">
        <v>246</v>
      </c>
      <c r="L71" s="85">
        <v>2</v>
      </c>
      <c r="M71" s="85"/>
      <c r="N71" s="85"/>
      <c r="O71" s="85" t="s">
        <v>926</v>
      </c>
      <c r="P71" s="85">
        <v>1</v>
      </c>
      <c r="Q71" s="85"/>
      <c r="R71" s="85"/>
      <c r="S71" s="85"/>
      <c r="T71" s="85"/>
      <c r="U71" s="85"/>
      <c r="V71" s="85"/>
    </row>
    <row r="72" spans="1:22" ht="15">
      <c r="A72" s="85" t="s">
        <v>242</v>
      </c>
      <c r="B72" s="85">
        <v>8</v>
      </c>
      <c r="C72" s="85" t="s">
        <v>236</v>
      </c>
      <c r="D72" s="85">
        <v>1</v>
      </c>
      <c r="E72" s="85" t="s">
        <v>212</v>
      </c>
      <c r="F72" s="85">
        <v>1</v>
      </c>
      <c r="G72" s="85" t="s">
        <v>248</v>
      </c>
      <c r="H72" s="85">
        <v>1</v>
      </c>
      <c r="I72" s="85"/>
      <c r="J72" s="85"/>
      <c r="K72" s="85" t="s">
        <v>245</v>
      </c>
      <c r="L72" s="85">
        <v>2</v>
      </c>
      <c r="M72" s="85"/>
      <c r="N72" s="85"/>
      <c r="O72" s="85"/>
      <c r="P72" s="85"/>
      <c r="Q72" s="85"/>
      <c r="R72" s="85"/>
      <c r="S72" s="85"/>
      <c r="T72" s="85"/>
      <c r="U72" s="85"/>
      <c r="V72" s="85"/>
    </row>
    <row r="73" spans="1:22" ht="15">
      <c r="A73" s="85" t="s">
        <v>247</v>
      </c>
      <c r="B73" s="85">
        <v>2</v>
      </c>
      <c r="C73" s="85" t="s">
        <v>223</v>
      </c>
      <c r="D73" s="85">
        <v>1</v>
      </c>
      <c r="E73" s="85"/>
      <c r="F73" s="85"/>
      <c r="G73" s="85" t="s">
        <v>247</v>
      </c>
      <c r="H73" s="85">
        <v>1</v>
      </c>
      <c r="I73" s="85"/>
      <c r="J73" s="85"/>
      <c r="K73" s="85" t="s">
        <v>248</v>
      </c>
      <c r="L73" s="85">
        <v>1</v>
      </c>
      <c r="M73" s="85"/>
      <c r="N73" s="85"/>
      <c r="O73" s="85"/>
      <c r="P73" s="85"/>
      <c r="Q73" s="85"/>
      <c r="R73" s="85"/>
      <c r="S73" s="85"/>
      <c r="T73" s="85"/>
      <c r="U73" s="85"/>
      <c r="V73" s="85"/>
    </row>
    <row r="74" spans="1:22" ht="15">
      <c r="A74" s="85" t="s">
        <v>246</v>
      </c>
      <c r="B74" s="85">
        <v>2</v>
      </c>
      <c r="C74" s="85"/>
      <c r="D74" s="85"/>
      <c r="E74" s="85"/>
      <c r="F74" s="85"/>
      <c r="G74" s="85" t="s">
        <v>254</v>
      </c>
      <c r="H74" s="85">
        <v>1</v>
      </c>
      <c r="I74" s="85"/>
      <c r="J74" s="85"/>
      <c r="K74" s="85" t="s">
        <v>247</v>
      </c>
      <c r="L74" s="85">
        <v>1</v>
      </c>
      <c r="M74" s="85"/>
      <c r="N74" s="85"/>
      <c r="O74" s="85"/>
      <c r="P74" s="85"/>
      <c r="Q74" s="85"/>
      <c r="R74" s="85"/>
      <c r="S74" s="85"/>
      <c r="T74" s="85"/>
      <c r="U74" s="85"/>
      <c r="V74" s="85"/>
    </row>
    <row r="75" spans="1:22" ht="15">
      <c r="A75" s="85" t="s">
        <v>245</v>
      </c>
      <c r="B75" s="85">
        <v>2</v>
      </c>
      <c r="C75" s="85"/>
      <c r="D75" s="85"/>
      <c r="E75" s="85"/>
      <c r="F75" s="85"/>
      <c r="G75" s="85" t="s">
        <v>253</v>
      </c>
      <c r="H75" s="85">
        <v>1</v>
      </c>
      <c r="I75" s="85"/>
      <c r="J75" s="85"/>
      <c r="K75" s="85" t="s">
        <v>221</v>
      </c>
      <c r="L75" s="85">
        <v>1</v>
      </c>
      <c r="M75" s="85"/>
      <c r="N75" s="85"/>
      <c r="O75" s="85"/>
      <c r="P75" s="85"/>
      <c r="Q75" s="85"/>
      <c r="R75" s="85"/>
      <c r="S75" s="85"/>
      <c r="T75" s="85"/>
      <c r="U75" s="85"/>
      <c r="V75" s="85"/>
    </row>
    <row r="76" spans="1:22" ht="15">
      <c r="A76" s="85" t="s">
        <v>236</v>
      </c>
      <c r="B76" s="85">
        <v>1</v>
      </c>
      <c r="C76" s="85"/>
      <c r="D76" s="85"/>
      <c r="E76" s="85"/>
      <c r="F76" s="85"/>
      <c r="G76" s="85" t="s">
        <v>252</v>
      </c>
      <c r="H76" s="85">
        <v>1</v>
      </c>
      <c r="I76" s="85"/>
      <c r="J76" s="85"/>
      <c r="K76" s="85" t="s">
        <v>244</v>
      </c>
      <c r="L76" s="85">
        <v>1</v>
      </c>
      <c r="M76" s="85"/>
      <c r="N76" s="85"/>
      <c r="O76" s="85"/>
      <c r="P76" s="85"/>
      <c r="Q76" s="85"/>
      <c r="R76" s="85"/>
      <c r="S76" s="85"/>
      <c r="T76" s="85"/>
      <c r="U76" s="85"/>
      <c r="V76" s="85"/>
    </row>
    <row r="77" spans="1:22" ht="15">
      <c r="A77" s="85" t="s">
        <v>230</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255</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254</v>
      </c>
      <c r="B79" s="85">
        <v>1</v>
      </c>
      <c r="C79" s="85"/>
      <c r="D79" s="85"/>
      <c r="E79" s="85"/>
      <c r="F79" s="85"/>
      <c r="G79" s="85"/>
      <c r="H79" s="85"/>
      <c r="I79" s="85"/>
      <c r="J79" s="85"/>
      <c r="K79" s="85"/>
      <c r="L79" s="85"/>
      <c r="M79" s="85"/>
      <c r="N79" s="85"/>
      <c r="O79" s="85"/>
      <c r="P79" s="85"/>
      <c r="Q79" s="85"/>
      <c r="R79" s="85"/>
      <c r="S79" s="85"/>
      <c r="T79" s="85"/>
      <c r="U79" s="85"/>
      <c r="V79" s="85"/>
    </row>
    <row r="82" spans="1:22" ht="15" customHeight="1">
      <c r="A82" s="13" t="s">
        <v>1115</v>
      </c>
      <c r="B82" s="13" t="s">
        <v>852</v>
      </c>
      <c r="C82" s="13" t="s">
        <v>1116</v>
      </c>
      <c r="D82" s="13" t="s">
        <v>855</v>
      </c>
      <c r="E82" s="13" t="s">
        <v>1117</v>
      </c>
      <c r="F82" s="13" t="s">
        <v>857</v>
      </c>
      <c r="G82" s="13" t="s">
        <v>1118</v>
      </c>
      <c r="H82" s="13" t="s">
        <v>859</v>
      </c>
      <c r="I82" s="13" t="s">
        <v>1119</v>
      </c>
      <c r="J82" s="13" t="s">
        <v>861</v>
      </c>
      <c r="K82" s="13" t="s">
        <v>1120</v>
      </c>
      <c r="L82" s="13" t="s">
        <v>863</v>
      </c>
      <c r="M82" s="13" t="s">
        <v>1121</v>
      </c>
      <c r="N82" s="13" t="s">
        <v>865</v>
      </c>
      <c r="O82" s="13" t="s">
        <v>1122</v>
      </c>
      <c r="P82" s="13" t="s">
        <v>867</v>
      </c>
      <c r="Q82" s="13" t="s">
        <v>1123</v>
      </c>
      <c r="R82" s="13" t="s">
        <v>869</v>
      </c>
      <c r="S82" s="13" t="s">
        <v>1124</v>
      </c>
      <c r="T82" s="13" t="s">
        <v>871</v>
      </c>
      <c r="U82" s="13" t="s">
        <v>1125</v>
      </c>
      <c r="V82" s="13" t="s">
        <v>872</v>
      </c>
    </row>
    <row r="83" spans="1:22" ht="15">
      <c r="A83" s="124" t="s">
        <v>217</v>
      </c>
      <c r="B83" s="85">
        <v>548398</v>
      </c>
      <c r="C83" s="124" t="s">
        <v>237</v>
      </c>
      <c r="D83" s="85">
        <v>94547</v>
      </c>
      <c r="E83" s="124" t="s">
        <v>213</v>
      </c>
      <c r="F83" s="85">
        <v>394230</v>
      </c>
      <c r="G83" s="124" t="s">
        <v>253</v>
      </c>
      <c r="H83" s="85">
        <v>18822</v>
      </c>
      <c r="I83" s="124" t="s">
        <v>240</v>
      </c>
      <c r="J83" s="85">
        <v>11983</v>
      </c>
      <c r="K83" s="124" t="s">
        <v>245</v>
      </c>
      <c r="L83" s="85">
        <v>53264</v>
      </c>
      <c r="M83" s="124" t="s">
        <v>230</v>
      </c>
      <c r="N83" s="85">
        <v>91406</v>
      </c>
      <c r="O83" s="124" t="s">
        <v>251</v>
      </c>
      <c r="P83" s="85">
        <v>781</v>
      </c>
      <c r="Q83" s="124" t="s">
        <v>219</v>
      </c>
      <c r="R83" s="85">
        <v>7526</v>
      </c>
      <c r="S83" s="124" t="s">
        <v>217</v>
      </c>
      <c r="T83" s="85">
        <v>548398</v>
      </c>
      <c r="U83" s="124" t="s">
        <v>215</v>
      </c>
      <c r="V83" s="85">
        <v>27593</v>
      </c>
    </row>
    <row r="84" spans="1:22" ht="15">
      <c r="A84" s="124" t="s">
        <v>213</v>
      </c>
      <c r="B84" s="85">
        <v>394230</v>
      </c>
      <c r="C84" s="124" t="s">
        <v>236</v>
      </c>
      <c r="D84" s="85">
        <v>26581</v>
      </c>
      <c r="E84" s="124" t="s">
        <v>256</v>
      </c>
      <c r="F84" s="85">
        <v>77457</v>
      </c>
      <c r="G84" s="124" t="s">
        <v>254</v>
      </c>
      <c r="H84" s="85">
        <v>14854</v>
      </c>
      <c r="I84" s="124" t="s">
        <v>216</v>
      </c>
      <c r="J84" s="85">
        <v>1289</v>
      </c>
      <c r="K84" s="124" t="s">
        <v>244</v>
      </c>
      <c r="L84" s="85">
        <v>15548</v>
      </c>
      <c r="M84" s="124" t="s">
        <v>231</v>
      </c>
      <c r="N84" s="85">
        <v>3009</v>
      </c>
      <c r="O84" s="124" t="s">
        <v>226</v>
      </c>
      <c r="P84" s="85">
        <v>773</v>
      </c>
      <c r="Q84" s="124" t="s">
        <v>218</v>
      </c>
      <c r="R84" s="85">
        <v>5263</v>
      </c>
      <c r="S84" s="124" t="s">
        <v>243</v>
      </c>
      <c r="T84" s="85">
        <v>202</v>
      </c>
      <c r="U84" s="124" t="s">
        <v>214</v>
      </c>
      <c r="V84" s="85">
        <v>6596</v>
      </c>
    </row>
    <row r="85" spans="1:22" ht="15">
      <c r="A85" s="124" t="s">
        <v>237</v>
      </c>
      <c r="B85" s="85">
        <v>94547</v>
      </c>
      <c r="C85" s="124" t="s">
        <v>241</v>
      </c>
      <c r="D85" s="85">
        <v>23554</v>
      </c>
      <c r="E85" s="124" t="s">
        <v>234</v>
      </c>
      <c r="F85" s="85">
        <v>15675</v>
      </c>
      <c r="G85" s="124" t="s">
        <v>247</v>
      </c>
      <c r="H85" s="85">
        <v>6996</v>
      </c>
      <c r="I85" s="124" t="s">
        <v>228</v>
      </c>
      <c r="J85" s="85">
        <v>898</v>
      </c>
      <c r="K85" s="124" t="s">
        <v>246</v>
      </c>
      <c r="L85" s="85">
        <v>738</v>
      </c>
      <c r="M85" s="124"/>
      <c r="N85" s="85"/>
      <c r="O85" s="124"/>
      <c r="P85" s="85"/>
      <c r="Q85" s="124"/>
      <c r="R85" s="85"/>
      <c r="S85" s="124"/>
      <c r="T85" s="85"/>
      <c r="U85" s="124"/>
      <c r="V85" s="85"/>
    </row>
    <row r="86" spans="1:22" ht="15">
      <c r="A86" s="124" t="s">
        <v>230</v>
      </c>
      <c r="B86" s="85">
        <v>91406</v>
      </c>
      <c r="C86" s="124" t="s">
        <v>248</v>
      </c>
      <c r="D86" s="85">
        <v>14621</v>
      </c>
      <c r="E86" s="124" t="s">
        <v>224</v>
      </c>
      <c r="F86" s="85">
        <v>1826</v>
      </c>
      <c r="G86" s="124" t="s">
        <v>255</v>
      </c>
      <c r="H86" s="85">
        <v>3939</v>
      </c>
      <c r="I86" s="124" t="s">
        <v>238</v>
      </c>
      <c r="J86" s="85">
        <v>756</v>
      </c>
      <c r="K86" s="124" t="s">
        <v>221</v>
      </c>
      <c r="L86" s="85">
        <v>143</v>
      </c>
      <c r="M86" s="124"/>
      <c r="N86" s="85"/>
      <c r="O86" s="124"/>
      <c r="P86" s="85"/>
      <c r="Q86" s="124"/>
      <c r="R86" s="85"/>
      <c r="S86" s="124"/>
      <c r="T86" s="85"/>
      <c r="U86" s="124"/>
      <c r="V86" s="85"/>
    </row>
    <row r="87" spans="1:22" ht="15">
      <c r="A87" s="124" t="s">
        <v>256</v>
      </c>
      <c r="B87" s="85">
        <v>77457</v>
      </c>
      <c r="C87" s="124" t="s">
        <v>249</v>
      </c>
      <c r="D87" s="85">
        <v>3507</v>
      </c>
      <c r="E87" s="124" t="s">
        <v>212</v>
      </c>
      <c r="F87" s="85">
        <v>1468</v>
      </c>
      <c r="G87" s="124" t="s">
        <v>229</v>
      </c>
      <c r="H87" s="85">
        <v>824</v>
      </c>
      <c r="I87" s="124" t="s">
        <v>239</v>
      </c>
      <c r="J87" s="85">
        <v>184</v>
      </c>
      <c r="K87" s="124" t="s">
        <v>220</v>
      </c>
      <c r="L87" s="85">
        <v>32</v>
      </c>
      <c r="M87" s="124"/>
      <c r="N87" s="85"/>
      <c r="O87" s="124"/>
      <c r="P87" s="85"/>
      <c r="Q87" s="124"/>
      <c r="R87" s="85"/>
      <c r="S87" s="124"/>
      <c r="T87" s="85"/>
      <c r="U87" s="124"/>
      <c r="V87" s="85"/>
    </row>
    <row r="88" spans="1:22" ht="15">
      <c r="A88" s="124" t="s">
        <v>245</v>
      </c>
      <c r="B88" s="85">
        <v>53264</v>
      </c>
      <c r="C88" s="124" t="s">
        <v>227</v>
      </c>
      <c r="D88" s="85">
        <v>1931</v>
      </c>
      <c r="E88" s="124" t="s">
        <v>250</v>
      </c>
      <c r="F88" s="85">
        <v>1359</v>
      </c>
      <c r="G88" s="124" t="s">
        <v>252</v>
      </c>
      <c r="H88" s="85">
        <v>65</v>
      </c>
      <c r="I88" s="124" t="s">
        <v>225</v>
      </c>
      <c r="J88" s="85">
        <v>8</v>
      </c>
      <c r="K88" s="124"/>
      <c r="L88" s="85"/>
      <c r="M88" s="124"/>
      <c r="N88" s="85"/>
      <c r="O88" s="124"/>
      <c r="P88" s="85"/>
      <c r="Q88" s="124"/>
      <c r="R88" s="85"/>
      <c r="S88" s="124"/>
      <c r="T88" s="85"/>
      <c r="U88" s="124"/>
      <c r="V88" s="85"/>
    </row>
    <row r="89" spans="1:22" ht="15">
      <c r="A89" s="124" t="s">
        <v>215</v>
      </c>
      <c r="B89" s="85">
        <v>27593</v>
      </c>
      <c r="C89" s="124" t="s">
        <v>233</v>
      </c>
      <c r="D89" s="85">
        <v>1369</v>
      </c>
      <c r="E89" s="124" t="s">
        <v>232</v>
      </c>
      <c r="F89" s="85">
        <v>511</v>
      </c>
      <c r="G89" s="124"/>
      <c r="H89" s="85"/>
      <c r="I89" s="124"/>
      <c r="J89" s="85"/>
      <c r="K89" s="124"/>
      <c r="L89" s="85"/>
      <c r="M89" s="124"/>
      <c r="N89" s="85"/>
      <c r="O89" s="124"/>
      <c r="P89" s="85"/>
      <c r="Q89" s="124"/>
      <c r="R89" s="85"/>
      <c r="S89" s="124"/>
      <c r="T89" s="85"/>
      <c r="U89" s="124"/>
      <c r="V89" s="85"/>
    </row>
    <row r="90" spans="1:22" ht="15">
      <c r="A90" s="124" t="s">
        <v>236</v>
      </c>
      <c r="B90" s="85">
        <v>26581</v>
      </c>
      <c r="C90" s="124" t="s">
        <v>223</v>
      </c>
      <c r="D90" s="85">
        <v>796</v>
      </c>
      <c r="E90" s="124" t="s">
        <v>235</v>
      </c>
      <c r="F90" s="85">
        <v>40</v>
      </c>
      <c r="G90" s="124"/>
      <c r="H90" s="85"/>
      <c r="I90" s="124"/>
      <c r="J90" s="85"/>
      <c r="K90" s="124"/>
      <c r="L90" s="85"/>
      <c r="M90" s="124"/>
      <c r="N90" s="85"/>
      <c r="O90" s="124"/>
      <c r="P90" s="85"/>
      <c r="Q90" s="124"/>
      <c r="R90" s="85"/>
      <c r="S90" s="124"/>
      <c r="T90" s="85"/>
      <c r="U90" s="124"/>
      <c r="V90" s="85"/>
    </row>
    <row r="91" spans="1:22" ht="15">
      <c r="A91" s="124" t="s">
        <v>241</v>
      </c>
      <c r="B91" s="85">
        <v>23554</v>
      </c>
      <c r="C91" s="124" t="s">
        <v>222</v>
      </c>
      <c r="D91" s="85">
        <v>27</v>
      </c>
      <c r="E91" s="124" t="s">
        <v>242</v>
      </c>
      <c r="F91" s="85">
        <v>36</v>
      </c>
      <c r="G91" s="124"/>
      <c r="H91" s="85"/>
      <c r="I91" s="124"/>
      <c r="J91" s="85"/>
      <c r="K91" s="124"/>
      <c r="L91" s="85"/>
      <c r="M91" s="124"/>
      <c r="N91" s="85"/>
      <c r="O91" s="124"/>
      <c r="P91" s="85"/>
      <c r="Q91" s="124"/>
      <c r="R91" s="85"/>
      <c r="S91" s="124"/>
      <c r="T91" s="85"/>
      <c r="U91" s="124"/>
      <c r="V91" s="85"/>
    </row>
    <row r="92" spans="1:22" ht="15">
      <c r="A92" s="124" t="s">
        <v>253</v>
      </c>
      <c r="B92" s="85">
        <v>18822</v>
      </c>
      <c r="C92" s="124"/>
      <c r="D92" s="85"/>
      <c r="E92" s="124"/>
      <c r="F92" s="85"/>
      <c r="G92" s="124"/>
      <c r="H92" s="85"/>
      <c r="I92" s="124"/>
      <c r="J92" s="85"/>
      <c r="K92" s="124"/>
      <c r="L92" s="85"/>
      <c r="M92" s="124"/>
      <c r="N92" s="85"/>
      <c r="O92" s="124"/>
      <c r="P92" s="85"/>
      <c r="Q92" s="124"/>
      <c r="R92" s="85"/>
      <c r="S92" s="124"/>
      <c r="T92" s="85"/>
      <c r="U92" s="124"/>
      <c r="V92" s="85"/>
    </row>
  </sheetData>
  <hyperlinks>
    <hyperlink ref="A2" r:id="rId1" display="https://www.instagram.com/p/B2M3T9kDmkx/?igshid=1foha9tipov5m"/>
    <hyperlink ref="A3" r:id="rId2" display="https://www.instagram.com/p/B14OkSFB4k5/?igshid=m8dooo4uo0y9"/>
    <hyperlink ref="A4" r:id="rId3" display="https://www.aqua-amore.com/"/>
    <hyperlink ref="A5" r:id="rId4" display="https://www.instagram.com/p/B1w9tSIppT_/?igshid=qpmrmmgo9k2i"/>
    <hyperlink ref="A6" r:id="rId5" display="https://www.instagram.com/p/B1Gup-MDY9Q/?igshid=v2l2j9ifyawt"/>
    <hyperlink ref="A7" r:id="rId6" display="https://twitter.com/FastCompany/status/1152443182254362625"/>
    <hyperlink ref="A8" r:id="rId7" display="https://dankanator.com/24404/shawn-mendes-flow-water-joined-hands-save-world-from-plastic-threats/"/>
    <hyperlink ref="A9" r:id="rId8" display="https://www.greenmatters.com/p/shawn-mendes-sustainability-flow-water"/>
    <hyperlink ref="A10" r:id="rId9" display="https://www.monster-strike.com/promotion/extra201907/?utm_campaign=extra201907&amp;utm_source=twcp_skre"/>
    <hyperlink ref="C2" r:id="rId10" display="https://www.instagram.com/p/B2M3T9kDmkx/?igshid=1foha9tipov5m"/>
    <hyperlink ref="C3" r:id="rId11" display="https://dankanator.com/24404/shawn-mendes-flow-water-joined-hands-save-world-from-plastic-threats/"/>
    <hyperlink ref="C4" r:id="rId12" display="https://www.greenmatters.com/p/shawn-mendes-sustainability-flow-water"/>
    <hyperlink ref="E2" r:id="rId13" display="https://twitter.com/FastCompany/status/1152443182254362625"/>
    <hyperlink ref="I2" r:id="rId14" display="https://www.instagram.com/p/B1Gup-MDY9Q/?igshid=v2l2j9ifyawt"/>
    <hyperlink ref="I3" r:id="rId15" display="https://www.instagram.com/p/B1w9tSIppT_/?igshid=qpmrmmgo9k2i"/>
    <hyperlink ref="I4" r:id="rId16" display="https://www.aqua-amore.com/"/>
    <hyperlink ref="I5" r:id="rId17" display="https://www.instagram.com/p/B14OkSFB4k5/?igshid=m8dooo4uo0y9"/>
    <hyperlink ref="S2" r:id="rId18" display="https://www.monster-strike.com/promotion/extra201907/?utm_campaign=extra201907&amp;utm_source=twcp_skre"/>
  </hyperlinks>
  <printOptions/>
  <pageMargins left="0.7" right="0.7" top="0.75" bottom="0.75" header="0.3" footer="0.3"/>
  <pageSetup orientation="portrait" paperSize="9"/>
  <tableParts>
    <tablePart r:id="rId21"/>
    <tablePart r:id="rId25"/>
    <tablePart r:id="rId23"/>
    <tablePart r:id="rId26"/>
    <tablePart r:id="rId19"/>
    <tablePart r:id="rId24"/>
    <tablePart r:id="rId20"/>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1207</v>
      </c>
      <c r="B1" s="13" t="s">
        <v>1226</v>
      </c>
      <c r="C1" s="13" t="s">
        <v>1227</v>
      </c>
      <c r="D1" s="13" t="s">
        <v>144</v>
      </c>
      <c r="E1" s="13" t="s">
        <v>1229</v>
      </c>
      <c r="F1" s="13" t="s">
        <v>1230</v>
      </c>
      <c r="G1" s="13" t="s">
        <v>1231</v>
      </c>
    </row>
    <row r="2" spans="1:7" ht="15">
      <c r="A2" s="85" t="s">
        <v>940</v>
      </c>
      <c r="B2" s="85">
        <v>29</v>
      </c>
      <c r="C2" s="129">
        <v>0.049069373942470386</v>
      </c>
      <c r="D2" s="85" t="s">
        <v>1228</v>
      </c>
      <c r="E2" s="85"/>
      <c r="F2" s="85"/>
      <c r="G2" s="85"/>
    </row>
    <row r="3" spans="1:7" ht="15">
      <c r="A3" s="85" t="s">
        <v>941</v>
      </c>
      <c r="B3" s="85">
        <v>3</v>
      </c>
      <c r="C3" s="129">
        <v>0.005076142131979695</v>
      </c>
      <c r="D3" s="85" t="s">
        <v>1228</v>
      </c>
      <c r="E3" s="85"/>
      <c r="F3" s="85"/>
      <c r="G3" s="85"/>
    </row>
    <row r="4" spans="1:7" ht="15">
      <c r="A4" s="85" t="s">
        <v>942</v>
      </c>
      <c r="B4" s="85">
        <v>0</v>
      </c>
      <c r="C4" s="129">
        <v>0</v>
      </c>
      <c r="D4" s="85" t="s">
        <v>1228</v>
      </c>
      <c r="E4" s="85"/>
      <c r="F4" s="85"/>
      <c r="G4" s="85"/>
    </row>
    <row r="5" spans="1:7" ht="15">
      <c r="A5" s="85" t="s">
        <v>943</v>
      </c>
      <c r="B5" s="85">
        <v>559</v>
      </c>
      <c r="C5" s="129">
        <v>0.9458544839255499</v>
      </c>
      <c r="D5" s="85" t="s">
        <v>1228</v>
      </c>
      <c r="E5" s="85"/>
      <c r="F5" s="85"/>
      <c r="G5" s="85"/>
    </row>
    <row r="6" spans="1:7" ht="15">
      <c r="A6" s="85" t="s">
        <v>944</v>
      </c>
      <c r="B6" s="85">
        <v>591</v>
      </c>
      <c r="C6" s="129">
        <v>1</v>
      </c>
      <c r="D6" s="85" t="s">
        <v>1228</v>
      </c>
      <c r="E6" s="85"/>
      <c r="F6" s="85"/>
      <c r="G6" s="85"/>
    </row>
    <row r="7" spans="1:7" ht="15">
      <c r="A7" s="91" t="s">
        <v>945</v>
      </c>
      <c r="B7" s="91">
        <v>20</v>
      </c>
      <c r="C7" s="130">
        <v>0.010030465978178122</v>
      </c>
      <c r="D7" s="91" t="s">
        <v>1228</v>
      </c>
      <c r="E7" s="91" t="b">
        <v>0</v>
      </c>
      <c r="F7" s="91" t="b">
        <v>0</v>
      </c>
      <c r="G7" s="91" t="b">
        <v>0</v>
      </c>
    </row>
    <row r="8" spans="1:7" ht="15">
      <c r="A8" s="91" t="s">
        <v>946</v>
      </c>
      <c r="B8" s="91">
        <v>11</v>
      </c>
      <c r="C8" s="130">
        <v>0.013652702116754218</v>
      </c>
      <c r="D8" s="91" t="s">
        <v>1228</v>
      </c>
      <c r="E8" s="91" t="b">
        <v>0</v>
      </c>
      <c r="F8" s="91" t="b">
        <v>0</v>
      </c>
      <c r="G8" s="91" t="b">
        <v>0</v>
      </c>
    </row>
    <row r="9" spans="1:7" ht="15">
      <c r="A9" s="91" t="s">
        <v>242</v>
      </c>
      <c r="B9" s="91">
        <v>11</v>
      </c>
      <c r="C9" s="130">
        <v>0.012533980896261648</v>
      </c>
      <c r="D9" s="91" t="s">
        <v>1228</v>
      </c>
      <c r="E9" s="91" t="b">
        <v>0</v>
      </c>
      <c r="F9" s="91" t="b">
        <v>0</v>
      </c>
      <c r="G9" s="91" t="b">
        <v>0</v>
      </c>
    </row>
    <row r="10" spans="1:7" ht="15">
      <c r="A10" s="91" t="s">
        <v>248</v>
      </c>
      <c r="B10" s="91">
        <v>10</v>
      </c>
      <c r="C10" s="130">
        <v>0.013535810046205922</v>
      </c>
      <c r="D10" s="91" t="s">
        <v>1228</v>
      </c>
      <c r="E10" s="91" t="b">
        <v>0</v>
      </c>
      <c r="F10" s="91" t="b">
        <v>0</v>
      </c>
      <c r="G10" s="91" t="b">
        <v>0</v>
      </c>
    </row>
    <row r="11" spans="1:7" ht="15">
      <c r="A11" s="91" t="s">
        <v>249</v>
      </c>
      <c r="B11" s="91">
        <v>9</v>
      </c>
      <c r="C11" s="130">
        <v>0.013313365901601133</v>
      </c>
      <c r="D11" s="91" t="s">
        <v>1228</v>
      </c>
      <c r="E11" s="91" t="b">
        <v>0</v>
      </c>
      <c r="F11" s="91" t="b">
        <v>0</v>
      </c>
      <c r="G11" s="91" t="b">
        <v>0</v>
      </c>
    </row>
    <row r="12" spans="1:7" ht="15">
      <c r="A12" s="91" t="s">
        <v>251</v>
      </c>
      <c r="B12" s="91">
        <v>6</v>
      </c>
      <c r="C12" s="130">
        <v>0.010717425964662344</v>
      </c>
      <c r="D12" s="91" t="s">
        <v>1228</v>
      </c>
      <c r="E12" s="91" t="b">
        <v>0</v>
      </c>
      <c r="F12" s="91" t="b">
        <v>0</v>
      </c>
      <c r="G12" s="91" t="b">
        <v>0</v>
      </c>
    </row>
    <row r="13" spans="1:7" ht="15">
      <c r="A13" s="91" t="s">
        <v>965</v>
      </c>
      <c r="B13" s="91">
        <v>6</v>
      </c>
      <c r="C13" s="130">
        <v>0.010717425964662344</v>
      </c>
      <c r="D13" s="91" t="s">
        <v>1228</v>
      </c>
      <c r="E13" s="91" t="b">
        <v>0</v>
      </c>
      <c r="F13" s="91" t="b">
        <v>0</v>
      </c>
      <c r="G13" s="91" t="b">
        <v>0</v>
      </c>
    </row>
    <row r="14" spans="1:7" ht="15">
      <c r="A14" s="91" t="s">
        <v>954</v>
      </c>
      <c r="B14" s="91">
        <v>4</v>
      </c>
      <c r="C14" s="130">
        <v>0.011834103023645452</v>
      </c>
      <c r="D14" s="91" t="s">
        <v>1228</v>
      </c>
      <c r="E14" s="91" t="b">
        <v>0</v>
      </c>
      <c r="F14" s="91" t="b">
        <v>0</v>
      </c>
      <c r="G14" s="91" t="b">
        <v>0</v>
      </c>
    </row>
    <row r="15" spans="1:7" ht="15">
      <c r="A15" s="91" t="s">
        <v>1208</v>
      </c>
      <c r="B15" s="91">
        <v>4</v>
      </c>
      <c r="C15" s="130">
        <v>0.00887557726773409</v>
      </c>
      <c r="D15" s="91" t="s">
        <v>1228</v>
      </c>
      <c r="E15" s="91" t="b">
        <v>0</v>
      </c>
      <c r="F15" s="91" t="b">
        <v>0</v>
      </c>
      <c r="G15" s="91" t="b">
        <v>0</v>
      </c>
    </row>
    <row r="16" spans="1:7" ht="15">
      <c r="A16" s="91" t="s">
        <v>987</v>
      </c>
      <c r="B16" s="91">
        <v>4</v>
      </c>
      <c r="C16" s="130">
        <v>0.00887557726773409</v>
      </c>
      <c r="D16" s="91" t="s">
        <v>1228</v>
      </c>
      <c r="E16" s="91" t="b">
        <v>0</v>
      </c>
      <c r="F16" s="91" t="b">
        <v>0</v>
      </c>
      <c r="G16" s="91" t="b">
        <v>0</v>
      </c>
    </row>
    <row r="17" spans="1:7" ht="15">
      <c r="A17" s="91" t="s">
        <v>999</v>
      </c>
      <c r="B17" s="91">
        <v>4</v>
      </c>
      <c r="C17" s="130">
        <v>0.00887557726773409</v>
      </c>
      <c r="D17" s="91" t="s">
        <v>1228</v>
      </c>
      <c r="E17" s="91" t="b">
        <v>0</v>
      </c>
      <c r="F17" s="91" t="b">
        <v>0</v>
      </c>
      <c r="G17" s="91" t="b">
        <v>0</v>
      </c>
    </row>
    <row r="18" spans="1:7" ht="15">
      <c r="A18" s="91" t="s">
        <v>1209</v>
      </c>
      <c r="B18" s="91">
        <v>3</v>
      </c>
      <c r="C18" s="130">
        <v>0.007577607299264694</v>
      </c>
      <c r="D18" s="91" t="s">
        <v>1228</v>
      </c>
      <c r="E18" s="91" t="b">
        <v>1</v>
      </c>
      <c r="F18" s="91" t="b">
        <v>0</v>
      </c>
      <c r="G18" s="91" t="b">
        <v>0</v>
      </c>
    </row>
    <row r="19" spans="1:7" ht="15">
      <c r="A19" s="91" t="s">
        <v>1210</v>
      </c>
      <c r="B19" s="91">
        <v>3</v>
      </c>
      <c r="C19" s="130">
        <v>0.007577607299264694</v>
      </c>
      <c r="D19" s="91" t="s">
        <v>1228</v>
      </c>
      <c r="E19" s="91" t="b">
        <v>0</v>
      </c>
      <c r="F19" s="91" t="b">
        <v>0</v>
      </c>
      <c r="G19" s="91" t="b">
        <v>0</v>
      </c>
    </row>
    <row r="20" spans="1:7" ht="15">
      <c r="A20" s="91" t="s">
        <v>1211</v>
      </c>
      <c r="B20" s="91">
        <v>3</v>
      </c>
      <c r="C20" s="130">
        <v>0.007577607299264694</v>
      </c>
      <c r="D20" s="91" t="s">
        <v>1228</v>
      </c>
      <c r="E20" s="91" t="b">
        <v>0</v>
      </c>
      <c r="F20" s="91" t="b">
        <v>0</v>
      </c>
      <c r="G20" s="91" t="b">
        <v>0</v>
      </c>
    </row>
    <row r="21" spans="1:7" ht="15">
      <c r="A21" s="91" t="s">
        <v>1212</v>
      </c>
      <c r="B21" s="91">
        <v>3</v>
      </c>
      <c r="C21" s="130">
        <v>0.007577607299264694</v>
      </c>
      <c r="D21" s="91" t="s">
        <v>1228</v>
      </c>
      <c r="E21" s="91" t="b">
        <v>0</v>
      </c>
      <c r="F21" s="91" t="b">
        <v>0</v>
      </c>
      <c r="G21" s="91" t="b">
        <v>0</v>
      </c>
    </row>
    <row r="22" spans="1:7" ht="15">
      <c r="A22" s="91" t="s">
        <v>1213</v>
      </c>
      <c r="B22" s="91">
        <v>3</v>
      </c>
      <c r="C22" s="130">
        <v>0.007577607299264694</v>
      </c>
      <c r="D22" s="91" t="s">
        <v>1228</v>
      </c>
      <c r="E22" s="91" t="b">
        <v>0</v>
      </c>
      <c r="F22" s="91" t="b">
        <v>0</v>
      </c>
      <c r="G22" s="91" t="b">
        <v>0</v>
      </c>
    </row>
    <row r="23" spans="1:7" ht="15">
      <c r="A23" s="91" t="s">
        <v>991</v>
      </c>
      <c r="B23" s="91">
        <v>3</v>
      </c>
      <c r="C23" s="130">
        <v>0.007577607299264694</v>
      </c>
      <c r="D23" s="91" t="s">
        <v>1228</v>
      </c>
      <c r="E23" s="91" t="b">
        <v>0</v>
      </c>
      <c r="F23" s="91" t="b">
        <v>0</v>
      </c>
      <c r="G23" s="91" t="b">
        <v>0</v>
      </c>
    </row>
    <row r="24" spans="1:7" ht="15">
      <c r="A24" s="91" t="s">
        <v>970</v>
      </c>
      <c r="B24" s="91">
        <v>3</v>
      </c>
      <c r="C24" s="130">
        <v>0.00887557726773409</v>
      </c>
      <c r="D24" s="91" t="s">
        <v>1228</v>
      </c>
      <c r="E24" s="91" t="b">
        <v>0</v>
      </c>
      <c r="F24" s="91" t="b">
        <v>0</v>
      </c>
      <c r="G24" s="91" t="b">
        <v>0</v>
      </c>
    </row>
    <row r="25" spans="1:7" ht="15">
      <c r="A25" s="91" t="s">
        <v>246</v>
      </c>
      <c r="B25" s="91">
        <v>3</v>
      </c>
      <c r="C25" s="130">
        <v>0.00887557726773409</v>
      </c>
      <c r="D25" s="91" t="s">
        <v>1228</v>
      </c>
      <c r="E25" s="91" t="b">
        <v>0</v>
      </c>
      <c r="F25" s="91" t="b">
        <v>0</v>
      </c>
      <c r="G25" s="91" t="b">
        <v>0</v>
      </c>
    </row>
    <row r="26" spans="1:7" ht="15">
      <c r="A26" s="91" t="s">
        <v>958</v>
      </c>
      <c r="B26" s="91">
        <v>3</v>
      </c>
      <c r="C26" s="130">
        <v>0.007577607299264694</v>
      </c>
      <c r="D26" s="91" t="s">
        <v>1228</v>
      </c>
      <c r="E26" s="91" t="b">
        <v>0</v>
      </c>
      <c r="F26" s="91" t="b">
        <v>0</v>
      </c>
      <c r="G26" s="91" t="b">
        <v>0</v>
      </c>
    </row>
    <row r="27" spans="1:7" ht="15">
      <c r="A27" s="91" t="s">
        <v>948</v>
      </c>
      <c r="B27" s="91">
        <v>2</v>
      </c>
      <c r="C27" s="130">
        <v>0.005917051511822726</v>
      </c>
      <c r="D27" s="91" t="s">
        <v>1228</v>
      </c>
      <c r="E27" s="91" t="b">
        <v>0</v>
      </c>
      <c r="F27" s="91" t="b">
        <v>0</v>
      </c>
      <c r="G27" s="91" t="b">
        <v>0</v>
      </c>
    </row>
    <row r="28" spans="1:7" ht="15">
      <c r="A28" s="91" t="s">
        <v>949</v>
      </c>
      <c r="B28" s="91">
        <v>2</v>
      </c>
      <c r="C28" s="130">
        <v>0.005917051511822726</v>
      </c>
      <c r="D28" s="91" t="s">
        <v>1228</v>
      </c>
      <c r="E28" s="91" t="b">
        <v>0</v>
      </c>
      <c r="F28" s="91" t="b">
        <v>0</v>
      </c>
      <c r="G28" s="91" t="b">
        <v>0</v>
      </c>
    </row>
    <row r="29" spans="1:7" ht="15">
      <c r="A29" s="91" t="s">
        <v>968</v>
      </c>
      <c r="B29" s="91">
        <v>2</v>
      </c>
      <c r="C29" s="130">
        <v>0.007396314389778408</v>
      </c>
      <c r="D29" s="91" t="s">
        <v>1228</v>
      </c>
      <c r="E29" s="91" t="b">
        <v>0</v>
      </c>
      <c r="F29" s="91" t="b">
        <v>0</v>
      </c>
      <c r="G29" s="91" t="b">
        <v>0</v>
      </c>
    </row>
    <row r="30" spans="1:7" ht="15">
      <c r="A30" s="91" t="s">
        <v>966</v>
      </c>
      <c r="B30" s="91">
        <v>2</v>
      </c>
      <c r="C30" s="130">
        <v>0.007396314389778408</v>
      </c>
      <c r="D30" s="91" t="s">
        <v>1228</v>
      </c>
      <c r="E30" s="91" t="b">
        <v>0</v>
      </c>
      <c r="F30" s="91" t="b">
        <v>0</v>
      </c>
      <c r="G30" s="91" t="b">
        <v>0</v>
      </c>
    </row>
    <row r="31" spans="1:7" ht="15">
      <c r="A31" s="91" t="s">
        <v>967</v>
      </c>
      <c r="B31" s="91">
        <v>2</v>
      </c>
      <c r="C31" s="130">
        <v>0.007396314389778408</v>
      </c>
      <c r="D31" s="91" t="s">
        <v>1228</v>
      </c>
      <c r="E31" s="91" t="b">
        <v>0</v>
      </c>
      <c r="F31" s="91" t="b">
        <v>0</v>
      </c>
      <c r="G31" s="91" t="b">
        <v>0</v>
      </c>
    </row>
    <row r="32" spans="1:7" ht="15">
      <c r="A32" s="91" t="s">
        <v>964</v>
      </c>
      <c r="B32" s="91">
        <v>2</v>
      </c>
      <c r="C32" s="130">
        <v>0.005917051511822726</v>
      </c>
      <c r="D32" s="91" t="s">
        <v>1228</v>
      </c>
      <c r="E32" s="91" t="b">
        <v>0</v>
      </c>
      <c r="F32" s="91" t="b">
        <v>0</v>
      </c>
      <c r="G32" s="91" t="b">
        <v>0</v>
      </c>
    </row>
    <row r="33" spans="1:7" ht="15">
      <c r="A33" s="91" t="s">
        <v>1214</v>
      </c>
      <c r="B33" s="91">
        <v>2</v>
      </c>
      <c r="C33" s="130">
        <v>0.005917051511822726</v>
      </c>
      <c r="D33" s="91" t="s">
        <v>1228</v>
      </c>
      <c r="E33" s="91" t="b">
        <v>1</v>
      </c>
      <c r="F33" s="91" t="b">
        <v>0</v>
      </c>
      <c r="G33" s="91" t="b">
        <v>0</v>
      </c>
    </row>
    <row r="34" spans="1:7" ht="15">
      <c r="A34" s="91" t="s">
        <v>236</v>
      </c>
      <c r="B34" s="91">
        <v>2</v>
      </c>
      <c r="C34" s="130">
        <v>0.005917051511822726</v>
      </c>
      <c r="D34" s="91" t="s">
        <v>1228</v>
      </c>
      <c r="E34" s="91" t="b">
        <v>0</v>
      </c>
      <c r="F34" s="91" t="b">
        <v>0</v>
      </c>
      <c r="G34" s="91" t="b">
        <v>0</v>
      </c>
    </row>
    <row r="35" spans="1:7" ht="15">
      <c r="A35" s="91" t="s">
        <v>950</v>
      </c>
      <c r="B35" s="91">
        <v>2</v>
      </c>
      <c r="C35" s="130">
        <v>0.005917051511822726</v>
      </c>
      <c r="D35" s="91" t="s">
        <v>1228</v>
      </c>
      <c r="E35" s="91" t="b">
        <v>1</v>
      </c>
      <c r="F35" s="91" t="b">
        <v>0</v>
      </c>
      <c r="G35" s="91" t="b">
        <v>0</v>
      </c>
    </row>
    <row r="36" spans="1:7" ht="15">
      <c r="A36" s="91" t="s">
        <v>951</v>
      </c>
      <c r="B36" s="91">
        <v>2</v>
      </c>
      <c r="C36" s="130">
        <v>0.005917051511822726</v>
      </c>
      <c r="D36" s="91" t="s">
        <v>1228</v>
      </c>
      <c r="E36" s="91" t="b">
        <v>0</v>
      </c>
      <c r="F36" s="91" t="b">
        <v>0</v>
      </c>
      <c r="G36" s="91" t="b">
        <v>0</v>
      </c>
    </row>
    <row r="37" spans="1:7" ht="15">
      <c r="A37" s="91" t="s">
        <v>952</v>
      </c>
      <c r="B37" s="91">
        <v>2</v>
      </c>
      <c r="C37" s="130">
        <v>0.005917051511822726</v>
      </c>
      <c r="D37" s="91" t="s">
        <v>1228</v>
      </c>
      <c r="E37" s="91" t="b">
        <v>0</v>
      </c>
      <c r="F37" s="91" t="b">
        <v>0</v>
      </c>
      <c r="G37" s="91" t="b">
        <v>0</v>
      </c>
    </row>
    <row r="38" spans="1:7" ht="15">
      <c r="A38" s="91" t="s">
        <v>1215</v>
      </c>
      <c r="B38" s="91">
        <v>2</v>
      </c>
      <c r="C38" s="130">
        <v>0.005917051511822726</v>
      </c>
      <c r="D38" s="91" t="s">
        <v>1228</v>
      </c>
      <c r="E38" s="91" t="b">
        <v>0</v>
      </c>
      <c r="F38" s="91" t="b">
        <v>0</v>
      </c>
      <c r="G38" s="91" t="b">
        <v>0</v>
      </c>
    </row>
    <row r="39" spans="1:7" ht="15">
      <c r="A39" s="91" t="s">
        <v>1216</v>
      </c>
      <c r="B39" s="91">
        <v>2</v>
      </c>
      <c r="C39" s="130">
        <v>0.005917051511822726</v>
      </c>
      <c r="D39" s="91" t="s">
        <v>1228</v>
      </c>
      <c r="E39" s="91" t="b">
        <v>0</v>
      </c>
      <c r="F39" s="91" t="b">
        <v>0</v>
      </c>
      <c r="G39" s="91" t="b">
        <v>0</v>
      </c>
    </row>
    <row r="40" spans="1:7" ht="15">
      <c r="A40" s="91" t="s">
        <v>955</v>
      </c>
      <c r="B40" s="91">
        <v>2</v>
      </c>
      <c r="C40" s="130">
        <v>0.007396314389778408</v>
      </c>
      <c r="D40" s="91" t="s">
        <v>1228</v>
      </c>
      <c r="E40" s="91" t="b">
        <v>0</v>
      </c>
      <c r="F40" s="91" t="b">
        <v>0</v>
      </c>
      <c r="G40" s="91" t="b">
        <v>0</v>
      </c>
    </row>
    <row r="41" spans="1:7" ht="15">
      <c r="A41" s="91" t="s">
        <v>956</v>
      </c>
      <c r="B41" s="91">
        <v>2</v>
      </c>
      <c r="C41" s="130">
        <v>0.005917051511822726</v>
      </c>
      <c r="D41" s="91" t="s">
        <v>1228</v>
      </c>
      <c r="E41" s="91" t="b">
        <v>0</v>
      </c>
      <c r="F41" s="91" t="b">
        <v>0</v>
      </c>
      <c r="G41" s="91" t="b">
        <v>0</v>
      </c>
    </row>
    <row r="42" spans="1:7" ht="15">
      <c r="A42" s="91" t="s">
        <v>1217</v>
      </c>
      <c r="B42" s="91">
        <v>2</v>
      </c>
      <c r="C42" s="130">
        <v>0.005917051511822726</v>
      </c>
      <c r="D42" s="91" t="s">
        <v>1228</v>
      </c>
      <c r="E42" s="91" t="b">
        <v>0</v>
      </c>
      <c r="F42" s="91" t="b">
        <v>0</v>
      </c>
      <c r="G42" s="91" t="b">
        <v>0</v>
      </c>
    </row>
    <row r="43" spans="1:7" ht="15">
      <c r="A43" s="91" t="s">
        <v>977</v>
      </c>
      <c r="B43" s="91">
        <v>2</v>
      </c>
      <c r="C43" s="130">
        <v>0.005917051511822726</v>
      </c>
      <c r="D43" s="91" t="s">
        <v>1228</v>
      </c>
      <c r="E43" s="91" t="b">
        <v>0</v>
      </c>
      <c r="F43" s="91" t="b">
        <v>0</v>
      </c>
      <c r="G43" s="91" t="b">
        <v>0</v>
      </c>
    </row>
    <row r="44" spans="1:7" ht="15">
      <c r="A44" s="91" t="s">
        <v>978</v>
      </c>
      <c r="B44" s="91">
        <v>2</v>
      </c>
      <c r="C44" s="130">
        <v>0.005917051511822726</v>
      </c>
      <c r="D44" s="91" t="s">
        <v>1228</v>
      </c>
      <c r="E44" s="91" t="b">
        <v>0</v>
      </c>
      <c r="F44" s="91" t="b">
        <v>0</v>
      </c>
      <c r="G44" s="91" t="b">
        <v>0</v>
      </c>
    </row>
    <row r="45" spans="1:7" ht="15">
      <c r="A45" s="91" t="s">
        <v>979</v>
      </c>
      <c r="B45" s="91">
        <v>2</v>
      </c>
      <c r="C45" s="130">
        <v>0.005917051511822726</v>
      </c>
      <c r="D45" s="91" t="s">
        <v>1228</v>
      </c>
      <c r="E45" s="91" t="b">
        <v>0</v>
      </c>
      <c r="F45" s="91" t="b">
        <v>0</v>
      </c>
      <c r="G45" s="91" t="b">
        <v>0</v>
      </c>
    </row>
    <row r="46" spans="1:7" ht="15">
      <c r="A46" s="91" t="s">
        <v>980</v>
      </c>
      <c r="B46" s="91">
        <v>2</v>
      </c>
      <c r="C46" s="130">
        <v>0.005917051511822726</v>
      </c>
      <c r="D46" s="91" t="s">
        <v>1228</v>
      </c>
      <c r="E46" s="91" t="b">
        <v>0</v>
      </c>
      <c r="F46" s="91" t="b">
        <v>0</v>
      </c>
      <c r="G46" s="91" t="b">
        <v>0</v>
      </c>
    </row>
    <row r="47" spans="1:7" ht="15">
      <c r="A47" s="91" t="s">
        <v>981</v>
      </c>
      <c r="B47" s="91">
        <v>2</v>
      </c>
      <c r="C47" s="130">
        <v>0.005917051511822726</v>
      </c>
      <c r="D47" s="91" t="s">
        <v>1228</v>
      </c>
      <c r="E47" s="91" t="b">
        <v>0</v>
      </c>
      <c r="F47" s="91" t="b">
        <v>0</v>
      </c>
      <c r="G47" s="91" t="b">
        <v>0</v>
      </c>
    </row>
    <row r="48" spans="1:7" ht="15">
      <c r="A48" s="91" t="s">
        <v>982</v>
      </c>
      <c r="B48" s="91">
        <v>2</v>
      </c>
      <c r="C48" s="130">
        <v>0.005917051511822726</v>
      </c>
      <c r="D48" s="91" t="s">
        <v>1228</v>
      </c>
      <c r="E48" s="91" t="b">
        <v>0</v>
      </c>
      <c r="F48" s="91" t="b">
        <v>0</v>
      </c>
      <c r="G48" s="91" t="b">
        <v>0</v>
      </c>
    </row>
    <row r="49" spans="1:7" ht="15">
      <c r="A49" s="91" t="s">
        <v>983</v>
      </c>
      <c r="B49" s="91">
        <v>2</v>
      </c>
      <c r="C49" s="130">
        <v>0.005917051511822726</v>
      </c>
      <c r="D49" s="91" t="s">
        <v>1228</v>
      </c>
      <c r="E49" s="91" t="b">
        <v>0</v>
      </c>
      <c r="F49" s="91" t="b">
        <v>0</v>
      </c>
      <c r="G49" s="91" t="b">
        <v>0</v>
      </c>
    </row>
    <row r="50" spans="1:7" ht="15">
      <c r="A50" s="91" t="s">
        <v>984</v>
      </c>
      <c r="B50" s="91">
        <v>2</v>
      </c>
      <c r="C50" s="130">
        <v>0.005917051511822726</v>
      </c>
      <c r="D50" s="91" t="s">
        <v>1228</v>
      </c>
      <c r="E50" s="91" t="b">
        <v>0</v>
      </c>
      <c r="F50" s="91" t="b">
        <v>0</v>
      </c>
      <c r="G50" s="91" t="b">
        <v>0</v>
      </c>
    </row>
    <row r="51" spans="1:7" ht="15">
      <c r="A51" s="91" t="s">
        <v>1218</v>
      </c>
      <c r="B51" s="91">
        <v>2</v>
      </c>
      <c r="C51" s="130">
        <v>0.005917051511822726</v>
      </c>
      <c r="D51" s="91" t="s">
        <v>1228</v>
      </c>
      <c r="E51" s="91" t="b">
        <v>0</v>
      </c>
      <c r="F51" s="91" t="b">
        <v>0</v>
      </c>
      <c r="G51" s="91" t="b">
        <v>0</v>
      </c>
    </row>
    <row r="52" spans="1:7" ht="15">
      <c r="A52" s="91" t="s">
        <v>247</v>
      </c>
      <c r="B52" s="91">
        <v>2</v>
      </c>
      <c r="C52" s="130">
        <v>0.005917051511822726</v>
      </c>
      <c r="D52" s="91" t="s">
        <v>1228</v>
      </c>
      <c r="E52" s="91" t="b">
        <v>0</v>
      </c>
      <c r="F52" s="91" t="b">
        <v>0</v>
      </c>
      <c r="G52" s="91" t="b">
        <v>0</v>
      </c>
    </row>
    <row r="53" spans="1:7" ht="15">
      <c r="A53" s="91" t="s">
        <v>1219</v>
      </c>
      <c r="B53" s="91">
        <v>2</v>
      </c>
      <c r="C53" s="130">
        <v>0.005917051511822726</v>
      </c>
      <c r="D53" s="91" t="s">
        <v>1228</v>
      </c>
      <c r="E53" s="91" t="b">
        <v>0</v>
      </c>
      <c r="F53" s="91" t="b">
        <v>0</v>
      </c>
      <c r="G53" s="91" t="b">
        <v>0</v>
      </c>
    </row>
    <row r="54" spans="1:7" ht="15">
      <c r="A54" s="91" t="s">
        <v>1220</v>
      </c>
      <c r="B54" s="91">
        <v>2</v>
      </c>
      <c r="C54" s="130">
        <v>0.005917051511822726</v>
      </c>
      <c r="D54" s="91" t="s">
        <v>1228</v>
      </c>
      <c r="E54" s="91" t="b">
        <v>0</v>
      </c>
      <c r="F54" s="91" t="b">
        <v>0</v>
      </c>
      <c r="G54" s="91" t="b">
        <v>0</v>
      </c>
    </row>
    <row r="55" spans="1:7" ht="15">
      <c r="A55" s="91" t="s">
        <v>971</v>
      </c>
      <c r="B55" s="91">
        <v>2</v>
      </c>
      <c r="C55" s="130">
        <v>0.005917051511822726</v>
      </c>
      <c r="D55" s="91" t="s">
        <v>1228</v>
      </c>
      <c r="E55" s="91" t="b">
        <v>0</v>
      </c>
      <c r="F55" s="91" t="b">
        <v>0</v>
      </c>
      <c r="G55" s="91" t="b">
        <v>0</v>
      </c>
    </row>
    <row r="56" spans="1:7" ht="15">
      <c r="A56" s="91" t="s">
        <v>245</v>
      </c>
      <c r="B56" s="91">
        <v>2</v>
      </c>
      <c r="C56" s="130">
        <v>0.005917051511822726</v>
      </c>
      <c r="D56" s="91" t="s">
        <v>1228</v>
      </c>
      <c r="E56" s="91" t="b">
        <v>0</v>
      </c>
      <c r="F56" s="91" t="b">
        <v>0</v>
      </c>
      <c r="G56" s="91" t="b">
        <v>0</v>
      </c>
    </row>
    <row r="57" spans="1:7" ht="15">
      <c r="A57" s="91" t="s">
        <v>972</v>
      </c>
      <c r="B57" s="91">
        <v>2</v>
      </c>
      <c r="C57" s="130">
        <v>0.005917051511822726</v>
      </c>
      <c r="D57" s="91" t="s">
        <v>1228</v>
      </c>
      <c r="E57" s="91" t="b">
        <v>0</v>
      </c>
      <c r="F57" s="91" t="b">
        <v>0</v>
      </c>
      <c r="G57" s="91" t="b">
        <v>0</v>
      </c>
    </row>
    <row r="58" spans="1:7" ht="15">
      <c r="A58" s="91" t="s">
        <v>973</v>
      </c>
      <c r="B58" s="91">
        <v>2</v>
      </c>
      <c r="C58" s="130">
        <v>0.005917051511822726</v>
      </c>
      <c r="D58" s="91" t="s">
        <v>1228</v>
      </c>
      <c r="E58" s="91" t="b">
        <v>1</v>
      </c>
      <c r="F58" s="91" t="b">
        <v>0</v>
      </c>
      <c r="G58" s="91" t="b">
        <v>0</v>
      </c>
    </row>
    <row r="59" spans="1:7" ht="15">
      <c r="A59" s="91" t="s">
        <v>974</v>
      </c>
      <c r="B59" s="91">
        <v>2</v>
      </c>
      <c r="C59" s="130">
        <v>0.005917051511822726</v>
      </c>
      <c r="D59" s="91" t="s">
        <v>1228</v>
      </c>
      <c r="E59" s="91" t="b">
        <v>0</v>
      </c>
      <c r="F59" s="91" t="b">
        <v>0</v>
      </c>
      <c r="G59" s="91" t="b">
        <v>0</v>
      </c>
    </row>
    <row r="60" spans="1:7" ht="15">
      <c r="A60" s="91" t="s">
        <v>975</v>
      </c>
      <c r="B60" s="91">
        <v>2</v>
      </c>
      <c r="C60" s="130">
        <v>0.005917051511822726</v>
      </c>
      <c r="D60" s="91" t="s">
        <v>1228</v>
      </c>
      <c r="E60" s="91" t="b">
        <v>0</v>
      </c>
      <c r="F60" s="91" t="b">
        <v>0</v>
      </c>
      <c r="G60" s="91" t="b">
        <v>0</v>
      </c>
    </row>
    <row r="61" spans="1:7" ht="15">
      <c r="A61" s="91" t="s">
        <v>1221</v>
      </c>
      <c r="B61" s="91">
        <v>2</v>
      </c>
      <c r="C61" s="130">
        <v>0.005917051511822726</v>
      </c>
      <c r="D61" s="91" t="s">
        <v>1228</v>
      </c>
      <c r="E61" s="91" t="b">
        <v>0</v>
      </c>
      <c r="F61" s="91" t="b">
        <v>0</v>
      </c>
      <c r="G61" s="91" t="b">
        <v>0</v>
      </c>
    </row>
    <row r="62" spans="1:7" ht="15">
      <c r="A62" s="91" t="s">
        <v>1222</v>
      </c>
      <c r="B62" s="91">
        <v>2</v>
      </c>
      <c r="C62" s="130">
        <v>0.007396314389778408</v>
      </c>
      <c r="D62" s="91" t="s">
        <v>1228</v>
      </c>
      <c r="E62" s="91" t="b">
        <v>0</v>
      </c>
      <c r="F62" s="91" t="b">
        <v>0</v>
      </c>
      <c r="G62" s="91" t="b">
        <v>0</v>
      </c>
    </row>
    <row r="63" spans="1:7" ht="15">
      <c r="A63" s="91" t="s">
        <v>988</v>
      </c>
      <c r="B63" s="91">
        <v>2</v>
      </c>
      <c r="C63" s="130">
        <v>0.005917051511822726</v>
      </c>
      <c r="D63" s="91" t="s">
        <v>1228</v>
      </c>
      <c r="E63" s="91" t="b">
        <v>0</v>
      </c>
      <c r="F63" s="91" t="b">
        <v>0</v>
      </c>
      <c r="G63" s="91" t="b">
        <v>0</v>
      </c>
    </row>
    <row r="64" spans="1:7" ht="15">
      <c r="A64" s="91" t="s">
        <v>989</v>
      </c>
      <c r="B64" s="91">
        <v>2</v>
      </c>
      <c r="C64" s="130">
        <v>0.005917051511822726</v>
      </c>
      <c r="D64" s="91" t="s">
        <v>1228</v>
      </c>
      <c r="E64" s="91" t="b">
        <v>0</v>
      </c>
      <c r="F64" s="91" t="b">
        <v>0</v>
      </c>
      <c r="G64" s="91" t="b">
        <v>0</v>
      </c>
    </row>
    <row r="65" spans="1:7" ht="15">
      <c r="A65" s="91" t="s">
        <v>990</v>
      </c>
      <c r="B65" s="91">
        <v>2</v>
      </c>
      <c r="C65" s="130">
        <v>0.005917051511822726</v>
      </c>
      <c r="D65" s="91" t="s">
        <v>1228</v>
      </c>
      <c r="E65" s="91" t="b">
        <v>0</v>
      </c>
      <c r="F65" s="91" t="b">
        <v>0</v>
      </c>
      <c r="G65" s="91" t="b">
        <v>0</v>
      </c>
    </row>
    <row r="66" spans="1:7" ht="15">
      <c r="A66" s="91" t="s">
        <v>994</v>
      </c>
      <c r="B66" s="91">
        <v>2</v>
      </c>
      <c r="C66" s="130">
        <v>0.005917051511822726</v>
      </c>
      <c r="D66" s="91" t="s">
        <v>1228</v>
      </c>
      <c r="E66" s="91" t="b">
        <v>0</v>
      </c>
      <c r="F66" s="91" t="b">
        <v>0</v>
      </c>
      <c r="G66" s="91" t="b">
        <v>0</v>
      </c>
    </row>
    <row r="67" spans="1:7" ht="15">
      <c r="A67" s="91" t="s">
        <v>995</v>
      </c>
      <c r="B67" s="91">
        <v>2</v>
      </c>
      <c r="C67" s="130">
        <v>0.005917051511822726</v>
      </c>
      <c r="D67" s="91" t="s">
        <v>1228</v>
      </c>
      <c r="E67" s="91" t="b">
        <v>0</v>
      </c>
      <c r="F67" s="91" t="b">
        <v>0</v>
      </c>
      <c r="G67" s="91" t="b">
        <v>0</v>
      </c>
    </row>
    <row r="68" spans="1:7" ht="15">
      <c r="A68" s="91" t="s">
        <v>996</v>
      </c>
      <c r="B68" s="91">
        <v>2</v>
      </c>
      <c r="C68" s="130">
        <v>0.005917051511822726</v>
      </c>
      <c r="D68" s="91" t="s">
        <v>1228</v>
      </c>
      <c r="E68" s="91" t="b">
        <v>0</v>
      </c>
      <c r="F68" s="91" t="b">
        <v>0</v>
      </c>
      <c r="G68" s="91" t="b">
        <v>0</v>
      </c>
    </row>
    <row r="69" spans="1:7" ht="15">
      <c r="A69" s="91" t="s">
        <v>997</v>
      </c>
      <c r="B69" s="91">
        <v>2</v>
      </c>
      <c r="C69" s="130">
        <v>0.005917051511822726</v>
      </c>
      <c r="D69" s="91" t="s">
        <v>1228</v>
      </c>
      <c r="E69" s="91" t="b">
        <v>1</v>
      </c>
      <c r="F69" s="91" t="b">
        <v>0</v>
      </c>
      <c r="G69" s="91" t="b">
        <v>0</v>
      </c>
    </row>
    <row r="70" spans="1:7" ht="15">
      <c r="A70" s="91" t="s">
        <v>998</v>
      </c>
      <c r="B70" s="91">
        <v>2</v>
      </c>
      <c r="C70" s="130">
        <v>0.005917051511822726</v>
      </c>
      <c r="D70" s="91" t="s">
        <v>1228</v>
      </c>
      <c r="E70" s="91" t="b">
        <v>0</v>
      </c>
      <c r="F70" s="91" t="b">
        <v>0</v>
      </c>
      <c r="G70" s="91" t="b">
        <v>0</v>
      </c>
    </row>
    <row r="71" spans="1:7" ht="15">
      <c r="A71" s="91" t="s">
        <v>1000</v>
      </c>
      <c r="B71" s="91">
        <v>2</v>
      </c>
      <c r="C71" s="130">
        <v>0.005917051511822726</v>
      </c>
      <c r="D71" s="91" t="s">
        <v>1228</v>
      </c>
      <c r="E71" s="91" t="b">
        <v>0</v>
      </c>
      <c r="F71" s="91" t="b">
        <v>0</v>
      </c>
      <c r="G71" s="91" t="b">
        <v>0</v>
      </c>
    </row>
    <row r="72" spans="1:7" ht="15">
      <c r="A72" s="91" t="s">
        <v>1001</v>
      </c>
      <c r="B72" s="91">
        <v>2</v>
      </c>
      <c r="C72" s="130">
        <v>0.005917051511822726</v>
      </c>
      <c r="D72" s="91" t="s">
        <v>1228</v>
      </c>
      <c r="E72" s="91" t="b">
        <v>0</v>
      </c>
      <c r="F72" s="91" t="b">
        <v>0</v>
      </c>
      <c r="G72" s="91" t="b">
        <v>0</v>
      </c>
    </row>
    <row r="73" spans="1:7" ht="15">
      <c r="A73" s="91" t="s">
        <v>1002</v>
      </c>
      <c r="B73" s="91">
        <v>2</v>
      </c>
      <c r="C73" s="130">
        <v>0.005917051511822726</v>
      </c>
      <c r="D73" s="91" t="s">
        <v>1228</v>
      </c>
      <c r="E73" s="91" t="b">
        <v>0</v>
      </c>
      <c r="F73" s="91" t="b">
        <v>0</v>
      </c>
      <c r="G73" s="91" t="b">
        <v>0</v>
      </c>
    </row>
    <row r="74" spans="1:7" ht="15">
      <c r="A74" s="91" t="s">
        <v>957</v>
      </c>
      <c r="B74" s="91">
        <v>2</v>
      </c>
      <c r="C74" s="130">
        <v>0.005917051511822726</v>
      </c>
      <c r="D74" s="91" t="s">
        <v>1228</v>
      </c>
      <c r="E74" s="91" t="b">
        <v>0</v>
      </c>
      <c r="F74" s="91" t="b">
        <v>0</v>
      </c>
      <c r="G74" s="91" t="b">
        <v>0</v>
      </c>
    </row>
    <row r="75" spans="1:7" ht="15">
      <c r="A75" s="91" t="s">
        <v>959</v>
      </c>
      <c r="B75" s="91">
        <v>2</v>
      </c>
      <c r="C75" s="130">
        <v>0.005917051511822726</v>
      </c>
      <c r="D75" s="91" t="s">
        <v>1228</v>
      </c>
      <c r="E75" s="91" t="b">
        <v>0</v>
      </c>
      <c r="F75" s="91" t="b">
        <v>0</v>
      </c>
      <c r="G75" s="91" t="b">
        <v>0</v>
      </c>
    </row>
    <row r="76" spans="1:7" ht="15">
      <c r="A76" s="91" t="s">
        <v>960</v>
      </c>
      <c r="B76" s="91">
        <v>2</v>
      </c>
      <c r="C76" s="130">
        <v>0.005917051511822726</v>
      </c>
      <c r="D76" s="91" t="s">
        <v>1228</v>
      </c>
      <c r="E76" s="91" t="b">
        <v>1</v>
      </c>
      <c r="F76" s="91" t="b">
        <v>0</v>
      </c>
      <c r="G76" s="91" t="b">
        <v>0</v>
      </c>
    </row>
    <row r="77" spans="1:7" ht="15">
      <c r="A77" s="91" t="s">
        <v>961</v>
      </c>
      <c r="B77" s="91">
        <v>2</v>
      </c>
      <c r="C77" s="130">
        <v>0.005917051511822726</v>
      </c>
      <c r="D77" s="91" t="s">
        <v>1228</v>
      </c>
      <c r="E77" s="91" t="b">
        <v>0</v>
      </c>
      <c r="F77" s="91" t="b">
        <v>0</v>
      </c>
      <c r="G77" s="91" t="b">
        <v>0</v>
      </c>
    </row>
    <row r="78" spans="1:7" ht="15">
      <c r="A78" s="91" t="s">
        <v>1223</v>
      </c>
      <c r="B78" s="91">
        <v>2</v>
      </c>
      <c r="C78" s="130">
        <v>0.005917051511822726</v>
      </c>
      <c r="D78" s="91" t="s">
        <v>1228</v>
      </c>
      <c r="E78" s="91" t="b">
        <v>0</v>
      </c>
      <c r="F78" s="91" t="b">
        <v>0</v>
      </c>
      <c r="G78" s="91" t="b">
        <v>0</v>
      </c>
    </row>
    <row r="79" spans="1:7" ht="15">
      <c r="A79" s="91" t="s">
        <v>1224</v>
      </c>
      <c r="B79" s="91">
        <v>2</v>
      </c>
      <c r="C79" s="130">
        <v>0.005917051511822726</v>
      </c>
      <c r="D79" s="91" t="s">
        <v>1228</v>
      </c>
      <c r="E79" s="91" t="b">
        <v>0</v>
      </c>
      <c r="F79" s="91" t="b">
        <v>0</v>
      </c>
      <c r="G79" s="91" t="b">
        <v>0</v>
      </c>
    </row>
    <row r="80" spans="1:7" ht="15">
      <c r="A80" s="91" t="s">
        <v>1225</v>
      </c>
      <c r="B80" s="91">
        <v>2</v>
      </c>
      <c r="C80" s="130">
        <v>0.005917051511822726</v>
      </c>
      <c r="D80" s="91" t="s">
        <v>1228</v>
      </c>
      <c r="E80" s="91" t="b">
        <v>0</v>
      </c>
      <c r="F80" s="91" t="b">
        <v>0</v>
      </c>
      <c r="G80" s="91" t="b">
        <v>0</v>
      </c>
    </row>
    <row r="81" spans="1:7" ht="15">
      <c r="A81" s="91" t="s">
        <v>249</v>
      </c>
      <c r="B81" s="91">
        <v>8</v>
      </c>
      <c r="C81" s="130">
        <v>0.004418434055442799</v>
      </c>
      <c r="D81" s="91" t="s">
        <v>827</v>
      </c>
      <c r="E81" s="91" t="b">
        <v>0</v>
      </c>
      <c r="F81" s="91" t="b">
        <v>0</v>
      </c>
      <c r="G81" s="91" t="b">
        <v>0</v>
      </c>
    </row>
    <row r="82" spans="1:7" ht="15">
      <c r="A82" s="91" t="s">
        <v>945</v>
      </c>
      <c r="B82" s="91">
        <v>8</v>
      </c>
      <c r="C82" s="130">
        <v>0</v>
      </c>
      <c r="D82" s="91" t="s">
        <v>827</v>
      </c>
      <c r="E82" s="91" t="b">
        <v>0</v>
      </c>
      <c r="F82" s="91" t="b">
        <v>0</v>
      </c>
      <c r="G82" s="91" t="b">
        <v>0</v>
      </c>
    </row>
    <row r="83" spans="1:7" ht="15">
      <c r="A83" s="91" t="s">
        <v>248</v>
      </c>
      <c r="B83" s="91">
        <v>6</v>
      </c>
      <c r="C83" s="130">
        <v>0.011663999008909989</v>
      </c>
      <c r="D83" s="91" t="s">
        <v>827</v>
      </c>
      <c r="E83" s="91" t="b">
        <v>0</v>
      </c>
      <c r="F83" s="91" t="b">
        <v>0</v>
      </c>
      <c r="G83" s="91" t="b">
        <v>0</v>
      </c>
    </row>
    <row r="84" spans="1:7" ht="15">
      <c r="A84" s="91" t="s">
        <v>946</v>
      </c>
      <c r="B84" s="91">
        <v>5</v>
      </c>
      <c r="C84" s="130">
        <v>0.014334761698284819</v>
      </c>
      <c r="D84" s="91" t="s">
        <v>827</v>
      </c>
      <c r="E84" s="91" t="b">
        <v>0</v>
      </c>
      <c r="F84" s="91" t="b">
        <v>0</v>
      </c>
      <c r="G84" s="91" t="b">
        <v>0</v>
      </c>
    </row>
    <row r="85" spans="1:7" ht="15">
      <c r="A85" s="91" t="s">
        <v>948</v>
      </c>
      <c r="B85" s="91">
        <v>2</v>
      </c>
      <c r="C85" s="130">
        <v>0.011467809358627856</v>
      </c>
      <c r="D85" s="91" t="s">
        <v>827</v>
      </c>
      <c r="E85" s="91" t="b">
        <v>0</v>
      </c>
      <c r="F85" s="91" t="b">
        <v>0</v>
      </c>
      <c r="G85" s="91" t="b">
        <v>0</v>
      </c>
    </row>
    <row r="86" spans="1:7" ht="15">
      <c r="A86" s="91" t="s">
        <v>949</v>
      </c>
      <c r="B86" s="91">
        <v>2</v>
      </c>
      <c r="C86" s="130">
        <v>0.011467809358627856</v>
      </c>
      <c r="D86" s="91" t="s">
        <v>827</v>
      </c>
      <c r="E86" s="91" t="b">
        <v>0</v>
      </c>
      <c r="F86" s="91" t="b">
        <v>0</v>
      </c>
      <c r="G86" s="91" t="b">
        <v>0</v>
      </c>
    </row>
    <row r="87" spans="1:7" ht="15">
      <c r="A87" s="91" t="s">
        <v>236</v>
      </c>
      <c r="B87" s="91">
        <v>2</v>
      </c>
      <c r="C87" s="130">
        <v>0.011467809358627856</v>
      </c>
      <c r="D87" s="91" t="s">
        <v>827</v>
      </c>
      <c r="E87" s="91" t="b">
        <v>0</v>
      </c>
      <c r="F87" s="91" t="b">
        <v>0</v>
      </c>
      <c r="G87" s="91" t="b">
        <v>0</v>
      </c>
    </row>
    <row r="88" spans="1:7" ht="15">
      <c r="A88" s="91" t="s">
        <v>950</v>
      </c>
      <c r="B88" s="91">
        <v>2</v>
      </c>
      <c r="C88" s="130">
        <v>0.011467809358627856</v>
      </c>
      <c r="D88" s="91" t="s">
        <v>827</v>
      </c>
      <c r="E88" s="91" t="b">
        <v>1</v>
      </c>
      <c r="F88" s="91" t="b">
        <v>0</v>
      </c>
      <c r="G88" s="91" t="b">
        <v>0</v>
      </c>
    </row>
    <row r="89" spans="1:7" ht="15">
      <c r="A89" s="91" t="s">
        <v>951</v>
      </c>
      <c r="B89" s="91">
        <v>2</v>
      </c>
      <c r="C89" s="130">
        <v>0.011467809358627856</v>
      </c>
      <c r="D89" s="91" t="s">
        <v>827</v>
      </c>
      <c r="E89" s="91" t="b">
        <v>0</v>
      </c>
      <c r="F89" s="91" t="b">
        <v>0</v>
      </c>
      <c r="G89" s="91" t="b">
        <v>0</v>
      </c>
    </row>
    <row r="90" spans="1:7" ht="15">
      <c r="A90" s="91" t="s">
        <v>952</v>
      </c>
      <c r="B90" s="91">
        <v>2</v>
      </c>
      <c r="C90" s="130">
        <v>0.011467809358627856</v>
      </c>
      <c r="D90" s="91" t="s">
        <v>827</v>
      </c>
      <c r="E90" s="91" t="b">
        <v>0</v>
      </c>
      <c r="F90" s="91" t="b">
        <v>0</v>
      </c>
      <c r="G90" s="91" t="b">
        <v>0</v>
      </c>
    </row>
    <row r="91" spans="1:7" ht="15">
      <c r="A91" s="91" t="s">
        <v>1209</v>
      </c>
      <c r="B91" s="91">
        <v>2</v>
      </c>
      <c r="C91" s="130">
        <v>0.011467809358627856</v>
      </c>
      <c r="D91" s="91" t="s">
        <v>827</v>
      </c>
      <c r="E91" s="91" t="b">
        <v>1</v>
      </c>
      <c r="F91" s="91" t="b">
        <v>0</v>
      </c>
      <c r="G91" s="91" t="b">
        <v>0</v>
      </c>
    </row>
    <row r="92" spans="1:7" ht="15">
      <c r="A92" s="91" t="s">
        <v>1215</v>
      </c>
      <c r="B92" s="91">
        <v>2</v>
      </c>
      <c r="C92" s="130">
        <v>0.011467809358627856</v>
      </c>
      <c r="D92" s="91" t="s">
        <v>827</v>
      </c>
      <c r="E92" s="91" t="b">
        <v>0</v>
      </c>
      <c r="F92" s="91" t="b">
        <v>0</v>
      </c>
      <c r="G92" s="91" t="b">
        <v>0</v>
      </c>
    </row>
    <row r="93" spans="1:7" ht="15">
      <c r="A93" s="91" t="s">
        <v>1216</v>
      </c>
      <c r="B93" s="91">
        <v>2</v>
      </c>
      <c r="C93" s="130">
        <v>0.011467809358627856</v>
      </c>
      <c r="D93" s="91" t="s">
        <v>827</v>
      </c>
      <c r="E93" s="91" t="b">
        <v>0</v>
      </c>
      <c r="F93" s="91" t="b">
        <v>0</v>
      </c>
      <c r="G93" s="91" t="b">
        <v>0</v>
      </c>
    </row>
    <row r="94" spans="1:7" ht="15">
      <c r="A94" s="91" t="s">
        <v>1210</v>
      </c>
      <c r="B94" s="91">
        <v>2</v>
      </c>
      <c r="C94" s="130">
        <v>0.011467809358627856</v>
      </c>
      <c r="D94" s="91" t="s">
        <v>827</v>
      </c>
      <c r="E94" s="91" t="b">
        <v>0</v>
      </c>
      <c r="F94" s="91" t="b">
        <v>0</v>
      </c>
      <c r="G94" s="91" t="b">
        <v>0</v>
      </c>
    </row>
    <row r="95" spans="1:7" ht="15">
      <c r="A95" s="91" t="s">
        <v>1211</v>
      </c>
      <c r="B95" s="91">
        <v>2</v>
      </c>
      <c r="C95" s="130">
        <v>0.011467809358627856</v>
      </c>
      <c r="D95" s="91" t="s">
        <v>827</v>
      </c>
      <c r="E95" s="91" t="b">
        <v>0</v>
      </c>
      <c r="F95" s="91" t="b">
        <v>0</v>
      </c>
      <c r="G95" s="91" t="b">
        <v>0</v>
      </c>
    </row>
    <row r="96" spans="1:7" ht="15">
      <c r="A96" s="91" t="s">
        <v>987</v>
      </c>
      <c r="B96" s="91">
        <v>2</v>
      </c>
      <c r="C96" s="130">
        <v>0.011467809358627856</v>
      </c>
      <c r="D96" s="91" t="s">
        <v>827</v>
      </c>
      <c r="E96" s="91" t="b">
        <v>0</v>
      </c>
      <c r="F96" s="91" t="b">
        <v>0</v>
      </c>
      <c r="G96" s="91" t="b">
        <v>0</v>
      </c>
    </row>
    <row r="97" spans="1:7" ht="15">
      <c r="A97" s="91" t="s">
        <v>1220</v>
      </c>
      <c r="B97" s="91">
        <v>2</v>
      </c>
      <c r="C97" s="130">
        <v>0.011467809358627856</v>
      </c>
      <c r="D97" s="91" t="s">
        <v>827</v>
      </c>
      <c r="E97" s="91" t="b">
        <v>0</v>
      </c>
      <c r="F97" s="91" t="b">
        <v>0</v>
      </c>
      <c r="G97" s="91" t="b">
        <v>0</v>
      </c>
    </row>
    <row r="98" spans="1:7" ht="15">
      <c r="A98" s="91" t="s">
        <v>251</v>
      </c>
      <c r="B98" s="91">
        <v>2</v>
      </c>
      <c r="C98" s="130">
        <v>0.011467809358627856</v>
      </c>
      <c r="D98" s="91" t="s">
        <v>827</v>
      </c>
      <c r="E98" s="91" t="b">
        <v>0</v>
      </c>
      <c r="F98" s="91" t="b">
        <v>0</v>
      </c>
      <c r="G98" s="91" t="b">
        <v>0</v>
      </c>
    </row>
    <row r="99" spans="1:7" ht="15">
      <c r="A99" s="91" t="s">
        <v>1208</v>
      </c>
      <c r="B99" s="91">
        <v>2</v>
      </c>
      <c r="C99" s="130">
        <v>0.011467809358627856</v>
      </c>
      <c r="D99" s="91" t="s">
        <v>827</v>
      </c>
      <c r="E99" s="91" t="b">
        <v>0</v>
      </c>
      <c r="F99" s="91" t="b">
        <v>0</v>
      </c>
      <c r="G99" s="91" t="b">
        <v>0</v>
      </c>
    </row>
    <row r="100" spans="1:7" ht="15">
      <c r="A100" s="91" t="s">
        <v>242</v>
      </c>
      <c r="B100" s="91">
        <v>6</v>
      </c>
      <c r="C100" s="130">
        <v>0</v>
      </c>
      <c r="D100" s="91" t="s">
        <v>828</v>
      </c>
      <c r="E100" s="91" t="b">
        <v>0</v>
      </c>
      <c r="F100" s="91" t="b">
        <v>0</v>
      </c>
      <c r="G100" s="91" t="b">
        <v>0</v>
      </c>
    </row>
    <row r="101" spans="1:7" ht="15">
      <c r="A101" s="91" t="s">
        <v>954</v>
      </c>
      <c r="B101" s="91">
        <v>4</v>
      </c>
      <c r="C101" s="130">
        <v>0.027659203172154343</v>
      </c>
      <c r="D101" s="91" t="s">
        <v>828</v>
      </c>
      <c r="E101" s="91" t="b">
        <v>0</v>
      </c>
      <c r="F101" s="91" t="b">
        <v>0</v>
      </c>
      <c r="G101" s="91" t="b">
        <v>0</v>
      </c>
    </row>
    <row r="102" spans="1:7" ht="15">
      <c r="A102" s="91" t="s">
        <v>955</v>
      </c>
      <c r="B102" s="91">
        <v>2</v>
      </c>
      <c r="C102" s="130">
        <v>0.02255510870677228</v>
      </c>
      <c r="D102" s="91" t="s">
        <v>828</v>
      </c>
      <c r="E102" s="91" t="b">
        <v>0</v>
      </c>
      <c r="F102" s="91" t="b">
        <v>0</v>
      </c>
      <c r="G102" s="91" t="b">
        <v>0</v>
      </c>
    </row>
    <row r="103" spans="1:7" ht="15">
      <c r="A103" s="91" t="s">
        <v>956</v>
      </c>
      <c r="B103" s="91">
        <v>2</v>
      </c>
      <c r="C103" s="130">
        <v>0.013829601586077172</v>
      </c>
      <c r="D103" s="91" t="s">
        <v>828</v>
      </c>
      <c r="E103" s="91" t="b">
        <v>0</v>
      </c>
      <c r="F103" s="91" t="b">
        <v>0</v>
      </c>
      <c r="G103" s="91" t="b">
        <v>0</v>
      </c>
    </row>
    <row r="104" spans="1:7" ht="15">
      <c r="A104" s="91" t="s">
        <v>946</v>
      </c>
      <c r="B104" s="91">
        <v>2</v>
      </c>
      <c r="C104" s="130">
        <v>0.013829601586077172</v>
      </c>
      <c r="D104" s="91" t="s">
        <v>828</v>
      </c>
      <c r="E104" s="91" t="b">
        <v>0</v>
      </c>
      <c r="F104" s="91" t="b">
        <v>0</v>
      </c>
      <c r="G104" s="91" t="b">
        <v>0</v>
      </c>
    </row>
    <row r="105" spans="1:7" ht="15">
      <c r="A105" s="91" t="s">
        <v>957</v>
      </c>
      <c r="B105" s="91">
        <v>2</v>
      </c>
      <c r="C105" s="130">
        <v>0.013829601586077172</v>
      </c>
      <c r="D105" s="91" t="s">
        <v>828</v>
      </c>
      <c r="E105" s="91" t="b">
        <v>0</v>
      </c>
      <c r="F105" s="91" t="b">
        <v>0</v>
      </c>
      <c r="G105" s="91" t="b">
        <v>0</v>
      </c>
    </row>
    <row r="106" spans="1:7" ht="15">
      <c r="A106" s="91" t="s">
        <v>958</v>
      </c>
      <c r="B106" s="91">
        <v>2</v>
      </c>
      <c r="C106" s="130">
        <v>0.013829601586077172</v>
      </c>
      <c r="D106" s="91" t="s">
        <v>828</v>
      </c>
      <c r="E106" s="91" t="b">
        <v>0</v>
      </c>
      <c r="F106" s="91" t="b">
        <v>0</v>
      </c>
      <c r="G106" s="91" t="b">
        <v>0</v>
      </c>
    </row>
    <row r="107" spans="1:7" ht="15">
      <c r="A107" s="91" t="s">
        <v>959</v>
      </c>
      <c r="B107" s="91">
        <v>2</v>
      </c>
      <c r="C107" s="130">
        <v>0.013829601586077172</v>
      </c>
      <c r="D107" s="91" t="s">
        <v>828</v>
      </c>
      <c r="E107" s="91" t="b">
        <v>0</v>
      </c>
      <c r="F107" s="91" t="b">
        <v>0</v>
      </c>
      <c r="G107" s="91" t="b">
        <v>0</v>
      </c>
    </row>
    <row r="108" spans="1:7" ht="15">
      <c r="A108" s="91" t="s">
        <v>960</v>
      </c>
      <c r="B108" s="91">
        <v>2</v>
      </c>
      <c r="C108" s="130">
        <v>0.013829601586077172</v>
      </c>
      <c r="D108" s="91" t="s">
        <v>828</v>
      </c>
      <c r="E108" s="91" t="b">
        <v>1</v>
      </c>
      <c r="F108" s="91" t="b">
        <v>0</v>
      </c>
      <c r="G108" s="91" t="b">
        <v>0</v>
      </c>
    </row>
    <row r="109" spans="1:7" ht="15">
      <c r="A109" s="91" t="s">
        <v>961</v>
      </c>
      <c r="B109" s="91">
        <v>2</v>
      </c>
      <c r="C109" s="130">
        <v>0.013829601586077172</v>
      </c>
      <c r="D109" s="91" t="s">
        <v>828</v>
      </c>
      <c r="E109" s="91" t="b">
        <v>0</v>
      </c>
      <c r="F109" s="91" t="b">
        <v>0</v>
      </c>
      <c r="G109" s="91" t="b">
        <v>0</v>
      </c>
    </row>
    <row r="110" spans="1:7" ht="15">
      <c r="A110" s="91" t="s">
        <v>1213</v>
      </c>
      <c r="B110" s="91">
        <v>2</v>
      </c>
      <c r="C110" s="130">
        <v>0.013829601586077172</v>
      </c>
      <c r="D110" s="91" t="s">
        <v>828</v>
      </c>
      <c r="E110" s="91" t="b">
        <v>0</v>
      </c>
      <c r="F110" s="91" t="b">
        <v>0</v>
      </c>
      <c r="G110" s="91" t="b">
        <v>0</v>
      </c>
    </row>
    <row r="111" spans="1:7" ht="15">
      <c r="A111" s="91" t="s">
        <v>965</v>
      </c>
      <c r="B111" s="91">
        <v>2</v>
      </c>
      <c r="C111" s="130">
        <v>0.013829601586077172</v>
      </c>
      <c r="D111" s="91" t="s">
        <v>828</v>
      </c>
      <c r="E111" s="91" t="b">
        <v>0</v>
      </c>
      <c r="F111" s="91" t="b">
        <v>0</v>
      </c>
      <c r="G111" s="91" t="b">
        <v>0</v>
      </c>
    </row>
    <row r="112" spans="1:7" ht="15">
      <c r="A112" s="91" t="s">
        <v>1223</v>
      </c>
      <c r="B112" s="91">
        <v>2</v>
      </c>
      <c r="C112" s="130">
        <v>0.013829601586077172</v>
      </c>
      <c r="D112" s="91" t="s">
        <v>828</v>
      </c>
      <c r="E112" s="91" t="b">
        <v>0</v>
      </c>
      <c r="F112" s="91" t="b">
        <v>0</v>
      </c>
      <c r="G112" s="91" t="b">
        <v>0</v>
      </c>
    </row>
    <row r="113" spans="1:7" ht="15">
      <c r="A113" s="91" t="s">
        <v>1224</v>
      </c>
      <c r="B113" s="91">
        <v>2</v>
      </c>
      <c r="C113" s="130">
        <v>0.013829601586077172</v>
      </c>
      <c r="D113" s="91" t="s">
        <v>828</v>
      </c>
      <c r="E113" s="91" t="b">
        <v>0</v>
      </c>
      <c r="F113" s="91" t="b">
        <v>0</v>
      </c>
      <c r="G113" s="91" t="b">
        <v>0</v>
      </c>
    </row>
    <row r="114" spans="1:7" ht="15">
      <c r="A114" s="91" t="s">
        <v>1225</v>
      </c>
      <c r="B114" s="91">
        <v>2</v>
      </c>
      <c r="C114" s="130">
        <v>0.013829601586077172</v>
      </c>
      <c r="D114" s="91" t="s">
        <v>828</v>
      </c>
      <c r="E114" s="91" t="b">
        <v>0</v>
      </c>
      <c r="F114" s="91" t="b">
        <v>0</v>
      </c>
      <c r="G114" s="91" t="b">
        <v>0</v>
      </c>
    </row>
    <row r="115" spans="1:7" ht="15">
      <c r="A115" s="91" t="s">
        <v>945</v>
      </c>
      <c r="B115" s="91">
        <v>5</v>
      </c>
      <c r="C115" s="130">
        <v>0.003959062302381241</v>
      </c>
      <c r="D115" s="91" t="s">
        <v>830</v>
      </c>
      <c r="E115" s="91" t="b">
        <v>0</v>
      </c>
      <c r="F115" s="91" t="b">
        <v>0</v>
      </c>
      <c r="G115" s="91" t="b">
        <v>0</v>
      </c>
    </row>
    <row r="116" spans="1:7" ht="15">
      <c r="A116" s="91" t="s">
        <v>964</v>
      </c>
      <c r="B116" s="91">
        <v>2</v>
      </c>
      <c r="C116" s="130">
        <v>0.009542425094393249</v>
      </c>
      <c r="D116" s="91" t="s">
        <v>830</v>
      </c>
      <c r="E116" s="91" t="b">
        <v>0</v>
      </c>
      <c r="F116" s="91" t="b">
        <v>0</v>
      </c>
      <c r="G116" s="91" t="b">
        <v>0</v>
      </c>
    </row>
    <row r="117" spans="1:7" ht="15">
      <c r="A117" s="91" t="s">
        <v>965</v>
      </c>
      <c r="B117" s="91">
        <v>2</v>
      </c>
      <c r="C117" s="130">
        <v>0.009542425094393249</v>
      </c>
      <c r="D117" s="91" t="s">
        <v>830</v>
      </c>
      <c r="E117" s="91" t="b">
        <v>0</v>
      </c>
      <c r="F117" s="91" t="b">
        <v>0</v>
      </c>
      <c r="G117" s="91" t="b">
        <v>0</v>
      </c>
    </row>
    <row r="118" spans="1:7" ht="15">
      <c r="A118" s="91" t="s">
        <v>966</v>
      </c>
      <c r="B118" s="91">
        <v>2</v>
      </c>
      <c r="C118" s="130">
        <v>0.015563025007672872</v>
      </c>
      <c r="D118" s="91" t="s">
        <v>830</v>
      </c>
      <c r="E118" s="91" t="b">
        <v>0</v>
      </c>
      <c r="F118" s="91" t="b">
        <v>0</v>
      </c>
      <c r="G118" s="91" t="b">
        <v>0</v>
      </c>
    </row>
    <row r="119" spans="1:7" ht="15">
      <c r="A119" s="91" t="s">
        <v>967</v>
      </c>
      <c r="B119" s="91">
        <v>2</v>
      </c>
      <c r="C119" s="130">
        <v>0.015563025007672872</v>
      </c>
      <c r="D119" s="91" t="s">
        <v>830</v>
      </c>
      <c r="E119" s="91" t="b">
        <v>0</v>
      </c>
      <c r="F119" s="91" t="b">
        <v>0</v>
      </c>
      <c r="G119" s="91" t="b">
        <v>0</v>
      </c>
    </row>
    <row r="120" spans="1:7" ht="15">
      <c r="A120" s="91" t="s">
        <v>968</v>
      </c>
      <c r="B120" s="91">
        <v>2</v>
      </c>
      <c r="C120" s="130">
        <v>0.015563025007672872</v>
      </c>
      <c r="D120" s="91" t="s">
        <v>830</v>
      </c>
      <c r="E120" s="91" t="b">
        <v>0</v>
      </c>
      <c r="F120" s="91" t="b">
        <v>0</v>
      </c>
      <c r="G120" s="91" t="b">
        <v>0</v>
      </c>
    </row>
    <row r="121" spans="1:7" ht="15">
      <c r="A121" s="91" t="s">
        <v>970</v>
      </c>
      <c r="B121" s="91">
        <v>3</v>
      </c>
      <c r="C121" s="130">
        <v>0.014277669653163344</v>
      </c>
      <c r="D121" s="91" t="s">
        <v>831</v>
      </c>
      <c r="E121" s="91" t="b">
        <v>0</v>
      </c>
      <c r="F121" s="91" t="b">
        <v>0</v>
      </c>
      <c r="G121" s="91" t="b">
        <v>0</v>
      </c>
    </row>
    <row r="122" spans="1:7" ht="15">
      <c r="A122" s="91" t="s">
        <v>246</v>
      </c>
      <c r="B122" s="91">
        <v>3</v>
      </c>
      <c r="C122" s="130">
        <v>0.014277669653163344</v>
      </c>
      <c r="D122" s="91" t="s">
        <v>831</v>
      </c>
      <c r="E122" s="91" t="b">
        <v>0</v>
      </c>
      <c r="F122" s="91" t="b">
        <v>0</v>
      </c>
      <c r="G122" s="91" t="b">
        <v>0</v>
      </c>
    </row>
    <row r="123" spans="1:7" ht="15">
      <c r="A123" s="91" t="s">
        <v>248</v>
      </c>
      <c r="B123" s="91">
        <v>2</v>
      </c>
      <c r="C123" s="130">
        <v>0.009518446435442229</v>
      </c>
      <c r="D123" s="91" t="s">
        <v>831</v>
      </c>
      <c r="E123" s="91" t="b">
        <v>0</v>
      </c>
      <c r="F123" s="91" t="b">
        <v>0</v>
      </c>
      <c r="G123" s="91" t="b">
        <v>0</v>
      </c>
    </row>
    <row r="124" spans="1:7" ht="15">
      <c r="A124" s="91" t="s">
        <v>242</v>
      </c>
      <c r="B124" s="91">
        <v>2</v>
      </c>
      <c r="C124" s="130">
        <v>0.009518446435442229</v>
      </c>
      <c r="D124" s="91" t="s">
        <v>831</v>
      </c>
      <c r="E124" s="91" t="b">
        <v>0</v>
      </c>
      <c r="F124" s="91" t="b">
        <v>0</v>
      </c>
      <c r="G124" s="91" t="b">
        <v>0</v>
      </c>
    </row>
    <row r="125" spans="1:7" ht="15">
      <c r="A125" s="91" t="s">
        <v>971</v>
      </c>
      <c r="B125" s="91">
        <v>2</v>
      </c>
      <c r="C125" s="130">
        <v>0.009518446435442229</v>
      </c>
      <c r="D125" s="91" t="s">
        <v>831</v>
      </c>
      <c r="E125" s="91" t="b">
        <v>0</v>
      </c>
      <c r="F125" s="91" t="b">
        <v>0</v>
      </c>
      <c r="G125" s="91" t="b">
        <v>0</v>
      </c>
    </row>
    <row r="126" spans="1:7" ht="15">
      <c r="A126" s="91" t="s">
        <v>245</v>
      </c>
      <c r="B126" s="91">
        <v>2</v>
      </c>
      <c r="C126" s="130">
        <v>0.009518446435442229</v>
      </c>
      <c r="D126" s="91" t="s">
        <v>831</v>
      </c>
      <c r="E126" s="91" t="b">
        <v>0</v>
      </c>
      <c r="F126" s="91" t="b">
        <v>0</v>
      </c>
      <c r="G126" s="91" t="b">
        <v>0</v>
      </c>
    </row>
    <row r="127" spans="1:7" ht="15">
      <c r="A127" s="91" t="s">
        <v>972</v>
      </c>
      <c r="B127" s="91">
        <v>2</v>
      </c>
      <c r="C127" s="130">
        <v>0.009518446435442229</v>
      </c>
      <c r="D127" s="91" t="s">
        <v>831</v>
      </c>
      <c r="E127" s="91" t="b">
        <v>0</v>
      </c>
      <c r="F127" s="91" t="b">
        <v>0</v>
      </c>
      <c r="G127" s="91" t="b">
        <v>0</v>
      </c>
    </row>
    <row r="128" spans="1:7" ht="15">
      <c r="A128" s="91" t="s">
        <v>973</v>
      </c>
      <c r="B128" s="91">
        <v>2</v>
      </c>
      <c r="C128" s="130">
        <v>0.009518446435442229</v>
      </c>
      <c r="D128" s="91" t="s">
        <v>831</v>
      </c>
      <c r="E128" s="91" t="b">
        <v>1</v>
      </c>
      <c r="F128" s="91" t="b">
        <v>0</v>
      </c>
      <c r="G128" s="91" t="b">
        <v>0</v>
      </c>
    </row>
    <row r="129" spans="1:7" ht="15">
      <c r="A129" s="91" t="s">
        <v>974</v>
      </c>
      <c r="B129" s="91">
        <v>2</v>
      </c>
      <c r="C129" s="130">
        <v>0.009518446435442229</v>
      </c>
      <c r="D129" s="91" t="s">
        <v>831</v>
      </c>
      <c r="E129" s="91" t="b">
        <v>0</v>
      </c>
      <c r="F129" s="91" t="b">
        <v>0</v>
      </c>
      <c r="G129" s="91" t="b">
        <v>0</v>
      </c>
    </row>
    <row r="130" spans="1:7" ht="15">
      <c r="A130" s="91" t="s">
        <v>975</v>
      </c>
      <c r="B130" s="91">
        <v>2</v>
      </c>
      <c r="C130" s="130">
        <v>0.009518446435442229</v>
      </c>
      <c r="D130" s="91" t="s">
        <v>831</v>
      </c>
      <c r="E130" s="91" t="b">
        <v>0</v>
      </c>
      <c r="F130" s="91" t="b">
        <v>0</v>
      </c>
      <c r="G130" s="91" t="b">
        <v>0</v>
      </c>
    </row>
    <row r="131" spans="1:7" ht="15">
      <c r="A131" s="91" t="s">
        <v>999</v>
      </c>
      <c r="B131" s="91">
        <v>2</v>
      </c>
      <c r="C131" s="130">
        <v>0.009518446435442229</v>
      </c>
      <c r="D131" s="91" t="s">
        <v>831</v>
      </c>
      <c r="E131" s="91" t="b">
        <v>0</v>
      </c>
      <c r="F131" s="91" t="b">
        <v>0</v>
      </c>
      <c r="G131" s="91" t="b">
        <v>0</v>
      </c>
    </row>
    <row r="132" spans="1:7" ht="15">
      <c r="A132" s="91" t="s">
        <v>1221</v>
      </c>
      <c r="B132" s="91">
        <v>2</v>
      </c>
      <c r="C132" s="130">
        <v>0.009518446435442229</v>
      </c>
      <c r="D132" s="91" t="s">
        <v>831</v>
      </c>
      <c r="E132" s="91" t="b">
        <v>0</v>
      </c>
      <c r="F132" s="91" t="b">
        <v>0</v>
      </c>
      <c r="G132" s="91" t="b">
        <v>0</v>
      </c>
    </row>
    <row r="133" spans="1:7" ht="15">
      <c r="A133" s="91" t="s">
        <v>1222</v>
      </c>
      <c r="B133" s="91">
        <v>2</v>
      </c>
      <c r="C133" s="130">
        <v>0.025790338092954727</v>
      </c>
      <c r="D133" s="91" t="s">
        <v>831</v>
      </c>
      <c r="E133" s="91" t="b">
        <v>0</v>
      </c>
      <c r="F133" s="91" t="b">
        <v>0</v>
      </c>
      <c r="G133" s="91" t="b">
        <v>0</v>
      </c>
    </row>
    <row r="134" spans="1:7" ht="15">
      <c r="A134" s="91" t="s">
        <v>977</v>
      </c>
      <c r="B134" s="91">
        <v>2</v>
      </c>
      <c r="C134" s="130">
        <v>0</v>
      </c>
      <c r="D134" s="91" t="s">
        <v>832</v>
      </c>
      <c r="E134" s="91" t="b">
        <v>0</v>
      </c>
      <c r="F134" s="91" t="b">
        <v>0</v>
      </c>
      <c r="G134" s="91" t="b">
        <v>0</v>
      </c>
    </row>
    <row r="135" spans="1:7" ht="15">
      <c r="A135" s="91" t="s">
        <v>978</v>
      </c>
      <c r="B135" s="91">
        <v>2</v>
      </c>
      <c r="C135" s="130">
        <v>0</v>
      </c>
      <c r="D135" s="91" t="s">
        <v>832</v>
      </c>
      <c r="E135" s="91" t="b">
        <v>0</v>
      </c>
      <c r="F135" s="91" t="b">
        <v>0</v>
      </c>
      <c r="G135" s="91" t="b">
        <v>0</v>
      </c>
    </row>
    <row r="136" spans="1:7" ht="15">
      <c r="A136" s="91" t="s">
        <v>251</v>
      </c>
      <c r="B136" s="91">
        <v>2</v>
      </c>
      <c r="C136" s="130">
        <v>0</v>
      </c>
      <c r="D136" s="91" t="s">
        <v>832</v>
      </c>
      <c r="E136" s="91" t="b">
        <v>0</v>
      </c>
      <c r="F136" s="91" t="b">
        <v>0</v>
      </c>
      <c r="G136" s="91" t="b">
        <v>0</v>
      </c>
    </row>
    <row r="137" spans="1:7" ht="15">
      <c r="A137" s="91" t="s">
        <v>946</v>
      </c>
      <c r="B137" s="91">
        <v>2</v>
      </c>
      <c r="C137" s="130">
        <v>0</v>
      </c>
      <c r="D137" s="91" t="s">
        <v>832</v>
      </c>
      <c r="E137" s="91" t="b">
        <v>0</v>
      </c>
      <c r="F137" s="91" t="b">
        <v>0</v>
      </c>
      <c r="G137" s="91" t="b">
        <v>0</v>
      </c>
    </row>
    <row r="138" spans="1:7" ht="15">
      <c r="A138" s="91" t="s">
        <v>979</v>
      </c>
      <c r="B138" s="91">
        <v>2</v>
      </c>
      <c r="C138" s="130">
        <v>0</v>
      </c>
      <c r="D138" s="91" t="s">
        <v>832</v>
      </c>
      <c r="E138" s="91" t="b">
        <v>0</v>
      </c>
      <c r="F138" s="91" t="b">
        <v>0</v>
      </c>
      <c r="G138" s="91" t="b">
        <v>0</v>
      </c>
    </row>
    <row r="139" spans="1:7" ht="15">
      <c r="A139" s="91" t="s">
        <v>980</v>
      </c>
      <c r="B139" s="91">
        <v>2</v>
      </c>
      <c r="C139" s="130">
        <v>0</v>
      </c>
      <c r="D139" s="91" t="s">
        <v>832</v>
      </c>
      <c r="E139" s="91" t="b">
        <v>0</v>
      </c>
      <c r="F139" s="91" t="b">
        <v>0</v>
      </c>
      <c r="G139" s="91" t="b">
        <v>0</v>
      </c>
    </row>
    <row r="140" spans="1:7" ht="15">
      <c r="A140" s="91" t="s">
        <v>981</v>
      </c>
      <c r="B140" s="91">
        <v>2</v>
      </c>
      <c r="C140" s="130">
        <v>0</v>
      </c>
      <c r="D140" s="91" t="s">
        <v>832</v>
      </c>
      <c r="E140" s="91" t="b">
        <v>0</v>
      </c>
      <c r="F140" s="91" t="b">
        <v>0</v>
      </c>
      <c r="G140" s="91" t="b">
        <v>0</v>
      </c>
    </row>
    <row r="141" spans="1:7" ht="15">
      <c r="A141" s="91" t="s">
        <v>982</v>
      </c>
      <c r="B141" s="91">
        <v>2</v>
      </c>
      <c r="C141" s="130">
        <v>0</v>
      </c>
      <c r="D141" s="91" t="s">
        <v>832</v>
      </c>
      <c r="E141" s="91" t="b">
        <v>0</v>
      </c>
      <c r="F141" s="91" t="b">
        <v>0</v>
      </c>
      <c r="G141" s="91" t="b">
        <v>0</v>
      </c>
    </row>
    <row r="142" spans="1:7" ht="15">
      <c r="A142" s="91" t="s">
        <v>983</v>
      </c>
      <c r="B142" s="91">
        <v>2</v>
      </c>
      <c r="C142" s="130">
        <v>0</v>
      </c>
      <c r="D142" s="91" t="s">
        <v>832</v>
      </c>
      <c r="E142" s="91" t="b">
        <v>0</v>
      </c>
      <c r="F142" s="91" t="b">
        <v>0</v>
      </c>
      <c r="G142" s="91" t="b">
        <v>0</v>
      </c>
    </row>
    <row r="143" spans="1:7" ht="15">
      <c r="A143" s="91" t="s">
        <v>984</v>
      </c>
      <c r="B143" s="91">
        <v>2</v>
      </c>
      <c r="C143" s="130">
        <v>0</v>
      </c>
      <c r="D143" s="91" t="s">
        <v>832</v>
      </c>
      <c r="E143" s="91" t="b">
        <v>0</v>
      </c>
      <c r="F143" s="91" t="b">
        <v>0</v>
      </c>
      <c r="G143" s="91" t="b">
        <v>0</v>
      </c>
    </row>
    <row r="144" spans="1:7" ht="15">
      <c r="A144" s="91" t="s">
        <v>945</v>
      </c>
      <c r="B144" s="91">
        <v>2</v>
      </c>
      <c r="C144" s="130">
        <v>0</v>
      </c>
      <c r="D144" s="91" t="s">
        <v>832</v>
      </c>
      <c r="E144" s="91" t="b">
        <v>0</v>
      </c>
      <c r="F144" s="91" t="b">
        <v>0</v>
      </c>
      <c r="G144" s="91" t="b">
        <v>0</v>
      </c>
    </row>
    <row r="145" spans="1:7" ht="15">
      <c r="A145" s="91" t="s">
        <v>1218</v>
      </c>
      <c r="B145" s="91">
        <v>2</v>
      </c>
      <c r="C145" s="130">
        <v>0</v>
      </c>
      <c r="D145" s="91" t="s">
        <v>832</v>
      </c>
      <c r="E145" s="91" t="b">
        <v>0</v>
      </c>
      <c r="F145" s="91" t="b">
        <v>0</v>
      </c>
      <c r="G145" s="91" t="b">
        <v>0</v>
      </c>
    </row>
    <row r="146" spans="1:7" ht="15">
      <c r="A146" s="91" t="s">
        <v>987</v>
      </c>
      <c r="B146" s="91">
        <v>2</v>
      </c>
      <c r="C146" s="130">
        <v>0</v>
      </c>
      <c r="D146" s="91" t="s">
        <v>834</v>
      </c>
      <c r="E146" s="91" t="b">
        <v>0</v>
      </c>
      <c r="F146" s="91" t="b">
        <v>0</v>
      </c>
      <c r="G146" s="91" t="b">
        <v>0</v>
      </c>
    </row>
    <row r="147" spans="1:7" ht="15">
      <c r="A147" s="91" t="s">
        <v>242</v>
      </c>
      <c r="B147" s="91">
        <v>2</v>
      </c>
      <c r="C147" s="130">
        <v>0</v>
      </c>
      <c r="D147" s="91" t="s">
        <v>834</v>
      </c>
      <c r="E147" s="91" t="b">
        <v>0</v>
      </c>
      <c r="F147" s="91" t="b">
        <v>0</v>
      </c>
      <c r="G147" s="91" t="b">
        <v>0</v>
      </c>
    </row>
    <row r="148" spans="1:7" ht="15">
      <c r="A148" s="91" t="s">
        <v>988</v>
      </c>
      <c r="B148" s="91">
        <v>2</v>
      </c>
      <c r="C148" s="130">
        <v>0</v>
      </c>
      <c r="D148" s="91" t="s">
        <v>834</v>
      </c>
      <c r="E148" s="91" t="b">
        <v>0</v>
      </c>
      <c r="F148" s="91" t="b">
        <v>0</v>
      </c>
      <c r="G148" s="91" t="b">
        <v>0</v>
      </c>
    </row>
    <row r="149" spans="1:7" ht="15">
      <c r="A149" s="91" t="s">
        <v>989</v>
      </c>
      <c r="B149" s="91">
        <v>2</v>
      </c>
      <c r="C149" s="130">
        <v>0</v>
      </c>
      <c r="D149" s="91" t="s">
        <v>834</v>
      </c>
      <c r="E149" s="91" t="b">
        <v>0</v>
      </c>
      <c r="F149" s="91" t="b">
        <v>0</v>
      </c>
      <c r="G149" s="91" t="b">
        <v>0</v>
      </c>
    </row>
    <row r="150" spans="1:7" ht="15">
      <c r="A150" s="91" t="s">
        <v>990</v>
      </c>
      <c r="B150" s="91">
        <v>2</v>
      </c>
      <c r="C150" s="130">
        <v>0</v>
      </c>
      <c r="D150" s="91" t="s">
        <v>834</v>
      </c>
      <c r="E150" s="91" t="b">
        <v>0</v>
      </c>
      <c r="F150" s="91" t="b">
        <v>0</v>
      </c>
      <c r="G150" s="91" t="b">
        <v>0</v>
      </c>
    </row>
    <row r="151" spans="1:7" ht="15">
      <c r="A151" s="91" t="s">
        <v>991</v>
      </c>
      <c r="B151" s="91">
        <v>2</v>
      </c>
      <c r="C151" s="130">
        <v>0</v>
      </c>
      <c r="D151" s="91" t="s">
        <v>834</v>
      </c>
      <c r="E151" s="91" t="b">
        <v>0</v>
      </c>
      <c r="F151" s="91" t="b">
        <v>0</v>
      </c>
      <c r="G151" s="91" t="b">
        <v>0</v>
      </c>
    </row>
    <row r="152" spans="1:7" ht="15">
      <c r="A152" s="91" t="s">
        <v>994</v>
      </c>
      <c r="B152" s="91">
        <v>2</v>
      </c>
      <c r="C152" s="130">
        <v>0</v>
      </c>
      <c r="D152" s="91" t="s">
        <v>836</v>
      </c>
      <c r="E152" s="91" t="b">
        <v>0</v>
      </c>
      <c r="F152" s="91" t="b">
        <v>0</v>
      </c>
      <c r="G152" s="91" t="b">
        <v>0</v>
      </c>
    </row>
    <row r="153" spans="1:7" ht="15">
      <c r="A153" s="91" t="s">
        <v>995</v>
      </c>
      <c r="B153" s="91">
        <v>2</v>
      </c>
      <c r="C153" s="130">
        <v>0</v>
      </c>
      <c r="D153" s="91" t="s">
        <v>836</v>
      </c>
      <c r="E153" s="91" t="b">
        <v>0</v>
      </c>
      <c r="F153" s="91" t="b">
        <v>0</v>
      </c>
      <c r="G153" s="91" t="b">
        <v>0</v>
      </c>
    </row>
    <row r="154" spans="1:7" ht="15">
      <c r="A154" s="91" t="s">
        <v>996</v>
      </c>
      <c r="B154" s="91">
        <v>2</v>
      </c>
      <c r="C154" s="130">
        <v>0</v>
      </c>
      <c r="D154" s="91" t="s">
        <v>836</v>
      </c>
      <c r="E154" s="91" t="b">
        <v>0</v>
      </c>
      <c r="F154" s="91" t="b">
        <v>0</v>
      </c>
      <c r="G154" s="91" t="b">
        <v>0</v>
      </c>
    </row>
    <row r="155" spans="1:7" ht="15">
      <c r="A155" s="91" t="s">
        <v>997</v>
      </c>
      <c r="B155" s="91">
        <v>2</v>
      </c>
      <c r="C155" s="130">
        <v>0</v>
      </c>
      <c r="D155" s="91" t="s">
        <v>836</v>
      </c>
      <c r="E155" s="91" t="b">
        <v>1</v>
      </c>
      <c r="F155" s="91" t="b">
        <v>0</v>
      </c>
      <c r="G155" s="91" t="b">
        <v>0</v>
      </c>
    </row>
    <row r="156" spans="1:7" ht="15">
      <c r="A156" s="91" t="s">
        <v>998</v>
      </c>
      <c r="B156" s="91">
        <v>2</v>
      </c>
      <c r="C156" s="130">
        <v>0</v>
      </c>
      <c r="D156" s="91" t="s">
        <v>836</v>
      </c>
      <c r="E156" s="91" t="b">
        <v>0</v>
      </c>
      <c r="F156" s="91" t="b">
        <v>0</v>
      </c>
      <c r="G156" s="91" t="b">
        <v>0</v>
      </c>
    </row>
    <row r="157" spans="1:7" ht="15">
      <c r="A157" s="91" t="s">
        <v>999</v>
      </c>
      <c r="B157" s="91">
        <v>2</v>
      </c>
      <c r="C157" s="130">
        <v>0</v>
      </c>
      <c r="D157" s="91" t="s">
        <v>836</v>
      </c>
      <c r="E157" s="91" t="b">
        <v>0</v>
      </c>
      <c r="F157" s="91" t="b">
        <v>0</v>
      </c>
      <c r="G157" s="91" t="b">
        <v>0</v>
      </c>
    </row>
    <row r="158" spans="1:7" ht="15">
      <c r="A158" s="91" t="s">
        <v>1000</v>
      </c>
      <c r="B158" s="91">
        <v>2</v>
      </c>
      <c r="C158" s="130">
        <v>0</v>
      </c>
      <c r="D158" s="91" t="s">
        <v>836</v>
      </c>
      <c r="E158" s="91" t="b">
        <v>0</v>
      </c>
      <c r="F158" s="91" t="b">
        <v>0</v>
      </c>
      <c r="G158" s="91" t="b">
        <v>0</v>
      </c>
    </row>
    <row r="159" spans="1:7" ht="15">
      <c r="A159" s="91" t="s">
        <v>1001</v>
      </c>
      <c r="B159" s="91">
        <v>2</v>
      </c>
      <c r="C159" s="130">
        <v>0</v>
      </c>
      <c r="D159" s="91" t="s">
        <v>836</v>
      </c>
      <c r="E159" s="91" t="b">
        <v>0</v>
      </c>
      <c r="F159" s="91" t="b">
        <v>0</v>
      </c>
      <c r="G159" s="91" t="b">
        <v>0</v>
      </c>
    </row>
    <row r="160" spans="1:7" ht="15">
      <c r="A160" s="91" t="s">
        <v>1002</v>
      </c>
      <c r="B160" s="91">
        <v>2</v>
      </c>
      <c r="C160" s="130">
        <v>0</v>
      </c>
      <c r="D160" s="91" t="s">
        <v>836</v>
      </c>
      <c r="E160" s="91" t="b">
        <v>0</v>
      </c>
      <c r="F160" s="91" t="b">
        <v>0</v>
      </c>
      <c r="G160" s="91" t="b">
        <v>0</v>
      </c>
    </row>
    <row r="161" spans="1:7" ht="15">
      <c r="A161" s="91" t="s">
        <v>945</v>
      </c>
      <c r="B161" s="91">
        <v>2</v>
      </c>
      <c r="C161" s="130">
        <v>0</v>
      </c>
      <c r="D161" s="91" t="s">
        <v>836</v>
      </c>
      <c r="E161" s="91" t="b">
        <v>0</v>
      </c>
      <c r="F161" s="91" t="b">
        <v>0</v>
      </c>
      <c r="G16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2019-09-13T18:03:27Z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