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<sst xmlns="http://schemas.openxmlformats.org/spreadsheetml/2006/main" count="4961" uniqueCount="1264">
  <si>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</si>
  <si>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</si>
  <si>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</si>
  <si>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</si>
  <si>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</si>
  <si>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</si>
  <si>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</si>
  <si>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</si>
  <si>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</si>
  <si>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</si>
  <si>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</si>
  <si>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</si>
  <si>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</si>
  <si>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</si>
  <si>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</si>
  <si>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</si>
  <si>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</si>
  <si>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</si>
  <si>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</si>
  <si>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</si>
  <si>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</si>
  <si>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</si>
  <si>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</si>
  <si>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</si>
  <si>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</si>
  <si>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</si>
  <si>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</si>
  <si>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</si>
  <si>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</si>
  <si>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</si>
  <si>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</si>
  <si>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</si>
  <si>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</si>
  <si>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</si>
  <si>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</si>
  <si>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</si>
  <si>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</si>
  <si>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</si>
  <si>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</si>
  <si>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</si>
  <si>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</si>
  <si>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</si>
  <si>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</si>
  <si>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</si>
  <si>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</si>
  <si>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</si>
  <si>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</si>
  <si>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</si>
  <si>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</si>
  <si>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</si>
  <si>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</si>
  <si>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</si>
  <si>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</si>
  <si>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</si>
  <si>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</si>
  <si>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</si>
  <si>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</si>
  <si>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</si>
  <si>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</si>
  <si>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</si>
  <si>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</si>
  <si>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</si>
  <si>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</si>
  <si>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</si>
  <si>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</si>
  <si>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</si>
  <si>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</si>
  <si>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</si>
  <si>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</si>
  <si>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</si>
  <si>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</si>
  <si>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</si>
  <si>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</si>
  <si>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</si>
  <si>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</si>
  <si>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</si>
  <si>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</si>
  <si>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</si>
  <si>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</si>
  <si>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</si>
  <si>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</si>
  <si>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</si>
  <si>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</si>
  <si>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</si>
  <si>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</si>
  <si>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</si>
  <si>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</si>
  <si>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</si>
  <si>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</si>
  <si>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</si>
  <si>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</si>
  <si>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</si>
  <si>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</si>
  <si>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</si>
  <si>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</si>
  <si>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</si>
  <si>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</si>
  <si>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</si>
  <si>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</si>
  <si>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</si>
  <si>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</si>
  <si>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</si>
  <si>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</si>
  <si>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</si>
  <si>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</si>
  <si>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</si>
  <si>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</si>
  <si>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</si>
  <si>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</si>
  <si>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</si>
  <si>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</si>
  <si>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</si>
  <si>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</si>
  <si>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</si>
  <si>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</si>
  <si>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</si>
  <si>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</si>
  <si>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</si>
  <si>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</si>
  <si>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</si>
  <si>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</si>
  <si>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</si>
  <si>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</si>
  <si>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</si>
  <si>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</si>
  <si>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</si>
  <si>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</si>
  <si>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</si>
  <si>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</si>
  <si>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</si>
  <si>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</si>
  <si>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</si>
  <si>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</si>
  <si>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</si>
  <si>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</si>
  <si>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</si>
  <si>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</si>
  <si>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</si>
  <si>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</si>
  <si>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</si>
  <si>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</si>
  <si>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</si>
  <si>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</si>
  <si>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</si>
  <si>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</si>
  <si>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</si>
  <si>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</si>
  <si>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</si>
  <si>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</si>
  <si>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</si>
  <si>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</si>
  <si>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</si>
  <si>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</si>
  <si>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</si>
  <si>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</si>
  <si>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</si>
  <si>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</si>
  <si>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</si>
  <si>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</si>
  <si>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</si>
  <si>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</si>
  <si>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</si>
  <si>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</si>
  <si>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</si>
  <si>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</si>
  <si>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</si>
  <si>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</si>
  <si>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</si>
  <si>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</si>
  <si>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</si>
  <si>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</si>
  <si>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</si>
  <si>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</si>
  <si>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</si>
  <si>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</si>
  <si>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</si>
  <si>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</si>
  <si>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</si>
  <si>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</si>
  <si>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</si>
  <si>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</si>
  <si>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</si>
  <si>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</si>
  <si>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</si>
  <si>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</si>
  <si>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</si>
  <si>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</si>
  <si>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</si>
  <si>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</si>
  <si>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</si>
  <si>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</si>
  <si>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</si>
  <si>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</si>
  <si>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</si>
  <si>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</si>
  <si>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</si>
  <si>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</si>
  <si>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</si>
  <si>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</si>
  <si>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</si>
  <si>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</si>
  <si>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</si>
  <si>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</si>
  <si>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</si>
  <si>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</si>
  <si>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</si>
  <si>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</si>
  <si>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</si>
  <si>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</si>
  <si>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</si>
  <si>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</si>
  <si>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</si>
  <si>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news4udc</t>
  </si>
  <si>
    <t>tdg_bnb</t>
  </si>
  <si>
    <t>poetonahill</t>
  </si>
  <si>
    <t>_thewritersclub</t>
  </si>
  <si>
    <t>markj_ohnson</t>
  </si>
  <si>
    <t>scalarhumanity</t>
  </si>
  <si>
    <t>teacherslens</t>
  </si>
  <si>
    <t>hispanicjobs</t>
  </si>
  <si>
    <t>faithatheismnub</t>
  </si>
  <si>
    <t>chrisdaviscng</t>
  </si>
  <si>
    <t>womenspowerbook</t>
  </si>
  <si>
    <t>celeb_studies</t>
  </si>
  <si>
    <t>capwell2049</t>
  </si>
  <si>
    <t>sabrinamorophd</t>
  </si>
  <si>
    <t>derekeb</t>
  </si>
  <si>
    <t>americandigest_</t>
  </si>
  <si>
    <t>twitch</t>
  </si>
  <si>
    <t>youtube</t>
  </si>
  <si>
    <t>scmpnews</t>
  </si>
  <si>
    <t>foxnewssunday</t>
  </si>
  <si>
    <t>foxnews</t>
  </si>
  <si>
    <t>krystalball</t>
  </si>
  <si>
    <t>rnfrstalliance</t>
  </si>
  <si>
    <t>leodicaprio</t>
  </si>
  <si>
    <t>thehill</t>
  </si>
  <si>
    <t>jeffbezos</t>
  </si>
  <si>
    <t>washingtonpost</t>
  </si>
  <si>
    <t>berniesanders</t>
  </si>
  <si>
    <t>nytimes</t>
  </si>
  <si>
    <t>globalforests</t>
  </si>
  <si>
    <t>ran</t>
  </si>
  <si>
    <t>amazonwatch</t>
  </si>
  <si>
    <t>intellectbooks</t>
  </si>
  <si>
    <t>verge</t>
  </si>
  <si>
    <t>Mentions</t>
  </si>
  <si>
    <t>Replies to</t>
  </si>
  <si>
    <t>RT @PoetonaHill: Q&amp;amp;A... https://t.co/IFstUshy4u  #Canada #Australia #Dublin #Belfast #Bristol #portsmouth #amreading #fiction #novel #twitt…</t>
  </si>
  <si>
    <t>Q&amp;amp;A... https://t.co/IFstUshy4u  #Canada #Australia #Dublin #Belfast #Bristol #portsmouth #amreading #fiction #novel #twitter #publishing #mediachat  #Poetry_Book_Society #Poetry #Thriller #Epic #Adventure #Readers #Reviewers #Amazon #Booksales #Author #authors #authorlife #News</t>
  </si>
  <si>
    <t>RT @chrisdaviscng: getting at the young voter via @youtube @twitch - politicians &amp;amp; state run media are catching up #socialmedia #medialiter…</t>
  </si>
  <si>
    <t>RT @chrisdaviscng: the complexity of communicating across multiple mediums in the battle to tell the #HongKong narrative
https://t.co/JfHT…</t>
  </si>
  <si>
    <t>RT @chrisdaviscng: a day in the life of the light sabor wielding protestor “The Dragon” marking Liu Xiaoming’s stark differences in describ…</t>
  </si>
  <si>
    <t>RT @chrisdaviscng: even right wing mouthpiece @foxnews has Chris Wallace @FoxNewsSunday 
this @scmpnews Martin Lee piece recalls the dialo…</t>
  </si>
  <si>
    <t>RT @chrisdaviscng: those are not Japanese flags on the #HongKongProtests eyes, they are showing their agility in #medialiteracy, their own…</t>
  </si>
  <si>
    <t>RT @chrisdaviscng: grappling with #mediaBias on how democratic candidates are reported @krystalball 
self censorship within #media culture…</t>
  </si>
  <si>
    <t>RT @chrisdaviscng: the new #medialiteracy of decoding state run media blitz 
https://t.co/lNlzWpHa2S #mediachat #media #hongkongprotest #s…</t>
  </si>
  <si>
    <t>RT @chrisdaviscng: @LeoDiCaprio @RnfrstAlliance rainforst fires up %85 from this time last year, #media should stop covering every utteranc…</t>
  </si>
  <si>
    <t>❤️ROME?!
Hiring a VATICAN #JOURNALIST for Rome Reports.
APPLY HERE:  https://t.co/HHQVG1LyzM
#mediachat #MediaJobs #journalistes #CatholicTwitter #CatholicEducation #Rome #Communication #NewsJobs #jobsact #jobsportal #jobhunting #JobFair #jobopenings #Hiring #ApplyNow https://t.co/1wvR2xHDZF</t>
  </si>
  <si>
    <t>#victory #mediachat #RT Global insight in 1 hand site:Will #Trump or #Hilary be good for USA https://t.co/8nHKrCJbac https://t.co/U0AtWy74pr</t>
  </si>
  <si>
    <t>even right wing mouthpiece @foxnews has Chris Wallace @FoxNewsSunday 
this @scmpnews Martin Lee piece recalls the dialogue of democratic hopes for #HongKong 
https://t.co/fXPQWw4Sai #medialiteracy #hongkongprotests #mediachat #edchat #edtech #literacy #democracy https://t.co/nfmtm7JPvu</t>
  </si>
  <si>
    <t>grappling with #mediaBias on how democratic candidates are reported @krystalball 
self censorship within #media culture
@BernieSanders @washingtonpost @JeffBezos @thehill 
https://t.co/mMs7sBkBwB #mediachat #2020election #edtech #edchat #medialiteracy https://t.co/qdDy7Widv2</t>
  </si>
  <si>
    <t>fiction playing off of reality playing off of fiction - Spike Lee anatomy of a science @nytimes 
https://t.co/r4YADwwpSV #film #mediachat #media #medialiteracy #edchat #edtech #makerEd #literacy https://t.co/NTnRbxbpHd</t>
  </si>
  <si>
    <t>RT fiction playing off of reality playing off of fiction - Spike Lee anatomy of a scene @nytimes 
https://t.co/oYGxrlap0m… #film #mediachat #media #medialiteracy #edchat #edtech #makerEd #literacy https://t.co/R7i3c6SGlg</t>
  </si>
  <si>
    <t>getting at the young voter via @youtube @twitch - politicians &amp;amp; state run media are catching up #socialmedia #medialiteracy 
https://t.co/rAlgD83eh2 #mediachat #edchat #makerEd #edtech #literacy https://t.co/z8miGNogMx</t>
  </si>
  <si>
    <t>@LeoDiCaprio @RnfrstAlliance rainforst fires up %85 from this time last year, #media should stop covering every utterance of Agent Orange and pay attention to this
https://t.co/bB9hPLcjZH #mediachat #medialiteracy #2020election #Brazil #Amazonas #Amazon @amazonwatch @ran @globalforests @RnfrstAlliance https://t.co/Go1vRb8auy</t>
  </si>
  <si>
    <t>a day in the life of the light sabor wielding protestor “The Dragon” marking Liu Xiaoming’s stark differences in describing youth in #Szenzhen  &amp;amp; #HongKong 
https://t.co/8QQTHC5IJH #edchat #medialiteracy #hongkongprotest #mediachat https://t.co/eGql5ywOhh</t>
  </si>
  <si>
    <t>those are not Japanese flags on the #HongKongProtests eyes, they are showing their agility in #medialiteracy, their own “David and Goliath” metacognition 
https://t.co/aOqI1D9SQl #newliteracies #mediachat #collectivestorytelling #mythologies #sign #RolandBarthes https://t.co/CGUHFqVZRW</t>
  </si>
  <si>
    <t>the poster art of the #Hongkongprotest showing agile approaches to #medialiteracy 
https://t.co/1dvaA8fJKU #mediachat #media #edtech #edchat #makerEd #newliteracies #k12 https://t.co/epjMHbddNv</t>
  </si>
  <si>
    <t>the new #medialiteracy of decoding state run media blitz 
https://t.co/lNlzWpHa2S #mediachat #media #hongkongprotest #socialmedia #edchat #makerEd https://t.co/J2AmvISWvU</t>
  </si>
  <si>
    <t>the complexity of communicating across multiple mediums in the battle to tell the #HongKong narrative
https://t.co/JfHTpOFQRF #medialiteracy #hongkongprotests #media #mediachat #edchat #edtech #makerEd #k12 https://t.co/i04RO9kiCf</t>
  </si>
  <si>
    <t>Romeo and Juliet word score story arc, making tragedy visible
https://t.co/PwuP7Qd2Pj]
 #narrative #literacy #edchat #edtechchat #writing #reading #makethinkingvisible #sketchnotes #edtech #litchat #mediachat https://t.co/pho2C6aQSI</t>
  </si>
  <si>
    <t>#victory #mediachat #RT Global insight in 1 hand site:Will #Trump or #Hilary be good for USA https://t.co/bJE0WOgfS3 https://t.co/pVWDyCP0hw</t>
  </si>
  <si>
    <t>Annette Davies now presents "Beyond an Ecological Perspective of Performing #Artists: Exploring the Interplay of Heterogeneous Factors Among Performers in the #Entertainment Industry" @IntellectBooks #CMCS19 #mediachat #celebrityculture #EntertainmentNews https://t.co/RXmaDaNAUT</t>
  </si>
  <si>
    <t>RT @celeb_studies: Annette Davies now presents "Beyond an Ecological Perspective of Performing #Artists: Exploring the Interplay of Heterog…</t>
  </si>
  <si>
    <t>@celeb_studies conference is underway! Such a great lineup of keynotes and papers _xD83E__xDD29_
I regret not being able to attend in person, but I'm infinitely grateful to everyone live tweeting the event! 
Follow #CMCS19 for compelling discussions #celebritystudies #mediachat #fanstudies</t>
  </si>
  <si>
    <t>Bringing the water cooler effect back to streaming television helps companies get more impact and attention. https://t.co/O3b4DCPZKw via @Verge #DisneyPlus #svod #mediachat</t>
  </si>
  <si>
    <t>Ahead of the official FTC settlement that could force the Google-owned AVOD to kick all under-13s off the platform, #YouTube is rolling out its first kids site. https://t.co/sMBU5OFY84 #kidtech #kidsmedia #mediachat</t>
  </si>
  <si>
    <t>Teen alive and well after car landed on top of him in medical miracle – MediaChat – News Today - https://t.co/SmdMI8RSnC https://t.co/P1pAMq0Y55</t>
  </si>
  <si>
    <t>Filmmakers Declare War on ‘Soap Opera Effect’, Announce New TV Mode – MediaChat – News Today - https://t.co/gsjB6HYxeu https://t.co/aVMaQvlYT9</t>
  </si>
  <si>
    <t>https://poems-by-charlie-gregory.blogspot.com/2019/08/q.html?spref=tw</t>
  </si>
  <si>
    <t>https://www.buzzfeednews.com/article/ryanmac/hong-kong-protests-violent-facebook-twitter-ads-china-state</t>
  </si>
  <si>
    <t>http://hispanic-jobs.com/jobs/vatican-journalist--rome-reports_rome-reports-srl_rome---outside-the-usa---italy/5239124?type=search&amp;auth_sess=8lhdsl3f8fh1b36kivorud7u62&amp;ref=1d52421eeb69b7029cd5c29b9</t>
  </si>
  <si>
    <t>http://womenspowerbook.org/articles/The-American-Presidential-Elections-2016-Will-Hillary-or-Trump-Win-in-The-Social-Media-And-The-Main-Media-Battle-womens-power-book.htm</t>
  </si>
  <si>
    <t>https://www.scmp.com/video/hong-kong/3004716/hong-kongs-pro-democracy-veteran-martin-lee-believes-democracy-will-arrive</t>
  </si>
  <si>
    <t>https://www.youtube.com/watch?v=j6Ia02L1qQo</t>
  </si>
  <si>
    <t>https://www.youtube.com/watch?v=MAI70pY1Xiw</t>
  </si>
  <si>
    <t>https://youtube.com/watch?v=MAI70p</t>
  </si>
  <si>
    <t>https://www.theverge.com/2019/8/20/20812826/youtube-politics-voters-presidential-candidates-sanders-yang-gabbard-podcast-interview-2020</t>
  </si>
  <si>
    <t>https://www.nytimes.com/2019/08/22/world/americas/brazil-amazon-fires-bolsonaro.html?action=click&amp;module=Top%20Stories&amp;pgtype=Homepage</t>
  </si>
  <si>
    <t>https://www.youtube.com/watch?v=UdtmJ-wc6Eo</t>
  </si>
  <si>
    <t>https://www.nytimes.com/2019/08/14/world/asia/hong-kong-airport-protests.html</t>
  </si>
  <si>
    <t>https://qz.com/quartzy/1673655/see-the-posters-and-comics-from-hong-kongs-protests/</t>
  </si>
  <si>
    <t>https://www.npr.org/2019/08/22/753394754/did-a-hong-kong-tycoon-hide-a-protest-message-in-his-innocuous-newspaper-ads</t>
  </si>
  <si>
    <t>http://hedonometer.org/books/v3/1777/?lens=[3,7</t>
  </si>
  <si>
    <t>https://www.theverge.com/2019/8/29/20831410/disney-plus-apple-hulu-netflix-binge-episodes-full-season-drop-vs-weekly-release-streaming-model?utm_campaign=theverge&amp;utm_content=entry&amp;utm_medium=social&amp;utm_source=twitter</t>
  </si>
  <si>
    <t>http://kidscreen.com/2019/08/29/youtube-kids-launching-first-website/</t>
  </si>
  <si>
    <t>https://americandigest.news/teen-alive-and-well-after-car-landed-on-top-of-him-in-medical-miracle-mediachat-news-today/</t>
  </si>
  <si>
    <t>https://americandigest.news/filmmakers-declare-war-on-soap-opera-effect-announce-new-tv-mode-mediachat-news-today/</t>
  </si>
  <si>
    <t>blogspot.com</t>
  </si>
  <si>
    <t>buzzfeednews.com</t>
  </si>
  <si>
    <t>hispanic-jobs.com</t>
  </si>
  <si>
    <t>womenspowerbook.org</t>
  </si>
  <si>
    <t>scmp.com</t>
  </si>
  <si>
    <t>youtube.com</t>
  </si>
  <si>
    <t>theverge.com</t>
  </si>
  <si>
    <t>nytimes.com</t>
  </si>
  <si>
    <t>qz.com</t>
  </si>
  <si>
    <t>npr.org</t>
  </si>
  <si>
    <t>hedonometer.org</t>
  </si>
  <si>
    <t>kidscreen.com</t>
  </si>
  <si>
    <t>americandigest.news</t>
  </si>
  <si>
    <t>canada australia dublin belfast bristol portsmouth amreading fiction novel</t>
  </si>
  <si>
    <t>canada australia dublin belfast bristol portsmouth amreading fiction novel twitter publishing mediachat poetry_book_society poetry thriller epic adventure readers reviewers amazon booksales author authors authorlife news</t>
  </si>
  <si>
    <t>socialmedia</t>
  </si>
  <si>
    <t>hongkong</t>
  </si>
  <si>
    <t>hongkongprotests medialiteracy</t>
  </si>
  <si>
    <t>mediabias media</t>
  </si>
  <si>
    <t>medialiteracy mediachat media hongkongprotest</t>
  </si>
  <si>
    <t>media</t>
  </si>
  <si>
    <t>journalist mediachat mediajobs journalistes catholictwitter catholiceducation rome communication newsjobs jobsact jobsportal jobhunting jobfair jobopenings hiring applynow</t>
  </si>
  <si>
    <t>victory mediachat rt trump hilary</t>
  </si>
  <si>
    <t>hongkong medialiteracy hongkongprotests mediachat edchat edtech literacy democracy</t>
  </si>
  <si>
    <t>mediabias media mediachat 2020election edtech edchat medialiteracy</t>
  </si>
  <si>
    <t>film mediachat media medialiteracy edchat edtech makered literacy</t>
  </si>
  <si>
    <t>socialmedia medialiteracy mediachat edchat makered edtech literacy</t>
  </si>
  <si>
    <t>media mediachat medialiteracy 2020election brazil amazonas amazon</t>
  </si>
  <si>
    <t>szenzhen hongkong edchat medialiteracy hongkongprotest mediachat</t>
  </si>
  <si>
    <t>hongkongprotests medialiteracy newliteracies mediachat collectivestorytelling mythologies sign rolandbarthes</t>
  </si>
  <si>
    <t>hongkongprotest medialiteracy mediachat media edtech edchat makered newliteracies k12</t>
  </si>
  <si>
    <t>medialiteracy mediachat media hongkongprotest socialmedia edchat makered</t>
  </si>
  <si>
    <t>hongkong medialiteracy hongkongprotests media mediachat edchat edtech makered k12</t>
  </si>
  <si>
    <t>narrative literacy edchat edtechchat writing reading makethinkingvisible sketchnotes edtech litchat mediachat</t>
  </si>
  <si>
    <t>artists entertainment cmcs19 mediachat celebrityculture entertainmentnews</t>
  </si>
  <si>
    <t>artists</t>
  </si>
  <si>
    <t>cmcs19 celebritystudies mediachat fanstudies</t>
  </si>
  <si>
    <t>disneyplus svod mediachat</t>
  </si>
  <si>
    <t>youtube kidtech kidsmedia mediachat</t>
  </si>
  <si>
    <t>https://pbs.twimg.com/media/ECyDwDhXUAAvWBK.jpg</t>
  </si>
  <si>
    <t>https://pbs.twimg.com/media/C2dkJtkXcAA0cBx.jpg</t>
  </si>
  <si>
    <t>https://pbs.twimg.com/media/ECGxaaAXkAAVths.jpg</t>
  </si>
  <si>
    <t>https://pbs.twimg.com/media/ECGwAIWXkAIdNrK.jpg</t>
  </si>
  <si>
    <t>https://pbs.twimg.com/media/ECQvVOEW4AAbl-L.jpg</t>
  </si>
  <si>
    <t>https://pbs.twimg.com/media/ECSPJXYWwAABE_p.jpg</t>
  </si>
  <si>
    <t>https://pbs.twimg.com/ext_tw_video_thumb/1163860932285607936/pu/img/yBmaa1roJSe6ID0q.jpg</t>
  </si>
  <si>
    <t>https://pbs.twimg.com/media/ECr59ICXsAExkxR.jpg</t>
  </si>
  <si>
    <t>https://pbs.twimg.com/media/ECGyvIlW4AAAuRx.png</t>
  </si>
  <si>
    <t>https://pbs.twimg.com/media/EB8Quo-X4AA01dC.jpg</t>
  </si>
  <si>
    <t>https://pbs.twimg.com/media/ECbSNgJXkAAIYKp.jpg</t>
  </si>
  <si>
    <t>https://pbs.twimg.com/media/ECbcG8NXkAAR1BT.jpg</t>
  </si>
  <si>
    <t>https://pbs.twimg.com/media/ECsEv78WsAAaRHV.jpg</t>
  </si>
  <si>
    <t>https://pbs.twimg.com/media/EDGSWzXWwAEkx-G.jpg</t>
  </si>
  <si>
    <t>https://pbs.twimg.com/media/C2dAKP2WIAATDzT.jpg</t>
  </si>
  <si>
    <t>https://pbs.twimg.com/media/EDOLxrcXoAE7FxO.jpg</t>
  </si>
  <si>
    <t>https://pbs.twimg.com/media/ECQ8H-fVUAE4w7c.jpg</t>
  </si>
  <si>
    <t>https://pbs.twimg.com/media/EDO2vGpUYAEyFS2.jpg</t>
  </si>
  <si>
    <t>http://abs.twimg.com/sticky/default_profile_images/default_profile_normal.png</t>
  </si>
  <si>
    <t>http://pbs.twimg.com/profile_images/897388529885495296/7IxW8QQU_normal.jpg</t>
  </si>
  <si>
    <t>http://pbs.twimg.com/profile_images/3372354615/8f3860c5e1ddf7a52990cee8568b88da_normal.jpeg</t>
  </si>
  <si>
    <t>http://pbs.twimg.com/profile_images/1126136211687583744/RJ-4z6qL_normal.jpg</t>
  </si>
  <si>
    <t>http://pbs.twimg.com/profile_images/1039966314960437248/yKL_4LvX_normal.jpg</t>
  </si>
  <si>
    <t>http://pbs.twimg.com/profile_images/851863204951142400/QI35SGUJ_normal.jpg</t>
  </si>
  <si>
    <t>http://pbs.twimg.com/profile_images/707658279669764096/4Ip7EJC9_normal.jpg</t>
  </si>
  <si>
    <t>http://pbs.twimg.com/profile_images/605093785404465153/otUPfvTY_normal.jpg</t>
  </si>
  <si>
    <t>http://pbs.twimg.com/profile_images/523676206189666306/O2kIj_SQ_normal.jpeg</t>
  </si>
  <si>
    <t>http://pbs.twimg.com/profile_images/845444410833801218/_iwwAmnD_normal.jpg</t>
  </si>
  <si>
    <t>http://pbs.twimg.com/profile_images/1062510630492528641/Tm30HDnT_normal.jpg</t>
  </si>
  <si>
    <t>https://twitter.com/#!/news4udc/status/1163167004855025665</t>
  </si>
  <si>
    <t>https://twitter.com/#!/tdg_bnb/status/1163167490152833024</t>
  </si>
  <si>
    <t>https://twitter.com/#!/poetonahill/status/1163166743143026688</t>
  </si>
  <si>
    <t>https://twitter.com/#!/_thewritersclub/status/1163182340874678272</t>
  </si>
  <si>
    <t>https://twitter.com/#!/markj_ohnson/status/1163990176294690816</t>
  </si>
  <si>
    <t>https://twitter.com/#!/scalarhumanity/status/1165030680075603968</t>
  </si>
  <si>
    <t>https://twitter.com/#!/teacherslens/status/1163859078386466816</t>
  </si>
  <si>
    <t>https://twitter.com/#!/teacherslens/status/1163859102499520513</t>
  </si>
  <si>
    <t>https://twitter.com/#!/teacherslens/status/1163914633041842177</t>
  </si>
  <si>
    <t>https://twitter.com/#!/teacherslens/status/1163914709009084416</t>
  </si>
  <si>
    <t>https://twitter.com/#!/teacherslens/status/1163990048720785409</t>
  </si>
  <si>
    <t>https://twitter.com/#!/teacherslens/status/1163990065233760256</t>
  </si>
  <si>
    <t>https://twitter.com/#!/teacherslens/status/1165086572137594880</t>
  </si>
  <si>
    <t>https://twitter.com/#!/teacherslens/status/1165086681361473539</t>
  </si>
  <si>
    <t>https://twitter.com/#!/hispanicjobs/status/1165451266807517185</t>
  </si>
  <si>
    <t>https://twitter.com/#!/faithatheismnub/status/1163003104771657728</t>
  </si>
  <si>
    <t>https://twitter.com/#!/faithatheismnub/status/1163762128366526465</t>
  </si>
  <si>
    <t>https://twitter.com/#!/faithatheismnub/status/1164524887966441472</t>
  </si>
  <si>
    <t>https://twitter.com/#!/faithatheismnub/status/1165286401497346048</t>
  </si>
  <si>
    <t>https://twitter.com/#!/faithatheismnub/status/1166049687633321991</t>
  </si>
  <si>
    <t>https://twitter.com/#!/faithatheismnub/status/1166807926566248448</t>
  </si>
  <si>
    <t>https://twitter.com/#!/chrisdaviscng/status/1162405276890406912</t>
  </si>
  <si>
    <t>https://twitter.com/#!/chrisdaviscng/status/1162403715812331521</t>
  </si>
  <si>
    <t>https://twitter.com/#!/chrisdaviscng/status/1163106662573629441</t>
  </si>
  <si>
    <t>https://twitter.com/#!/chrisdaviscng/status/1163212061406584833</t>
  </si>
  <si>
    <t>https://twitter.com/#!/chrisdaviscng/status/1163860974090235905</t>
  </si>
  <si>
    <t>https://twitter.com/#!/chrisdaviscng/status/1165018306266509312</t>
  </si>
  <si>
    <t>https://twitter.com/#!/chrisdaviscng/status/1162406749330124802</t>
  </si>
  <si>
    <t>https://twitter.com/#!/chrisdaviscng/status/1161665717412007936</t>
  </si>
  <si>
    <t>https://twitter.com/#!/chrisdaviscng/status/1163848703033204738</t>
  </si>
  <si>
    <t>https://twitter.com/#!/chrisdaviscng/status/1163859592448794625</t>
  </si>
  <si>
    <t>https://twitter.com/#!/chrisdaviscng/status/1165030251094773761</t>
  </si>
  <si>
    <t>https://twitter.com/#!/chrisdaviscng/status/1166874788440264705</t>
  </si>
  <si>
    <t>https://twitter.com/#!/womenspowerbook/status/1163884664223883264</t>
  </si>
  <si>
    <t>https://twitter.com/#!/womenspowerbook/status/1164975852985159686</t>
  </si>
  <si>
    <t>https://twitter.com/#!/womenspowerbook/status/1166112846473830400</t>
  </si>
  <si>
    <t>https://twitter.com/#!/womenspowerbook/status/1167239017043320833</t>
  </si>
  <si>
    <t>https://twitter.com/#!/celeb_studies/status/1167430422160171009</t>
  </si>
  <si>
    <t>https://twitter.com/#!/capwell2049/status/1167436681156468736</t>
  </si>
  <si>
    <t>https://twitter.com/#!/celeb_studies/status/1167432109822218240</t>
  </si>
  <si>
    <t>https://twitter.com/#!/sabrinamorophd/status/1167455384031940609</t>
  </si>
  <si>
    <t>https://twitter.com/#!/derekeb/status/1167474039201251329</t>
  </si>
  <si>
    <t>https://twitter.com/#!/derekeb/status/1167157239972368385</t>
  </si>
  <si>
    <t>https://twitter.com/#!/americandigest_/status/1163120713189822464</t>
  </si>
  <si>
    <t>https://twitter.com/#!/americandigest_/status/1167477650207604736</t>
  </si>
  <si>
    <t>1163167004855025665</t>
  </si>
  <si>
    <t>1163167490152833024</t>
  </si>
  <si>
    <t>1163166743143026688</t>
  </si>
  <si>
    <t>1163182340874678272</t>
  </si>
  <si>
    <t>1163990176294690816</t>
  </si>
  <si>
    <t>1165030680075603968</t>
  </si>
  <si>
    <t>1163859078386466816</t>
  </si>
  <si>
    <t>1163859102499520513</t>
  </si>
  <si>
    <t>1163914633041842177</t>
  </si>
  <si>
    <t>1163914709009084416</t>
  </si>
  <si>
    <t>1163990048720785409</t>
  </si>
  <si>
    <t>1163990065233760256</t>
  </si>
  <si>
    <t>1165086572137594880</t>
  </si>
  <si>
    <t>1165086681361473539</t>
  </si>
  <si>
    <t>1165451266807517185</t>
  </si>
  <si>
    <t>1163003104771657728</t>
  </si>
  <si>
    <t>1163762128366526465</t>
  </si>
  <si>
    <t>1164524887966441472</t>
  </si>
  <si>
    <t>1165286401497346048</t>
  </si>
  <si>
    <t>1166049687633321991</t>
  </si>
  <si>
    <t>1166807926566248448</t>
  </si>
  <si>
    <t>1162405276890406912</t>
  </si>
  <si>
    <t>1162403715812331521</t>
  </si>
  <si>
    <t>1163106662573629441</t>
  </si>
  <si>
    <t>1163212061406584833</t>
  </si>
  <si>
    <t>1163860974090235905</t>
  </si>
  <si>
    <t>1165018306266509312</t>
  </si>
  <si>
    <t>1162406749330124802</t>
  </si>
  <si>
    <t>1161665717412007936</t>
  </si>
  <si>
    <t>1163848703033204738</t>
  </si>
  <si>
    <t>1163859592448794625</t>
  </si>
  <si>
    <t>1165030251094773761</t>
  </si>
  <si>
    <t>1166874788440264705</t>
  </si>
  <si>
    <t>1163884664223883264</t>
  </si>
  <si>
    <t>1164975852985159686</t>
  </si>
  <si>
    <t>1166112846473830400</t>
  </si>
  <si>
    <t>1167239017043320833</t>
  </si>
  <si>
    <t>1167430422160171009</t>
  </si>
  <si>
    <t>1167436681156468736</t>
  </si>
  <si>
    <t>1167432109822218240</t>
  </si>
  <si>
    <t>1167455384031940609</t>
  </si>
  <si>
    <t>1167474039201251329</t>
  </si>
  <si>
    <t>1167157239972368385</t>
  </si>
  <si>
    <t>1163120713189822464</t>
  </si>
  <si>
    <t>1167477650207604736</t>
  </si>
  <si>
    <t>1165016381416509440</t>
  </si>
  <si>
    <t>1166872951905542145</t>
  </si>
  <si>
    <t/>
  </si>
  <si>
    <t>278666824</t>
  </si>
  <si>
    <t>1314177079</t>
  </si>
  <si>
    <t>und</t>
  </si>
  <si>
    <t>en</t>
  </si>
  <si>
    <t>News4UDC bot</t>
  </si>
  <si>
    <t>TDG Adventures</t>
  </si>
  <si>
    <t>Twitter Web Client</t>
  </si>
  <si>
    <t>Twitter Web App</t>
  </si>
  <si>
    <t>Mark Johnson1</t>
  </si>
  <si>
    <t>behavioralscience</t>
  </si>
  <si>
    <t>TweetDeck</t>
  </si>
  <si>
    <t>Buffer</t>
  </si>
  <si>
    <t>Tweet Suite</t>
  </si>
  <si>
    <t>Twitter for Android</t>
  </si>
  <si>
    <t>American Digest</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</si>
  <si>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</si>
  <si>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</si>
  <si>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</si>
  <si>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</si>
  <si>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</si>
  <si>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</si>
  <si>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</si>
  <si>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</si>
  <si>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</si>
  <si>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</si>
  <si>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</si>
  <si>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</si>
  <si>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</si>
  <si>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</si>
  <si>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</si>
  <si>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</si>
  <si>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</si>
  <si>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</si>
  <si>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</si>
  <si>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</si>
  <si>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</si>
  <si>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</si>
  <si>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News4U</t>
  </si>
  <si>
    <t>Charlie Gregory</t>
  </si>
  <si>
    <t>Adventure India</t>
  </si>
  <si>
    <t>The Writers Club</t>
  </si>
  <si>
    <t>Mark Johnson</t>
  </si>
  <si>
    <t>Twitch</t>
  </si>
  <si>
    <t>YouTube</t>
  </si>
  <si>
    <t>Chris Davis</t>
  </si>
  <si>
    <t>Scalar Humanity</t>
  </si>
  <si>
    <t>SCMP News</t>
  </si>
  <si>
    <t>FoxNewsSunday</t>
  </si>
  <si>
    <t>Fox News</t>
  </si>
  <si>
    <t>Krystal Ball</t>
  </si>
  <si>
    <t>Rainforest Alliance</t>
  </si>
  <si>
    <t>Leonardo DiCaprio</t>
  </si>
  <si>
    <t>Hispanic-Jobs.com</t>
  </si>
  <si>
    <t>Faith Atheism Nub</t>
  </si>
  <si>
    <t>The Hill</t>
  </si>
  <si>
    <t>Jeff Bezos</t>
  </si>
  <si>
    <t>The Washington Post</t>
  </si>
  <si>
    <t>Bernie Sanders</t>
  </si>
  <si>
    <t>The New York Times</t>
  </si>
  <si>
    <t>Global Forest Watch</t>
  </si>
  <si>
    <t>RAN</t>
  </si>
  <si>
    <t>AMAZON WATCH</t>
  </si>
  <si>
    <t>Women's Power' Book</t>
  </si>
  <si>
    <t>CMCS</t>
  </si>
  <si>
    <t>Intellect</t>
  </si>
  <si>
    <t>Geoffrey D. Henry</t>
  </si>
  <si>
    <t>Sabrina Moro</t>
  </si>
  <si>
    <t>Derek E. Baird</t>
  </si>
  <si>
    <t>The Verge</t>
  </si>
  <si>
    <t>Poet, Novelist and Blogger. My poems are Snapshots of LIfe. My novels are suspense adventure-thrillers. My blog is entertainment. More info on my website.</t>
  </si>
  <si>
    <t>Our crafted trips and tour plans for you and your friends</t>
  </si>
  <si>
    <t>Account Managed by Amber Black
-
The Writers Club - A gallery to showcase unique and underground writing from around the world! All writers Welcome!</t>
  </si>
  <si>
    <t>Assistant Manager. K-12 educational #sales and #marketing. Connect with educators. Business opportunities.
#edtech #education #data</t>
  </si>
  <si>
    <t>We are Twitch: a global community of millions who come together each day to create their own entertainment. For site issues follow @TwitchSupport.</t>
  </si>
  <si>
    <t>Pivoting to video.</t>
  </si>
  <si>
    <t>educator, classical guitarist, drummer, photographer, video documentarian, runner, swimmer, salsa dancer, hacky sack enthusiast, believer, beat boxer wanabe</t>
  </si>
  <si>
    <t>Ask leaders to make Behavioral Science the root of educational branches. Evolving adults do external value better, when they do internal evaluations better.</t>
  </si>
  <si>
    <t>the world through the lens of a teacher</t>
  </si>
  <si>
    <t>The South China Morning Post brings you news and analysis about Hong Kong, China and the rest of Asia.</t>
  </si>
  <si>
    <t>Fox News Sunday with Chris Wallace</t>
  </si>
  <si>
    <t>America’s Strongest Primetime Lineup Anywhere! Follow America's #1 cable news network, delivering you breaking news, insightful analysis, and must-see videos.</t>
  </si>
  <si>
    <t>co-host Rising @hilltvlive Reversing the Apocalypse. Ella, Lolo and Ida Rose's mama!</t>
  </si>
  <si>
    <t>International NGO advancing sustainable land use for strong forests &amp; thriving communities. Joining forces with @UTZCertified. Email: info@ra.org.</t>
  </si>
  <si>
    <t>Actor and Environmentalist</t>
  </si>
  <si>
    <t>#Career site with 1000's of #jobs for #bilingual / #Spanish-speaking pro's #latinos #hispanics #trabajo</t>
  </si>
  <si>
    <t>If real, God is unfathomable Faiths being angles to fathom &amp; BOOK airing ALL on ALL faiths this UNIQUE HANDLE airs papers on Christianity Islam Hinduism atheism</t>
  </si>
  <si>
    <t>The Hill is the premier source for policy and political news. Follow for tweets on what's happening in Washington, breaking news and retweets of our reporters.</t>
  </si>
  <si>
    <t>Amazon, Blue Origin, Washington Post</t>
  </si>
  <si>
    <t>Breaking news, analysis, and opinion. Founded in 1877. Our staff on Twitter: https://twitter.com/washingtonpost/lists/washington-post-people</t>
  </si>
  <si>
    <t>U.S. Senator from Vermont and candidate for President of the United States.</t>
  </si>
  <si>
    <t>News tips? Share them here: http://nyti.ms/2FVHq9v
"The Weekly" is our new TV series. Episodes air Sundays at 10 p.m. on FX and on Hulu the next day.</t>
  </si>
  <si>
    <t>Use GFW's satellite technology, open data and human networks to better monitor and manage forests. It's free and easy to use. Led by @worldresources.</t>
  </si>
  <si>
    <t>RAN defends forests, communities &amp; climate through non-violent direct action, organizing &amp; education.</t>
  </si>
  <si>
    <t>Protecting the rainforest and the climate by advancing the rights of indigenous peoples in the Amazon Basin. Follow our staff: https://t.co/fNWCZYTTlR _xD83E__xDD8B__xD83C__xDF31_</t>
  </si>
  <si>
    <t>Inspired by JohnGreen's #book topping NewYork #chart we air history's FIRST PastPresentFuture gluing one #author BOOK &amp; await critique Follow- Get 3D icon in DM</t>
  </si>
  <si>
    <t>Centre for Media &amp; Celebrity Studies is an international research network facilitating media commentaries on fame. Founded: 2012 Dir.Dr Samita Nandy @famecritic</t>
  </si>
  <si>
    <t>Intellect is an independent academic publisher whose focus lies in areas of creative practice and popular culture.</t>
  </si>
  <si>
    <t>Ph.D. Candidate - Georgia State University. Graduate Teaching/Research Assistant.  Interest: TV mystery/detective shows. He/him/his.</t>
  </si>
  <si>
    <t>Lecturer &amp; PhD researcher @TrentUni: media, rape #MeToo #TimesUp | Outreach intern @celeb_studies | Fundraising officer @FWSAuk | Fluent in Frenglish | she/her</t>
  </si>
  <si>
    <t>Kids/Teen Digital Strategy, Creative Content &amp; KidTech | Kid Culture, Trends &amp; Insights | Former Disney &amp; Yahoo! Kids | Author #GenZFrequency | He/him</t>
  </si>
  <si>
    <t>https://t.co/W2SFxIXkC4 covers life in the future.</t>
  </si>
  <si>
    <t>News and Opinion</t>
  </si>
  <si>
    <t>Prifdinnas, Cymru</t>
  </si>
  <si>
    <t>India</t>
  </si>
  <si>
    <t>London, England</t>
  </si>
  <si>
    <t>united s</t>
  </si>
  <si>
    <t>San Francisco, CA</t>
  </si>
  <si>
    <t>San Bruno, CA</t>
  </si>
  <si>
    <t>Bogota</t>
  </si>
  <si>
    <t>Hong Kong</t>
  </si>
  <si>
    <t>Washington, D.C.</t>
  </si>
  <si>
    <t>U.S.A.</t>
  </si>
  <si>
    <t>King George, VA</t>
  </si>
  <si>
    <t>Los Angeles, CA</t>
  </si>
  <si>
    <t>USA</t>
  </si>
  <si>
    <t>Washington, DC</t>
  </si>
  <si>
    <t>Vermont</t>
  </si>
  <si>
    <t>New York City</t>
  </si>
  <si>
    <t>Forests and forest landscapes</t>
  </si>
  <si>
    <t>San Francisco</t>
  </si>
  <si>
    <t>Oakland, California</t>
  </si>
  <si>
    <t>UK</t>
  </si>
  <si>
    <t xml:space="preserve">LA | NYC | Toronto | Mumbai </t>
  </si>
  <si>
    <t>Bristol, UK</t>
  </si>
  <si>
    <t>Nottingham, England</t>
  </si>
  <si>
    <t>SF | L.A via Laguna Beach</t>
  </si>
  <si>
    <t>New York</t>
  </si>
  <si>
    <t>United States</t>
  </si>
  <si>
    <t>http://www.poet-on-a-hill.blogspot.com</t>
  </si>
  <si>
    <t>http://www.traveldglobe.com/</t>
  </si>
  <si>
    <t>https://t.co/zTXfMLSsWP</t>
  </si>
  <si>
    <t>http://twitch.tv</t>
  </si>
  <si>
    <t>https://t.co/F3fLcf5sH7</t>
  </si>
  <si>
    <t>http://www.celebratecng.blogspot.com</t>
  </si>
  <si>
    <t>https://t.co/lJmMq6v1rW</t>
  </si>
  <si>
    <t>http://www.scmp.com</t>
  </si>
  <si>
    <t>http://t.co/bHEAnMY75x</t>
  </si>
  <si>
    <t>http://www.foxnews.com</t>
  </si>
  <si>
    <t>http://hill.tv</t>
  </si>
  <si>
    <t>http://t.co/9CvnIHlNjV</t>
  </si>
  <si>
    <t>http://t.co/nthK5jZoqc</t>
  </si>
  <si>
    <t>http://www.hispanic-jobs.com</t>
  </si>
  <si>
    <t>http://www.womenspowerbook.org</t>
  </si>
  <si>
    <t>http://t.co/t414UtTRv4</t>
  </si>
  <si>
    <t>http://washingtonpost.com</t>
  </si>
  <si>
    <t>https://t.co/jpg8Sp1GhR</t>
  </si>
  <si>
    <t>http://www.nytimes.com/</t>
  </si>
  <si>
    <t>https://t.co/YscXOXHlGI</t>
  </si>
  <si>
    <t>http://t.co/siFft4bzd2</t>
  </si>
  <si>
    <t>https://t.co/t2lJZjWo2o</t>
  </si>
  <si>
    <t>http://t.co/Et3TV3BO2Q</t>
  </si>
  <si>
    <t>https://t.co/dAs0P2ghs2</t>
  </si>
  <si>
    <t>https://t.co/6X2a5vc9Ux</t>
  </si>
  <si>
    <t>https://t.co/ioDZwZWJiy</t>
  </si>
  <si>
    <t>http://t.co/W2SFxIXkC4</t>
  </si>
  <si>
    <t>http://americandigest.news</t>
  </si>
  <si>
    <t>https://pbs.twimg.com/profile_banners/111681055/1553389113</t>
  </si>
  <si>
    <t>https://pbs.twimg.com/profile_banners/860033821378465792/1502789121</t>
  </si>
  <si>
    <t>https://pbs.twimg.com/profile_banners/743949780322230272/1557326732</t>
  </si>
  <si>
    <t>https://pbs.twimg.com/profile_banners/309366491/1445279789</t>
  </si>
  <si>
    <t>https://pbs.twimg.com/profile_banners/10228272/1563295551</t>
  </si>
  <si>
    <t>https://pbs.twimg.com/profile_banners/278666824/1454281143</t>
  </si>
  <si>
    <t>https://pbs.twimg.com/profile_banners/717927353268232192/1460477788</t>
  </si>
  <si>
    <t>https://pbs.twimg.com/profile_banners/3000201888/1457553856</t>
  </si>
  <si>
    <t>https://pbs.twimg.com/profile_banners/23922797/1553562693</t>
  </si>
  <si>
    <t>https://pbs.twimg.com/profile_banners/18805644/1525876234</t>
  </si>
  <si>
    <t>https://pbs.twimg.com/profile_banners/1367531/1492649996</t>
  </si>
  <si>
    <t>https://pbs.twimg.com/profile_banners/14786217/1551888886</t>
  </si>
  <si>
    <t>https://pbs.twimg.com/profile_banners/133880286/1558633479</t>
  </si>
  <si>
    <t>https://pbs.twimg.com/profile_banners/25560855/1418537729</t>
  </si>
  <si>
    <t>https://pbs.twimg.com/profile_banners/725719130184232961/1493600845</t>
  </si>
  <si>
    <t>https://pbs.twimg.com/profile_banners/1917731/1434034905</t>
  </si>
  <si>
    <t>https://pbs.twimg.com/profile_banners/15506669/1448361938</t>
  </si>
  <si>
    <t>https://pbs.twimg.com/profile_banners/2467791/1469484132</t>
  </si>
  <si>
    <t>https://pbs.twimg.com/profile_banners/216776631/1556544578</t>
  </si>
  <si>
    <t>https://pbs.twimg.com/profile_banners/807095/1566786202</t>
  </si>
  <si>
    <t>https://pbs.twimg.com/profile_banners/256573185/1521029981</t>
  </si>
  <si>
    <t>https://pbs.twimg.com/profile_banners/10340482/1516753060</t>
  </si>
  <si>
    <t>https://pbs.twimg.com/profile_banners/22971125/1566597436</t>
  </si>
  <si>
    <t>https://pbs.twimg.com/profile_banners/328638472/1493583065</t>
  </si>
  <si>
    <t>https://pbs.twimg.com/profile_banners/1314177079/1408934145</t>
  </si>
  <si>
    <t>https://pbs.twimg.com/profile_banners/40265638/1563274417</t>
  </si>
  <si>
    <t>https://pbs.twimg.com/profile_banners/845428821696352256/1495674828</t>
  </si>
  <si>
    <t>https://pbs.twimg.com/profile_banners/6505892/1461777860</t>
  </si>
  <si>
    <t>https://pbs.twimg.com/profile_banners/275686563/1566914626</t>
  </si>
  <si>
    <t>https://pbs.twimg.com/profile_banners/856537207460507655/1558596835</t>
  </si>
  <si>
    <t>http://abs.twimg.com/images/themes/theme1/bg.png</t>
  </si>
  <si>
    <t>http://abs.twimg.com/images/themes/theme14/bg.gif</t>
  </si>
  <si>
    <t>http://abs.twimg.com/images/themes/theme7/bg.gif</t>
  </si>
  <si>
    <t>http://abs.twimg.com/images/themes/theme5/bg.gif</t>
  </si>
  <si>
    <t>http://abs.twimg.com/images/themes/theme9/bg.gif</t>
  </si>
  <si>
    <t>http://abs.twimg.com/images/themes/theme15/bg.png</t>
  </si>
  <si>
    <t>http://pbs.twimg.com/profile_images/979092312553750528/2ejlMVyG_normal.jpg</t>
  </si>
  <si>
    <t>http://pbs.twimg.com/profile_images/1148327441527689217/1QpS06D6_normal.png</t>
  </si>
  <si>
    <t>http://pbs.twimg.com/profile_images/1061753821305733120/btZSZfFL_normal.jpg</t>
  </si>
  <si>
    <t>http://pbs.twimg.com/profile_images/1062597520444932096/Ue20RVFo_normal.jpg</t>
  </si>
  <si>
    <t>http://pbs.twimg.com/profile_images/378800000250820849/dcd07c72437bd2cb590c616572185a96_normal.png</t>
  </si>
  <si>
    <t>http://pbs.twimg.com/profile_images/918480715158716419/4X8oCbge_normal.jpg</t>
  </si>
  <si>
    <t>http://pbs.twimg.com/profile_images/995672284059889664/JBSH_AT6_normal.jpg</t>
  </si>
  <si>
    <t>http://pbs.twimg.com/profile_images/1103301665816567813/an-Lo_4z_normal.png</t>
  </si>
  <si>
    <t>http://pbs.twimg.com/profile_images/694662257586892802/mdc5ELjj_normal.jpg</t>
  </si>
  <si>
    <t>http://pbs.twimg.com/profile_images/1304169008/MC_70301300_1_normal.jpg</t>
  </si>
  <si>
    <t>http://pbs.twimg.com/profile_images/725743571240914944/5d1EM5fU_normal.jpg</t>
  </si>
  <si>
    <t>http://pbs.twimg.com/profile_images/907330975587336193/tw7JPE5v_normal.jpg</t>
  </si>
  <si>
    <t>http://pbs.twimg.com/profile_images/669103856106668033/UF3cgUk4_normal.jpg</t>
  </si>
  <si>
    <t>http://pbs.twimg.com/profile_images/1060271522319925257/fJKwJ0r2_normal.jpg</t>
  </si>
  <si>
    <t>http://pbs.twimg.com/profile_images/1097820307388334080/9ddg5F6v_normal.png</t>
  </si>
  <si>
    <t>http://pbs.twimg.com/profile_images/1098244578472280064/gjkVMelR_normal.png</t>
  </si>
  <si>
    <t>http://pbs.twimg.com/profile_images/378800000511265614/2dd80d5ca8391bc577aa8edcb53d1312_normal.jpeg</t>
  </si>
  <si>
    <t>http://pbs.twimg.com/profile_images/818926810012340224/RNxwNtxy_normal.jpg</t>
  </si>
  <si>
    <t>http://pbs.twimg.com/profile_images/875401516282073088/nCZ8Vj6s_normal.jpg</t>
  </si>
  <si>
    <t>http://pbs.twimg.com/profile_images/1523706394/WPB_normal.gif</t>
  </si>
  <si>
    <t>http://pbs.twimg.com/profile_images/1151082448001884160/cYvk1OxU_normal.jpg</t>
  </si>
  <si>
    <t>http://pbs.twimg.com/profile_images/877903823133704194/Mqp1PXU8_normal.jpg</t>
  </si>
  <si>
    <t>http://pbs.twimg.com/profile_images/1131462921098321920/voaaiZfG_normal.png</t>
  </si>
  <si>
    <t>Open Twitter Page for This Person</t>
  </si>
  <si>
    <t>https://twitter.com/news4udc</t>
  </si>
  <si>
    <t>https://twitter.com/poetonahill</t>
  </si>
  <si>
    <t>https://twitter.com/tdg_bnb</t>
  </si>
  <si>
    <t>https://twitter.com/_thewritersclub</t>
  </si>
  <si>
    <t>https://twitter.com/markj_ohnson</t>
  </si>
  <si>
    <t>https://twitter.com/twitch</t>
  </si>
  <si>
    <t>https://twitter.com/youtube</t>
  </si>
  <si>
    <t>https://twitter.com/chrisdaviscng</t>
  </si>
  <si>
    <t>https://twitter.com/scalarhumanity</t>
  </si>
  <si>
    <t>https://twitter.com/teacherslens</t>
  </si>
  <si>
    <t>https://twitter.com/scmpnews</t>
  </si>
  <si>
    <t>https://twitter.com/foxnewssunday</t>
  </si>
  <si>
    <t>https://twitter.com/foxnews</t>
  </si>
  <si>
    <t>https://twitter.com/krystalball</t>
  </si>
  <si>
    <t>https://twitter.com/rnfrstalliance</t>
  </si>
  <si>
    <t>https://twitter.com/leodicaprio</t>
  </si>
  <si>
    <t>https://twitter.com/hispanicjobs</t>
  </si>
  <si>
    <t>https://twitter.com/faithatheismnub</t>
  </si>
  <si>
    <t>https://twitter.com/thehill</t>
  </si>
  <si>
    <t>https://twitter.com/jeffbezos</t>
  </si>
  <si>
    <t>https://twitter.com/washingtonpost</t>
  </si>
  <si>
    <t>https://twitter.com/berniesanders</t>
  </si>
  <si>
    <t>https://twitter.com/nytimes</t>
  </si>
  <si>
    <t>https://twitter.com/globalforests</t>
  </si>
  <si>
    <t>https://twitter.com/ran</t>
  </si>
  <si>
    <t>https://twitter.com/amazonwatch</t>
  </si>
  <si>
    <t>https://twitter.com/womenspowerbook</t>
  </si>
  <si>
    <t>https://twitter.com/celeb_studies</t>
  </si>
  <si>
    <t>https://twitter.com/intellectbooks</t>
  </si>
  <si>
    <t>https://twitter.com/capwell2049</t>
  </si>
  <si>
    <t>https://twitter.com/sabrinamorophd</t>
  </si>
  <si>
    <t>https://twitter.com/derekeb</t>
  </si>
  <si>
    <t>https://twitter.com/verge</t>
  </si>
  <si>
    <t>https://twitter.com/americandigest_</t>
  </si>
  <si>
    <t>news4udc
RT @PoetonaHill: Q&amp;amp;A... https://t.co/IFstUshy4u
#Canada #Australia #Dublin #Belfast
#Bristol #portsmouth #amreading
#fiction #novel #twitt…</t>
  </si>
  <si>
    <t>poetonahill
Q&amp;amp;A... https://t.co/IFstUshy4u
#Canada #Australia #Dublin #Belfast
#Bristol #portsmouth #amreading
#fiction #novel #twitter #publishing
#mediachat #Poetry_Book_Society
#Poetry #Thriller #Epic #Adventure
#Readers #Reviewers #Amazon #Booksales
#Author #authors #authorlife #News</t>
  </si>
  <si>
    <t>tdg_bnb
RT @PoetonaHill: Q&amp;amp;A... https://t.co/IFstUshy4u
#Canada #Australia #Dublin #Belfast
#Bristol #portsmouth #amreading
#fiction #novel #twitt…</t>
  </si>
  <si>
    <t>_thewritersclub
RT @PoetonaHill: Q&amp;amp;A... https://t.co/IFstUshy4u
#Canada #Australia #Dublin #Belfast
#Bristol #portsmouth #amreading
#fiction #novel #twitt…</t>
  </si>
  <si>
    <t>markj_ohnson
RT @chrisdaviscng: getting at the
young voter via @youtube @twitch
- politicians &amp;amp; state run media
are catching up #socialmedia #medialiter…</t>
  </si>
  <si>
    <t xml:space="preserve">twitch
</t>
  </si>
  <si>
    <t xml:space="preserve">youtube
</t>
  </si>
  <si>
    <t>chrisdaviscng
Romeo and Juliet word score story
arc, making tragedy visible https://t.co/PwuP7Qd2Pj]
#narrative #literacy #edchat #edtechchat
#writing #reading #makethinkingvisible
#sketchnotes #edtech #litchat #mediachat
https://t.co/pho2C6aQSI</t>
  </si>
  <si>
    <t>scalarhumanity
RT @chrisdaviscng: the complexity
of communicating across multiple
mediums in the battle to tell the
#HongKong narrative https://t.co/JfHT…</t>
  </si>
  <si>
    <t>teacherslens
RT @chrisdaviscng: the complexity
of communicating across multiple
mediums in the battle to tell the
#HongKong narrative https://t.co/JfHT…</t>
  </si>
  <si>
    <t xml:space="preserve">scmpnews
</t>
  </si>
  <si>
    <t xml:space="preserve">foxnewssunday
</t>
  </si>
  <si>
    <t xml:space="preserve">foxnews
</t>
  </si>
  <si>
    <t xml:space="preserve">krystalball
</t>
  </si>
  <si>
    <t xml:space="preserve">rnfrstalliance
</t>
  </si>
  <si>
    <t xml:space="preserve">leodicaprio
</t>
  </si>
  <si>
    <t>hispanicjobs
❤️ROME?! Hiring a VATICAN #JOURNALIST
for Rome Reports. APPLY HERE: https://t.co/HHQVG1LyzM
#mediachat #MediaJobs #journalistes
#CatholicTwitter #CatholicEducation
#Rome #Communication #NewsJobs
#jobsact #jobsportal #jobhunting
#JobFair #jobopenings #Hiring #ApplyNow
https://t.co/1wvR2xHDZF</t>
  </si>
  <si>
    <t>faithatheismnub
#victory #mediachat #RT Global
insight in 1 hand site:Will #Trump
or #Hilary be good for USA https://t.co/8nHKrCJbac
https://t.co/U0AtWy74pr</t>
  </si>
  <si>
    <t xml:space="preserve">thehill
</t>
  </si>
  <si>
    <t xml:space="preserve">jeffbezos
</t>
  </si>
  <si>
    <t xml:space="preserve">washingtonpost
</t>
  </si>
  <si>
    <t xml:space="preserve">berniesanders
</t>
  </si>
  <si>
    <t xml:space="preserve">nytimes
</t>
  </si>
  <si>
    <t xml:space="preserve">globalforests
</t>
  </si>
  <si>
    <t xml:space="preserve">ran
</t>
  </si>
  <si>
    <t xml:space="preserve">amazonwatch
</t>
  </si>
  <si>
    <t>womenspowerbook
#victory #mediachat #RT Global
insight in 1 hand site:Will #Trump
or #Hilary be good for USA https://t.co/bJE0WOgfS3
https://t.co/pVWDyCP0hw</t>
  </si>
  <si>
    <t>celeb_studies
RT @celeb_studies: Annette Davies
now presents "Beyond an Ecological
Perspective of Performing #Artists:
Exploring the Interplay of Heterog…</t>
  </si>
  <si>
    <t xml:space="preserve">intellectbooks
</t>
  </si>
  <si>
    <t>capwell2049
RT @celeb_studies: Annette Davies
now presents "Beyond an Ecological
Perspective of Performing #Artists:
Exploring the Interplay of Heterog…</t>
  </si>
  <si>
    <t>sabrinamorophd
@celeb_studies conference is underway!
Such a great lineup of keynotes
and papers _xD83E__xDD29_ I regret not being
able to attend in person, but I'm
infinitely grateful to everyone
live tweeting the event! Follow
#CMCS19 for compelling discussions
#celebritystudies #mediachat #fanstudies</t>
  </si>
  <si>
    <t>derekeb
Bringing the water cooler effect
back to streaming television helps
companies get more impact and attention.
https://t.co/O3b4DCPZKw via @Verge
#DisneyPlus #svod #mediachat</t>
  </si>
  <si>
    <t xml:space="preserve">verge
</t>
  </si>
  <si>
    <t>americandigest_
Filmmakers Declare War on ‘Soap
Opera Effect’, Announce New TV
Mode – MediaChat – News Today -
https://t.co/gsjB6HYxeu https://t.co/aVMaQvlYT9</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</si>
  <si>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</si>
  <si>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</si>
  <si>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</si>
  <si>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</si>
  <si>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</si>
  <si>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</si>
  <si>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</si>
  <si>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</si>
  <si>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</si>
  <si>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</si>
  <si>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</si>
  <si>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</si>
  <si>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</si>
  <si>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</si>
  <si>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</si>
  <si>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</si>
  <si>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</si>
  <si>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</si>
  <si>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</si>
  <si>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</si>
  <si>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</si>
  <si>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</si>
  <si>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</si>
  <si>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</si>
  <si>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</si>
  <si>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</si>
  <si>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</si>
  <si>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</si>
  <si>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</si>
  <si>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</si>
  <si>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</si>
  <si>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</si>
  <si>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</si>
  <si>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</si>
  <si>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</si>
  <si>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</si>
  <si>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</si>
  <si>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</si>
  <si>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</si>
  <si>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</si>
  <si>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</si>
  <si>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</si>
  <si>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</si>
  <si>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</si>
  <si>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</si>
  <si>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</si>
  <si>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</si>
  <si>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</si>
  <si>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</si>
  <si>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</si>
  <si>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</si>
  <si>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</si>
  <si>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</si>
  <si>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</si>
  <si>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</si>
  <si>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</si>
  <si>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</si>
  <si>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</si>
  <si>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</si>
  <si>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</si>
  <si>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</si>
  <si>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</si>
  <si>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</si>
  <si>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</si>
  <si>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</si>
  <si>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</si>
  <si>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</si>
  <si>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</si>
  <si>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</si>
  <si>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</si>
  <si>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</si>
  <si>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</si>
  <si>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</si>
  <si>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</si>
  <si>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https://www.nytimes.com/2019/08/22/world/americas/brazil-amazon-fires-bolsonaro.html?action=click&amp;module=Top%20Stories&amp;pgtype=Homepage https://www.theverge.com/2019/8/20/20812826/youtube-politics-voters-presidential-candidates-sanders-yang-gabbard-podcast-interview-2020 https://www.youtube.com/watch?v=UdtmJ-wc6Eo https://www.nytimes.com/2019/08/14/world/asia/hong-kong-airport-protests.html https://qz.com/quartzy/1673655/see-the-posters-and-comics-from-hong-kongs-protests/ https://www.buzzfeednews.com/article/ryanmac/hong-kong-protests-violent-facebook-twitter-ads-china-state https://www.npr.org/2019/08/22/753394754/did-a-hong-kong-tycoon-hide-a-protest-message-in-his-innocuous-newspaper-ads http://hedonometer.org/books/v3/1777/?lens=[3,7 https://www.scmp.com/video/hong-kong/3004716/hong-kongs-pro-democracy-veteran-martin-lee-believes-democracy-will-arrive https://www.youtube.com/watch?v=j6Ia02L1qQo</t>
  </si>
  <si>
    <t>http://womenspowerbook.org/articles/The-American-Presidential-Elections-2016-Will-Hillary-or-Trump-Win-in-The-Social-Media-And-The-Main-Media-Battle-womens-power-book.htm http://hispanic-jobs.com/jobs/vatican-journalist--rome-reports_rome-reports-srl_rome---outside-the-usa---italy/5239124?type=search&amp;auth_sess=8lhdsl3f8fh1b36kivorud7u62&amp;ref=1d52421eeb69b7029cd5c29b9 https://americandigest.news/filmmakers-declare-war-on-soap-opera-effect-announce-new-tv-mode-mediachat-news-today/ https://americandigest.news/teen-alive-and-well-after-car-landed-on-top-of-him-in-medical-miracle-mediachat-news-today/</t>
  </si>
  <si>
    <t>https://www.theverge.com/2019/8/29/20831410/disney-plus-apple-hulu-netflix-binge-episodes-full-season-drop-vs-weekly-release-streaming-model?utm_campaign=theverge&amp;utm_content=entry&amp;utm_medium=social&amp;utm_source=twitter http://kidscreen.com/2019/08/29/youtube-kids-launching-first-website/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</si>
  <si>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</si>
  <si>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</si>
  <si>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</si>
  <si>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</si>
  <si>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</si>
  <si>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</si>
  <si>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</si>
  <si>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</si>
  <si>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</si>
  <si>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youtube.com nytimes.com theverge.com qz.com buzzfeednews.com npr.org hedonometer.org scmp.com</t>
  </si>
  <si>
    <t>womenspowerbook.org americandigest.news hispanic-jobs.com</t>
  </si>
  <si>
    <t>theverge.com kidscreen.com</t>
  </si>
  <si>
    <t>Top Hashtags in Tweet in Entire Graph</t>
  </si>
  <si>
    <t>mediachat</t>
  </si>
  <si>
    <t>medialiteracy</t>
  </si>
  <si>
    <t>victory</t>
  </si>
  <si>
    <t>rt</t>
  </si>
  <si>
    <t>trump</t>
  </si>
  <si>
    <t>hilary</t>
  </si>
  <si>
    <t>edchat</t>
  </si>
  <si>
    <t>edtech</t>
  </si>
  <si>
    <t>makered</t>
  </si>
  <si>
    <t>Top Hashtags in Tweet in G1</t>
  </si>
  <si>
    <t>literacy</t>
  </si>
  <si>
    <t>hongkongprotest</t>
  </si>
  <si>
    <t>hongkongprotests</t>
  </si>
  <si>
    <t>Top Hashtags in Tweet in G2</t>
  </si>
  <si>
    <t>mediabias</t>
  </si>
  <si>
    <t>Top Hashtags in Tweet in G3</t>
  </si>
  <si>
    <t>cmcs19</t>
  </si>
  <si>
    <t>celebritystudies</t>
  </si>
  <si>
    <t>fanstudies</t>
  </si>
  <si>
    <t>entertainment</t>
  </si>
  <si>
    <t>celebrityculture</t>
  </si>
  <si>
    <t>entertainmentnews</t>
  </si>
  <si>
    <t>Top Hashtags in Tweet in G4</t>
  </si>
  <si>
    <t>canada</t>
  </si>
  <si>
    <t>australia</t>
  </si>
  <si>
    <t>dublin</t>
  </si>
  <si>
    <t>belfast</t>
  </si>
  <si>
    <t>bristol</t>
  </si>
  <si>
    <t>portsmouth</t>
  </si>
  <si>
    <t>amreading</t>
  </si>
  <si>
    <t>fiction</t>
  </si>
  <si>
    <t>novel</t>
  </si>
  <si>
    <t>twitter</t>
  </si>
  <si>
    <t>Top Hashtags in Tweet in G5</t>
  </si>
  <si>
    <t>journalist</t>
  </si>
  <si>
    <t>mediajobs</t>
  </si>
  <si>
    <t>journalistes</t>
  </si>
  <si>
    <t>catholictwitter</t>
  </si>
  <si>
    <t>catholiceducation</t>
  </si>
  <si>
    <t>Top Hashtags in Tweet in G6</t>
  </si>
  <si>
    <t>Top Hashtags in Tweet in G7</t>
  </si>
  <si>
    <t>disneyplus</t>
  </si>
  <si>
    <t>svod</t>
  </si>
  <si>
    <t>kidtech</t>
  </si>
  <si>
    <t>kidsmedia</t>
  </si>
  <si>
    <t>Top Hashtags in Tweet</t>
  </si>
  <si>
    <t>mediachat medialiteracy edchat edtech media makered literacy hongkong hongkongprotest hongkongprotests</t>
  </si>
  <si>
    <t>media medialiteracy hongkongprotests socialmedia mediachat hongkongprotest hongkong mediabias</t>
  </si>
  <si>
    <t>artists cmcs19 mediachat celebritystudies fanstudies entertainment celebrityculture entertainmentnews</t>
  </si>
  <si>
    <t>canada australia dublin belfast bristol portsmouth amreading fiction novel twitter</t>
  </si>
  <si>
    <t>mediachat victory rt trump hilary journalist mediajobs journalistes catholictwitter catholiceducation</t>
  </si>
  <si>
    <t>mediachat disneyplus svod youtube kidtech kidsmedia</t>
  </si>
  <si>
    <t>Top Words in Tweet in Entire Graph</t>
  </si>
  <si>
    <t>Words in Sentiment List#1: Positive</t>
  </si>
  <si>
    <t>Words in Sentiment List#2: Negative</t>
  </si>
  <si>
    <t>Words in Sentiment List#3: Angry/Violent</t>
  </si>
  <si>
    <t>Non-categorized Words</t>
  </si>
  <si>
    <t>Total Words</t>
  </si>
  <si>
    <t>#mediachat</t>
  </si>
  <si>
    <t>#medialiteracy</t>
  </si>
  <si>
    <t>site</t>
  </si>
  <si>
    <t>#victory</t>
  </si>
  <si>
    <t>#rt</t>
  </si>
  <si>
    <t>Top Words in Tweet in G1</t>
  </si>
  <si>
    <t>#edchat</t>
  </si>
  <si>
    <t>#edtech</t>
  </si>
  <si>
    <t>#media</t>
  </si>
  <si>
    <t>#makered</t>
  </si>
  <si>
    <t>#literacy</t>
  </si>
  <si>
    <t>#hongkong</t>
  </si>
  <si>
    <t>playing</t>
  </si>
  <si>
    <t>Top Words in Tweet in G2</t>
  </si>
  <si>
    <t>up</t>
  </si>
  <si>
    <t>state</t>
  </si>
  <si>
    <t>run</t>
  </si>
  <si>
    <t>Top Words in Tweet in G3</t>
  </si>
  <si>
    <t>annette</t>
  </si>
  <si>
    <t>davies</t>
  </si>
  <si>
    <t>now</t>
  </si>
  <si>
    <t>presents</t>
  </si>
  <si>
    <t>beyond</t>
  </si>
  <si>
    <t>ecological</t>
  </si>
  <si>
    <t>perspective</t>
  </si>
  <si>
    <t>performing</t>
  </si>
  <si>
    <t>#artists</t>
  </si>
  <si>
    <t>Top Words in Tweet in G4</t>
  </si>
  <si>
    <t>q</t>
  </si>
  <si>
    <t>#canada</t>
  </si>
  <si>
    <t>#australia</t>
  </si>
  <si>
    <t>#dublin</t>
  </si>
  <si>
    <t>#belfast</t>
  </si>
  <si>
    <t>#bristol</t>
  </si>
  <si>
    <t>#portsmouth</t>
  </si>
  <si>
    <t>#amreading</t>
  </si>
  <si>
    <t>#fiction</t>
  </si>
  <si>
    <t>#novel</t>
  </si>
  <si>
    <t>Top Words in Tweet in G5</t>
  </si>
  <si>
    <t>global</t>
  </si>
  <si>
    <t>insight</t>
  </si>
  <si>
    <t>1</t>
  </si>
  <si>
    <t>hand</t>
  </si>
  <si>
    <t>#trump</t>
  </si>
  <si>
    <t>#hilary</t>
  </si>
  <si>
    <t>Top Words in Tweet in G6</t>
  </si>
  <si>
    <t>Top Words in Tweet in G7</t>
  </si>
  <si>
    <t>Top Words in Tweet</t>
  </si>
  <si>
    <t>#mediachat #medialiteracy #edchat #edtech #media #makered #literacy #hongkong fiction playing</t>
  </si>
  <si>
    <t>chrisdaviscng #media up #medialiteracy state run media</t>
  </si>
  <si>
    <t>celeb_studies annette davies now presents beyond ecological perspective performing #artists</t>
  </si>
  <si>
    <t>q #canada #australia #dublin #belfast #bristol #portsmouth #amreading #fiction #novel</t>
  </si>
  <si>
    <t>#mediachat #victory #rt global insight 1 hand site #trump #hilary</t>
  </si>
  <si>
    <t>Top Word Pairs in Tweet in Entire Graph</t>
  </si>
  <si>
    <t>#victory,#mediachat</t>
  </si>
  <si>
    <t>#mediachat,#rt</t>
  </si>
  <si>
    <t>#rt,global</t>
  </si>
  <si>
    <t>global,insight</t>
  </si>
  <si>
    <t>insight,1</t>
  </si>
  <si>
    <t>1,hand</t>
  </si>
  <si>
    <t>hand,site</t>
  </si>
  <si>
    <t>site,#trump</t>
  </si>
  <si>
    <t>#trump,#hilary</t>
  </si>
  <si>
    <t>#hilary,good</t>
  </si>
  <si>
    <t>Top Word Pairs in Tweet in G1</t>
  </si>
  <si>
    <t>#mediachat,#media</t>
  </si>
  <si>
    <t>#edchat,#edtech</t>
  </si>
  <si>
    <t>#mediachat,#edchat</t>
  </si>
  <si>
    <t>#edchat,#makered</t>
  </si>
  <si>
    <t>#edtech,#makered</t>
  </si>
  <si>
    <t>state,run</t>
  </si>
  <si>
    <t>run,media</t>
  </si>
  <si>
    <t>#medialiteracy,#mediachat</t>
  </si>
  <si>
    <t>#edtech,#literacy</t>
  </si>
  <si>
    <t>#edchat,#medialiteracy</t>
  </si>
  <si>
    <t>Top Word Pairs in Tweet in G2</t>
  </si>
  <si>
    <t>Top Word Pairs in Tweet in G3</t>
  </si>
  <si>
    <t>annette,davies</t>
  </si>
  <si>
    <t>davies,now</t>
  </si>
  <si>
    <t>now,presents</t>
  </si>
  <si>
    <t>presents,beyond</t>
  </si>
  <si>
    <t>beyond,ecological</t>
  </si>
  <si>
    <t>ecological,perspective</t>
  </si>
  <si>
    <t>perspective,performing</t>
  </si>
  <si>
    <t>performing,#artists</t>
  </si>
  <si>
    <t>#artists,exploring</t>
  </si>
  <si>
    <t>exploring,interplay</t>
  </si>
  <si>
    <t>Top Word Pairs in Tweet in G4</t>
  </si>
  <si>
    <t>q,#canada</t>
  </si>
  <si>
    <t>#canada,#australia</t>
  </si>
  <si>
    <t>#australia,#dublin</t>
  </si>
  <si>
    <t>#dublin,#belfast</t>
  </si>
  <si>
    <t>#belfast,#bristol</t>
  </si>
  <si>
    <t>#bristol,#portsmouth</t>
  </si>
  <si>
    <t>#portsmouth,#amreading</t>
  </si>
  <si>
    <t>#amreading,#fiction</t>
  </si>
  <si>
    <t>#fiction,#novel</t>
  </si>
  <si>
    <t>poetonahill,q</t>
  </si>
  <si>
    <t>Top Word Pairs in Tweet in G5</t>
  </si>
  <si>
    <t>Top Word Pairs in Tweet in G6</t>
  </si>
  <si>
    <t>Top Word Pairs in Tweet in G7</t>
  </si>
  <si>
    <t>Top Word Pairs in Tweet</t>
  </si>
  <si>
    <t>#mediachat,#media  #edchat,#edtech  #mediachat,#edchat  #edchat,#makered  #edtech,#makered  state,run  run,media  #medialiteracy,#mediachat  #edtech,#literacy  #edchat,#medialiteracy</t>
  </si>
  <si>
    <t>state,run  run,media</t>
  </si>
  <si>
    <t>annette,davies  davies,now  now,presents  presents,beyond  beyond,ecological  ecological,perspective  perspective,performing  performing,#artists  #artists,exploring  exploring,interplay</t>
  </si>
  <si>
    <t>q,#canada  #canada,#australia  #australia,#dublin  #dublin,#belfast  #belfast,#bristol  #bristol,#portsmouth  #portsmouth,#amreading  #amreading,#fiction  #fiction,#novel  poetonahill,q</t>
  </si>
  <si>
    <t>#victory,#mediachat  #mediachat,#rt  #rt,global  global,insight  insight,1  1,hand  hand,site  site,#trump  #trump,#hilary  #hilary,good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</si>
  <si>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</si>
  <si>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</si>
  <si>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</si>
  <si>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</si>
  <si>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</si>
  <si>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</si>
  <si>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</si>
  <si>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</si>
  <si>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</si>
  <si>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</si>
  <si>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</si>
  <si>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</si>
  <si>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</si>
  <si>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</si>
  <si>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</si>
  <si>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</si>
  <si>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</si>
  <si>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</si>
  <si>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nytimes rnfrstalliance amazonwatch ran globalforests youtube twitch foxnews foxnewssunday scmpnews</t>
  </si>
  <si>
    <t>chrisdaviscng leodicaprio rnfrstalliance youtube twitch foxnews foxnewssunday scmpnews krystalball</t>
  </si>
  <si>
    <t>celeb_studies intellectbooks</t>
  </si>
  <si>
    <t>chrisdaviscng youtube twitch</t>
  </si>
  <si>
    <t>Top Tweeters in Entire Graph</t>
  </si>
  <si>
    <t>Top Tweeters in G1</t>
  </si>
  <si>
    <t>Top Tweeters in G2</t>
  </si>
  <si>
    <t>Top Tweeters in G3</t>
  </si>
  <si>
    <t>Top Tweeters in G4</t>
  </si>
  <si>
    <t>Top Tweeters in G5</t>
  </si>
  <si>
    <t>Top Tweeters in G6</t>
  </si>
  <si>
    <t>Top Tweeters in G7</t>
  </si>
  <si>
    <t>Top Tweeters</t>
  </si>
  <si>
    <t>thehill nytimes washingtonpost scalarhumanity amazonwatch ran berniesanders globalforests chrisdaviscng jeffbezos</t>
  </si>
  <si>
    <t>foxnews scmpnews rnfrstalliance krystalball foxnewssunday teacherslens leodicaprio</t>
  </si>
  <si>
    <t>capwell2049 celeb_studies intellectbooks sabrinamorophd</t>
  </si>
  <si>
    <t>tdg_bnb _thewritersclub news4udc poetonahill</t>
  </si>
  <si>
    <t>womenspowerbook faithatheismnub americandigest_ hispanicjobs</t>
  </si>
  <si>
    <t>markj_ohnson youtube twitch</t>
  </si>
  <si>
    <t>verge derekeb</t>
  </si>
  <si>
    <t>Top URLs in Tweet by Count</t>
  </si>
  <si>
    <t>https://www.nytimes.com/2019/08/22/world/americas/brazil-amazon-fires-bolsonaro.html?action=click&amp;module=Top%20Stories&amp;pgtype=Homepage https://youtube.com/watch?v=MAI70p https://www.youtube.com/watch?v=MAI70pY1Xiw https://www.youtube.com/watch?v=j6Ia02L1qQo https://www.scmp.com/video/hong-kong/3004716/hong-kongs-pro-democracy-veteran-martin-lee-believes-democracy-will-arrive http://hedonometer.org/books/v3/1777/?lens=[3,7 https://www.npr.org/2019/08/22/753394754/did-a-hong-kong-tycoon-hide-a-protest-message-in-his-innocuous-newspaper-ads https://www.buzzfeednews.com/article/ryanmac/hong-kong-protests-violent-facebook-twitter-ads-china-state https://qz.com/quartzy/1673655/see-the-posters-and-comics-from-hong-kongs-protests/ https://www.nytimes.com/2019/08/14/world/asia/hong-kong-airport-protests.html</t>
  </si>
  <si>
    <t>https://americandigest.news/filmmakers-declare-war-on-soap-opera-effect-announce-new-tv-mode-mediachat-news-today/ https://americandigest.news/teen-alive-and-well-after-car-landed-on-top-of-him-in-medical-miracle-mediachat-news-today/</t>
  </si>
  <si>
    <t>Top URLs in Tweet by Salience</t>
  </si>
  <si>
    <t>https://www.nytimes.com/2019/08/22/world/americas/brazil-amazon-fires-bolsonaro.html?action=click&amp;module=Top%20Stories&amp;pgtype=Homepage https://youtube.com/watch?v=MAI70p https://www.youtube.com/watch?v=MAI70pY1Xiw https://www.youtube.com/watch?v=j6Ia02L1qQo https://www.scmp.com/video/hong-kong/3004716/hong-kongs-pro-democracy-veteran-martin-lee-believes-democracy-will-arrive http://hedonometer.org/books/v3/1777/?lens=[3 7 https://www.npr.org/2019/08/22/753394754/did-a-hong-kong-tycoon-hide-a-protest-message-in-his-innocuous-newspaper-ads https://www.buzzfeednews.com/article/ryanmac/hong-kong-protests-violent-facebook-twitter-ads-china-state https://qz.com/quartzy/1673655/see-the-posters-and-comics-from-hong-kongs-protests/</t>
  </si>
  <si>
    <t>Top Domains in Tweet by Count</t>
  </si>
  <si>
    <t>youtube.com nytimes.com scmp.com hedonometer.org npr.org buzzfeednews.com qz.com theverge.com</t>
  </si>
  <si>
    <t>Top Domains in Tweet by Salience</t>
  </si>
  <si>
    <t>Top Hashtags in Tweet by Count</t>
  </si>
  <si>
    <t>mediachat medialiteracy edchat edtech media makered literacy hongkong hongkongprotests hongkongprotest</t>
  </si>
  <si>
    <t>media medialiteracy mediabias hongkong mediachat hongkongprotest socialmedia hongkongprotests</t>
  </si>
  <si>
    <t>journalist mediachat mediajobs journalistes catholictwitter catholiceducation rome communication newsjobs jobsact</t>
  </si>
  <si>
    <t>Top Hashtags in Tweet by Salience</t>
  </si>
  <si>
    <t>literacy makered hongkong hongkongprotests hongkongprotest media 2020election film k12 socialmedia</t>
  </si>
  <si>
    <t>medialiteracy media mediabias hongkong mediachat hongkongprotest socialmedia hongkongprotests</t>
  </si>
  <si>
    <t>entertainment cmcs19 mediachat celebrityculture entertainmentnews artists</t>
  </si>
  <si>
    <t>disneyplus svod youtube kidtech kidsmedia mediachat</t>
  </si>
  <si>
    <t>Top Words in Tweet by Count</t>
  </si>
  <si>
    <t>poetonahill q #canada #australia #dublin #belfast #bristol #portsmouth #amreading #fiction</t>
  </si>
  <si>
    <t>chrisdaviscng getting young voter via youtube twitch politicians state run</t>
  </si>
  <si>
    <t>#mediachat #medialiteracy #edchat #edtech #media #makered #literacy fiction playing lee</t>
  </si>
  <si>
    <t>chrisdaviscng complexity communicating multiple mediums battle tell #hongkong narrative</t>
  </si>
  <si>
    <t>chrisdaviscng #media up #medialiteracy state run media leodicaprio rnfrstalliance rainforst</t>
  </si>
  <si>
    <t>rome hiring vatican #journalist reports apply here #mediachat #mediajobs #journalistes</t>
  </si>
  <si>
    <t>#victory #mediachat #rt global insight 1 hand site #trump #hilary</t>
  </si>
  <si>
    <t>annette davies now presents beyond ecological perspective performing #artists exploring</t>
  </si>
  <si>
    <t>celeb_studies conference underway such great lineup keynotes papers regret being</t>
  </si>
  <si>
    <t>#mediachat bringing water cooler effect back streaming television helps companies</t>
  </si>
  <si>
    <t>news today filmmakers declare war soap opera effect announce new</t>
  </si>
  <si>
    <t>Top Words in Tweet by Salience</t>
  </si>
  <si>
    <t>fiction playing rnfrstalliance #literacy #makered lee #hongkong #hongkongprotests #hongkongprotest #media</t>
  </si>
  <si>
    <t>#media up #medialiteracy state run media leodicaprio rnfrstalliance rainforst fires</t>
  </si>
  <si>
    <t>heterogeneous factors performers #entertainment industry intellectbooks #cmcs19 #mediachat #celebrityculture #entertainmentnews</t>
  </si>
  <si>
    <t>bringing water cooler effect back streaming television helps companies more</t>
  </si>
  <si>
    <t>filmmakers declare war soap opera effect announce new tv mode</t>
  </si>
  <si>
    <t>Top Word Pairs in Tweet by Count</t>
  </si>
  <si>
    <t>poetonahill,q  q,#canada  #canada,#australia  #australia,#dublin  #dublin,#belfast  #belfast,#bristol  #bristol,#portsmouth  #portsmouth,#amreading  #amreading,#fiction  #fiction,#novel</t>
  </si>
  <si>
    <t>q,#canada  #canada,#australia  #australia,#dublin  #dublin,#belfast  #belfast,#bristol  #bristol,#portsmouth  #portsmouth,#amreading  #amreading,#fiction  #fiction,#novel  #novel,#twitter</t>
  </si>
  <si>
    <t>chrisdaviscng,getting  getting,young  young,voter  voter,via  via,youtube  youtube,twitch  twitch,politicians  politicians,state  state,run  run,media</t>
  </si>
  <si>
    <t>#mediachat,#media  #edchat,#edtech  #edtech,#makered  #mediachat,#edchat  #edchat,#makered  fiction,playing  playing,reality  reality,playing  playing,fiction  fiction,spike</t>
  </si>
  <si>
    <t>chrisdaviscng,complexity  complexity,communicating  communicating,multiple  multiple,mediums  mediums,battle  battle,tell  tell,#hongkong  #hongkong,narrative</t>
  </si>
  <si>
    <t>state,run  run,media  chrisdaviscng,leodicaprio  leodicaprio,rnfrstalliance  rnfrstalliance,rainforst  rainforst,fires  fires,up  up,85  85,time  time,last</t>
  </si>
  <si>
    <t>rome,hiring  hiring,vatican  vatican,#journalist  #journalist,rome  rome,reports  reports,apply  apply,here  here,#mediachat  #mediachat,#mediajobs  #mediajobs,#journalistes</t>
  </si>
  <si>
    <t>celeb_studies,annette  annette,davies  davies,now  now,presents  presents,beyond  beyond,ecological  ecological,perspective  perspective,performing  performing,#artists  #artists,exploring</t>
  </si>
  <si>
    <t>celeb_studies,conference  conference,underway  underway,such  such,great  great,lineup  lineup,keynotes  keynotes,papers  papers,regret  regret,being  being,attend</t>
  </si>
  <si>
    <t>bringing,water  water,cooler  cooler,effect  effect,back  back,streaming  streaming,television  television,helps  helps,companies  companies,more  more,impact</t>
  </si>
  <si>
    <t>mediachat,news  news,today  filmmakers,declare  declare,war  war,soap  soap,opera  opera,effect  effect,announce  announce,new  new,tv</t>
  </si>
  <si>
    <t>Top Word Pairs in Tweet by Salience</t>
  </si>
  <si>
    <t>interplay,heterogeneous  heterogeneous,factors  factors,performers  performers,#entertainment  #entertainment,industry  industry,intellectbooks  intellectbooks,#cmcs19  #cmcs19,#mediachat  #mediachat,#celebrityculture  #celebrityculture,#entertainmentnews</t>
  </si>
  <si>
    <t>filmmakers,declare  declare,war  war,soap  soap,opera  opera,effect  effect,announce  announce,new  new,tv  tv,mode  mode,mediachat</t>
  </si>
  <si>
    <t>Word</t>
  </si>
  <si>
    <t>good</t>
  </si>
  <si>
    <t>usa</t>
  </si>
  <si>
    <t>lee</t>
  </si>
  <si>
    <t>#hongkongprotests</t>
  </si>
  <si>
    <t>#hongkongprotest</t>
  </si>
  <si>
    <t>#socialmedia</t>
  </si>
  <si>
    <t>new</t>
  </si>
  <si>
    <t>exploring</t>
  </si>
  <si>
    <t>interplay</t>
  </si>
  <si>
    <t>democratic</t>
  </si>
  <si>
    <t>complexity</t>
  </si>
  <si>
    <t>communicating</t>
  </si>
  <si>
    <t>multiple</t>
  </si>
  <si>
    <t>mediums</t>
  </si>
  <si>
    <t>battle</t>
  </si>
  <si>
    <t>tell</t>
  </si>
  <si>
    <t>narrative</t>
  </si>
  <si>
    <t>getting</t>
  </si>
  <si>
    <t>young</t>
  </si>
  <si>
    <t>voter</t>
  </si>
  <si>
    <t>politicians</t>
  </si>
  <si>
    <t>catching</t>
  </si>
  <si>
    <t>showing</t>
  </si>
  <si>
    <t>#twitt</t>
  </si>
  <si>
    <t>effect</t>
  </si>
  <si>
    <t>news</t>
  </si>
  <si>
    <t>today</t>
  </si>
  <si>
    <t>attention</t>
  </si>
  <si>
    <t>#cmcs19</t>
  </si>
  <si>
    <t>heterog</t>
  </si>
  <si>
    <t>rainforst</t>
  </si>
  <si>
    <t>fires</t>
  </si>
  <si>
    <t>85</t>
  </si>
  <si>
    <t>time</t>
  </si>
  <si>
    <t>last</t>
  </si>
  <si>
    <t>year</t>
  </si>
  <si>
    <t>stop</t>
  </si>
  <si>
    <t>covering</t>
  </si>
  <si>
    <t>#2020election</t>
  </si>
  <si>
    <t>#amazon</t>
  </si>
  <si>
    <t>reality</t>
  </si>
  <si>
    <t>spike</t>
  </si>
  <si>
    <t>anatomy</t>
  </si>
  <si>
    <t>#film</t>
  </si>
  <si>
    <t>grappling</t>
  </si>
  <si>
    <t>#mediabias</t>
  </si>
  <si>
    <t>candidates</t>
  </si>
  <si>
    <t>reported</t>
  </si>
  <si>
    <t>self</t>
  </si>
  <si>
    <t>censorship</t>
  </si>
  <si>
    <t>within</t>
  </si>
  <si>
    <t>culture</t>
  </si>
  <si>
    <t>rome</t>
  </si>
  <si>
    <t>even</t>
  </si>
  <si>
    <t>right</t>
  </si>
  <si>
    <t>wing</t>
  </si>
  <si>
    <t>mouthpiece</t>
  </si>
  <si>
    <t>chris</t>
  </si>
  <si>
    <t>wallace</t>
  </si>
  <si>
    <t>martin</t>
  </si>
  <si>
    <t>piece</t>
  </si>
  <si>
    <t>recalls</t>
  </si>
  <si>
    <t>decoding</t>
  </si>
  <si>
    <t>blitz</t>
  </si>
  <si>
    <t>#medialiter</t>
  </si>
  <si>
    <t>those</t>
  </si>
  <si>
    <t>japanese</t>
  </si>
  <si>
    <t>flags</t>
  </si>
  <si>
    <t>eyes</t>
  </si>
  <si>
    <t>agility</t>
  </si>
  <si>
    <t>day</t>
  </si>
  <si>
    <t>life</t>
  </si>
  <si>
    <t>light</t>
  </si>
  <si>
    <t>sabor</t>
  </si>
  <si>
    <t>wielding</t>
  </si>
  <si>
    <t>protestor</t>
  </si>
  <si>
    <t>dragon</t>
  </si>
  <si>
    <t>marking</t>
  </si>
  <si>
    <t>liu</t>
  </si>
  <si>
    <t>xiaoming</t>
  </si>
  <si>
    <t>s</t>
  </si>
  <si>
    <t>stark</t>
  </si>
  <si>
    <t>differences</t>
  </si>
  <si>
    <t>#k12</t>
  </si>
  <si>
    <t>#newliteracies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</si>
  <si>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</si>
  <si>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</si>
  <si>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</si>
  <si>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</si>
  <si>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</si>
  <si>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</si>
  <si>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</si>
  <si>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</si>
  <si>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</si>
  <si>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</si>
  <si>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</si>
  <si>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</si>
  <si>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</si>
  <si>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</si>
  <si>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</si>
  <si>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</si>
  <si>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</si>
  <si>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</si>
  <si>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</si>
  <si>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</si>
  <si>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</si>
  <si>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</si>
  <si>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</si>
  <si>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</si>
  <si>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</si>
  <si>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</si>
  <si>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</si>
  <si>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</si>
  <si>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</si>
  <si>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</si>
  <si>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</si>
  <si>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</si>
  <si>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</si>
  <si>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</si>
  <si>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</si>
  <si>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</si>
  <si>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</si>
  <si>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</si>
  <si>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</si>
  <si>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</si>
  <si>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</si>
  <si>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</si>
  <si>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</si>
  <si>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</si>
  <si>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</si>
  <si>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</si>
  <si>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</si>
  <si>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</si>
  <si>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</si>
  <si>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</si>
  <si>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</si>
  <si>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Aug</t>
  </si>
  <si>
    <t>14-Aug</t>
  </si>
  <si>
    <t>3 PM</t>
  </si>
  <si>
    <t>16-Aug</t>
  </si>
  <si>
    <t>4 PM</t>
  </si>
  <si>
    <t>18-Aug</t>
  </si>
  <si>
    <t>8 AM</t>
  </si>
  <si>
    <t>7 PM</t>
  </si>
  <si>
    <t>8 PM</t>
  </si>
  <si>
    <t>10 PM</t>
  </si>
  <si>
    <t>20-Aug</t>
  </si>
  <si>
    <t>10 AM</t>
  </si>
  <si>
    <t>5 PM</t>
  </si>
  <si>
    <t>6 PM</t>
  </si>
  <si>
    <t>21-Aug</t>
  </si>
  <si>
    <t>1 AM</t>
  </si>
  <si>
    <t>22-Aug</t>
  </si>
  <si>
    <t>1 PM</t>
  </si>
  <si>
    <t>23-Aug</t>
  </si>
  <si>
    <t>9 PM</t>
  </si>
  <si>
    <t>24-Aug</t>
  </si>
  <si>
    <t>2 AM</t>
  </si>
  <si>
    <t>25-Aug</t>
  </si>
  <si>
    <t>26-Aug</t>
  </si>
  <si>
    <t>28-Aug</t>
  </si>
  <si>
    <t>29-Aug</t>
  </si>
  <si>
    <t>12 AM</t>
  </si>
  <si>
    <t>30-Aug</t>
  </si>
  <si>
    <t>128, 128, 128</t>
  </si>
  <si>
    <t>Red</t>
  </si>
  <si>
    <t>171, 85, 85</t>
  </si>
  <si>
    <t>G1: #mediachat #medialiteracy #edchat #edtech #media #makered #literacy #hongkong fiction playing</t>
  </si>
  <si>
    <t>G2: chrisdaviscng #media up #medialiteracy state run media</t>
  </si>
  <si>
    <t>G3: celeb_studies annette davies now presents beyond ecological perspective performing #artists</t>
  </si>
  <si>
    <t>G4: q #canada #australia #dublin #belfast #bristol #portsmouth #amreading #fiction #novel</t>
  </si>
  <si>
    <t>G5: #mediachat #victory #rt global insight 1 hand site #trump #hilary</t>
  </si>
  <si>
    <t>G7: #mediachat</t>
  </si>
  <si>
    <t>Autofill Workbook Results</t>
  </si>
  <si>
    <t>Edge Weight▓1▓4▓0▓True▓Gray▓Red▓▓Edge Weight▓1▓4▓0▓3▓10▓False▓Edge Weight▓1▓4▓0▓35▓12▓False▓▓0▓0▓0▓True▓Black▓Black▓▓Followers▓239▓19081289▓0▓162▓1000▓False▓▓0▓0▓0▓0▓0▓False▓▓0▓0▓0▓0▓0▓False▓▓0▓0▓0▓0▓0▓False</t>
  </si>
  <si>
    <t>GraphSource░GraphServerTwitterSearch▓GraphTerm░mediachat▓ImportDescription░The graph represents a network of 34 Twitter users whose tweets in the requested range contained "mediachat", or who were replied to or mentioned in those tweets.  The network was obtained from the NodeXL Graph Server on Wednesday, 04 September 2019 at 06:25 UTC.
The requested start date was Sunday, 01 September 2019 at 00:01 UTC and the maximum number of days (going backward) was 14.
The maximum number of tweets collected was 5,000.
The tweets in the network were tweeted over the 12-day, 8-hour, 20-minute period from Sunday, 18 August 2019 at 08:22 UTC to Friday, 30 August 2019 at 16:42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</si>
</sst>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0141608"/>
        <c:axId val="47056745"/>
      </c:barChart>
      <c:catAx>
        <c:axId val="201416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056745"/>
        <c:crosses val="autoZero"/>
        <c:auto val="1"/>
        <c:lblOffset val="100"/>
        <c:noMultiLvlLbl val="0"/>
      </c:catAx>
      <c:valAx>
        <c:axId val="47056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416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mediachat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Series'!$A$26:$A$71</c:f>
              <c:strCache>
                <c:ptCount val="30"/>
                <c:pt idx="0">
                  <c:v>3 PM
14-Aug
Aug
2019</c:v>
                </c:pt>
                <c:pt idx="1">
                  <c:v>4 PM
16-Aug</c:v>
                </c:pt>
                <c:pt idx="2">
                  <c:v>8 AM
18-Aug</c:v>
                </c:pt>
                <c:pt idx="3">
                  <c:v>3 PM</c:v>
                </c:pt>
                <c:pt idx="4">
                  <c:v>4 PM</c:v>
                </c:pt>
                <c:pt idx="5">
                  <c:v>7 PM</c:v>
                </c:pt>
                <c:pt idx="6">
                  <c:v>8 PM</c:v>
                </c:pt>
                <c:pt idx="7">
                  <c:v>10 PM</c:v>
                </c:pt>
                <c:pt idx="8">
                  <c:v>10 AM
20-Aug</c:v>
                </c:pt>
                <c:pt idx="9">
                  <c:v>4 PM</c:v>
                </c:pt>
                <c:pt idx="10">
                  <c:v>5 PM</c:v>
                </c:pt>
                <c:pt idx="11">
                  <c:v>6 PM</c:v>
                </c:pt>
                <c:pt idx="12">
                  <c:v>8 PM</c:v>
                </c:pt>
                <c:pt idx="13">
                  <c:v>1 AM
21-Aug</c:v>
                </c:pt>
                <c:pt idx="14">
                  <c:v>1 PM
22-Aug</c:v>
                </c:pt>
                <c:pt idx="15">
                  <c:v>7 PM
23-Aug</c:v>
                </c:pt>
                <c:pt idx="16">
                  <c:v>9 PM</c:v>
                </c:pt>
                <c:pt idx="17">
                  <c:v>10 PM</c:v>
                </c:pt>
                <c:pt idx="18">
                  <c:v>2 AM
24-Aug</c:v>
                </c:pt>
                <c:pt idx="19">
                  <c:v>3 PM</c:v>
                </c:pt>
                <c:pt idx="20">
                  <c:v>2 AM
25-Aug</c:v>
                </c:pt>
                <c:pt idx="21">
                  <c:v>6 PM
26-Aug</c:v>
                </c:pt>
                <c:pt idx="22">
                  <c:v>10 PM</c:v>
                </c:pt>
                <c:pt idx="23">
                  <c:v>8 PM
28-Aug</c:v>
                </c:pt>
                <c:pt idx="24">
                  <c:v>12 AM
29-Aug</c:v>
                </c:pt>
                <c:pt idx="25">
                  <c:v>7 PM</c:v>
                </c:pt>
                <c:pt idx="26">
                  <c:v>12 AM
30-Aug</c:v>
                </c:pt>
                <c:pt idx="27">
                  <c:v>1 PM</c:v>
                </c:pt>
                <c:pt idx="28">
                  <c:v>3 PM</c:v>
                </c:pt>
                <c:pt idx="29">
                  <c:v>4 PM</c:v>
                </c:pt>
              </c:strCache>
            </c:strRef>
          </c:cat>
          <c:val>
            <c:numRef>
              <c:f>'Time Series'!$B$26:$B$71</c:f>
              <c:numCache>
                <c:formatCode>General</c:formatCode>
                <c:ptCount val="30"/>
                <c:pt idx="0">
                  <c:v>1</c:v>
                </c:pt>
                <c:pt idx="1">
                  <c:v>3</c:v>
                </c:pt>
                <c:pt idx="2">
                  <c:v>1</c:v>
                </c:pt>
                <c:pt idx="3">
                  <c:v>1</c:v>
                </c:pt>
                <c:pt idx="4">
                  <c:v>1</c:v>
                </c:pt>
                <c:pt idx="5">
                  <c:v>3</c:v>
                </c:pt>
                <c:pt idx="6">
                  <c:v>1</c:v>
                </c:pt>
                <c:pt idx="7">
                  <c:v>1</c:v>
                </c:pt>
                <c:pt idx="8">
                  <c:v>1</c:v>
                </c:pt>
                <c:pt idx="9">
                  <c:v>1</c:v>
                </c:pt>
                <c:pt idx="10">
                  <c:v>4</c:v>
                </c:pt>
                <c:pt idx="11">
                  <c:v>1</c:v>
                </c:pt>
                <c:pt idx="12">
                  <c:v>2</c:v>
                </c:pt>
                <c:pt idx="13">
                  <c:v>3</c:v>
                </c:pt>
                <c:pt idx="14">
                  <c:v>1</c:v>
                </c:pt>
                <c:pt idx="15">
                  <c:v>1</c:v>
                </c:pt>
                <c:pt idx="16">
                  <c:v>1</c:v>
                </c:pt>
                <c:pt idx="17">
                  <c:v>2</c:v>
                </c:pt>
                <c:pt idx="18">
                  <c:v>2</c:v>
                </c:pt>
                <c:pt idx="19">
                  <c:v>1</c:v>
                </c:pt>
                <c:pt idx="20">
                  <c:v>1</c:v>
                </c:pt>
                <c:pt idx="21">
                  <c:v>1</c:v>
                </c:pt>
                <c:pt idx="22">
                  <c:v>1</c:v>
                </c:pt>
                <c:pt idx="23">
                  <c:v>1</c:v>
                </c:pt>
                <c:pt idx="24">
                  <c:v>1</c:v>
                </c:pt>
                <c:pt idx="25">
                  <c:v>1</c:v>
                </c:pt>
                <c:pt idx="26">
                  <c:v>1</c:v>
                </c:pt>
                <c:pt idx="27">
                  <c:v>3</c:v>
                </c:pt>
                <c:pt idx="28">
                  <c:v>1</c:v>
                </c:pt>
                <c:pt idx="29">
                  <c:v>2</c:v>
                </c:pt>
              </c:numCache>
            </c:numRef>
          </c:val>
        </c:ser>
        <c:axId val="27688834"/>
        <c:axId val="47872915"/>
      </c:barChart>
      <c:catAx>
        <c:axId val="27688834"/>
        <c:scaling>
          <c:orientation val="minMax"/>
        </c:scaling>
        <c:axPos val="b"/>
        <c:delete val="0"/>
        <c:numFmt formatCode="General" sourceLinked="1"/>
        <c:majorTickMark val="out"/>
        <c:minorTickMark val="none"/>
        <c:tickLblPos val="nextTo"/>
        <c:crossAx val="47872915"/>
        <c:crosses val="autoZero"/>
        <c:auto val="1"/>
        <c:lblOffset val="100"/>
        <c:noMultiLvlLbl val="0"/>
      </c:catAx>
      <c:valAx>
        <c:axId val="47872915"/>
        <c:scaling>
          <c:orientation val="minMax"/>
        </c:scaling>
        <c:axPos val="l"/>
        <c:majorGridlines/>
        <c:delete val="0"/>
        <c:numFmt formatCode="General" sourceLinked="1"/>
        <c:majorTickMark val="out"/>
        <c:minorTickMark val="none"/>
        <c:tickLblPos val="nextTo"/>
        <c:crossAx val="276888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0857522"/>
        <c:axId val="53499971"/>
      </c:barChart>
      <c:catAx>
        <c:axId val="208575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499971"/>
        <c:crosses val="autoZero"/>
        <c:auto val="1"/>
        <c:lblOffset val="100"/>
        <c:noMultiLvlLbl val="0"/>
      </c:catAx>
      <c:valAx>
        <c:axId val="53499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57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1737692"/>
        <c:axId val="38530365"/>
      </c:barChart>
      <c:catAx>
        <c:axId val="117376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530365"/>
        <c:crosses val="autoZero"/>
        <c:auto val="1"/>
        <c:lblOffset val="100"/>
        <c:noMultiLvlLbl val="0"/>
      </c:catAx>
      <c:valAx>
        <c:axId val="385303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37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1228966"/>
        <c:axId val="33951831"/>
      </c:barChart>
      <c:catAx>
        <c:axId val="112289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951831"/>
        <c:crosses val="autoZero"/>
        <c:auto val="1"/>
        <c:lblOffset val="100"/>
        <c:noMultiLvlLbl val="0"/>
      </c:catAx>
      <c:valAx>
        <c:axId val="33951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28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7131024"/>
        <c:axId val="65743761"/>
      </c:barChart>
      <c:catAx>
        <c:axId val="371310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743761"/>
        <c:crosses val="autoZero"/>
        <c:auto val="1"/>
        <c:lblOffset val="100"/>
        <c:noMultiLvlLbl val="0"/>
      </c:catAx>
      <c:valAx>
        <c:axId val="657437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31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4822938"/>
        <c:axId val="23644395"/>
      </c:barChart>
      <c:catAx>
        <c:axId val="548229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644395"/>
        <c:crosses val="autoZero"/>
        <c:auto val="1"/>
        <c:lblOffset val="100"/>
        <c:noMultiLvlLbl val="0"/>
      </c:catAx>
      <c:valAx>
        <c:axId val="236443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22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1472964"/>
        <c:axId val="36147813"/>
      </c:barChart>
      <c:catAx>
        <c:axId val="114729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147813"/>
        <c:crosses val="autoZero"/>
        <c:auto val="1"/>
        <c:lblOffset val="100"/>
        <c:noMultiLvlLbl val="0"/>
      </c:catAx>
      <c:valAx>
        <c:axId val="361478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729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6894862"/>
        <c:axId val="42291711"/>
      </c:barChart>
      <c:catAx>
        <c:axId val="568948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291711"/>
        <c:crosses val="autoZero"/>
        <c:auto val="1"/>
        <c:lblOffset val="100"/>
        <c:noMultiLvlLbl val="0"/>
      </c:catAx>
      <c:valAx>
        <c:axId val="42291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948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5081080"/>
        <c:axId val="3076537"/>
      </c:barChart>
      <c:catAx>
        <c:axId val="45081080"/>
        <c:scaling>
          <c:orientation val="minMax"/>
        </c:scaling>
        <c:axPos val="b"/>
        <c:delete val="1"/>
        <c:majorTickMark val="out"/>
        <c:minorTickMark val="none"/>
        <c:tickLblPos val="none"/>
        <c:crossAx val="3076537"/>
        <c:crosses val="autoZero"/>
        <c:auto val="1"/>
        <c:lblOffset val="100"/>
        <c:noMultiLvlLbl val="0"/>
      </c:catAx>
      <c:valAx>
        <c:axId val="3076537"/>
        <c:scaling>
          <c:orientation val="minMax"/>
        </c:scaling>
        <c:axPos val="l"/>
        <c:delete val="1"/>
        <c:majorTickMark val="out"/>
        <c:minorTickMark val="none"/>
        <c:tickLblPos val="none"/>
        <c:crossAx val="450810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5" refreshedBy="Marc Smith" refreshedVersion="5">
  <cacheSource type="worksheet">
    <worksheetSource ref="A2:BL4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7">
        <s v="canada australia dublin belfast bristol portsmouth amreading fiction novel"/>
        <s v="canada australia dublin belfast bristol portsmouth amreading fiction novel twitter publishing mediachat poetry_book_society poetry thriller epic adventure readers reviewers amazon booksales author authors authorlife news"/>
        <s v="socialmedia"/>
        <s v="hongkong"/>
        <m/>
        <s v="hongkongprotests medialiteracy"/>
        <s v="mediabias media"/>
        <s v="medialiteracy mediachat media hongkongprotest"/>
        <s v="media"/>
        <s v="journalist mediachat mediajobs journalistes catholictwitter catholiceducation rome communication newsjobs jobsact jobsportal jobhunting jobfair jobopenings hiring applynow"/>
        <s v="victory mediachat rt trump hilary"/>
        <s v="hongkong medialiteracy hongkongprotests mediachat edchat edtech literacy democracy"/>
        <s v="mediabias media mediachat 2020election edtech edchat medialiteracy"/>
        <s v="film mediachat media medialiteracy edchat edtech makered literacy"/>
        <s v="socialmedia medialiteracy mediachat edchat makered edtech literacy"/>
        <s v="media mediachat medialiteracy 2020election brazil amazonas amazon"/>
        <s v="szenzhen hongkong edchat medialiteracy hongkongprotest mediachat"/>
        <s v="hongkongprotests medialiteracy newliteracies mediachat collectivestorytelling mythologies sign rolandbarthes"/>
        <s v="hongkongprotest medialiteracy mediachat media edtech edchat makered newliteracies k12"/>
        <s v="medialiteracy mediachat media hongkongprotest socialmedia edchat makered"/>
        <s v="hongkong medialiteracy hongkongprotests media mediachat edchat edtech makered k12"/>
        <s v="narrative literacy edchat edtechchat writing reading makethinkingvisible sketchnotes edtech litchat mediachat"/>
        <s v="artists entertainment cmcs19 mediachat celebrityculture entertainmentnews"/>
        <s v="artists"/>
        <s v="cmcs19 celebritystudies mediachat fanstudies"/>
        <s v="disneyplus svod mediachat"/>
        <s v="youtube kidtech kidsmedia media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5">
        <d v="2019-08-18T19:13:19.000"/>
        <d v="2019-08-18T19:15:14.000"/>
        <d v="2019-08-18T19:12:16.000"/>
        <d v="2019-08-18T20:14:15.000"/>
        <d v="2019-08-21T01:44:18.000"/>
        <d v="2019-08-23T22:38:54.000"/>
        <d v="2019-08-20T17:03:22.000"/>
        <d v="2019-08-20T17:03:28.000"/>
        <d v="2019-08-20T20:44:07.000"/>
        <d v="2019-08-20T20:44:25.000"/>
        <d v="2019-08-21T01:43:48.000"/>
        <d v="2019-08-21T01:43:52.000"/>
        <d v="2019-08-24T02:20:59.000"/>
        <d v="2019-08-24T02:21:25.000"/>
        <d v="2019-08-25T02:30:09.000"/>
        <d v="2019-08-18T08:22:02.000"/>
        <d v="2019-08-20T10:38:07.000"/>
        <d v="2019-08-22T13:09:03.000"/>
        <d v="2019-08-24T15:35:02.000"/>
        <d v="2019-08-26T18:08:04.000"/>
        <d v="2019-08-28T20:21:02.000"/>
        <d v="2019-08-16T16:46:29.000"/>
        <d v="2019-08-16T16:40:16.000"/>
        <d v="2019-08-18T15:13:32.000"/>
        <d v="2019-08-18T22:12:21.000"/>
        <d v="2019-08-20T17:10:54.000"/>
        <d v="2019-08-23T21:49:43.000"/>
        <d v="2019-08-16T16:52:20.000"/>
        <d v="2019-08-14T15:47:44.000"/>
        <d v="2019-08-20T16:22:08.000"/>
        <d v="2019-08-20T17:05:24.000"/>
        <d v="2019-08-23T22:37:11.000"/>
        <d v="2019-08-29T00:46:43.000"/>
        <d v="2019-08-20T18:45:02.000"/>
        <d v="2019-08-23T19:01:02.000"/>
        <d v="2019-08-26T22:19:02.000"/>
        <d v="2019-08-30T00:54:02.000"/>
        <d v="2019-08-30T13:34:37.000"/>
        <d v="2019-08-30T13:59:29.000"/>
        <d v="2019-08-30T13:41:19.000"/>
        <d v="2019-08-30T15:13:48.000"/>
        <d v="2019-08-30T16:27:56.000"/>
        <d v="2019-08-29T19:29:05.000"/>
        <d v="2019-08-18T16:09:22.000"/>
        <d v="2019-08-30T16:42:17.000"/>
      </sharedItems>
      <fieldGroup par="66" base="22">
        <rangePr groupBy="hours" autoEnd="1" autoStart="1" startDate="2019-08-14T15:47:44.000" endDate="2019-08-30T16:42:17.000"/>
        <groupItems count="26">
          <s v="&lt;8/14/2019"/>
          <s v="12 AM"/>
          <s v="1 AM"/>
          <s v="2 AM"/>
          <s v="3 AM"/>
          <s v="4 AM"/>
          <s v="5 AM"/>
          <s v="6 AM"/>
          <s v="7 AM"/>
          <s v="8 AM"/>
          <s v="9 AM"/>
          <s v="10 AM"/>
          <s v="11 AM"/>
          <s v="12 PM"/>
          <s v="1 PM"/>
          <s v="2 PM"/>
          <s v="3 PM"/>
          <s v="4 PM"/>
          <s v="5 PM"/>
          <s v="6 PM"/>
          <s v="7 PM"/>
          <s v="8 PM"/>
          <s v="9 PM"/>
          <s v="10 PM"/>
          <s v="11 PM"/>
          <s v="&gt;8/30/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14T15:47:44.000" endDate="2019-08-30T16:42:17.000"/>
        <groupItems count="368">
          <s v="&lt;8/14/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30/2019"/>
        </groupItems>
      </fieldGroup>
    </cacheField>
    <cacheField name="Months" databaseField="0">
      <sharedItems containsMixedTypes="0" count="0"/>
      <fieldGroup base="22">
        <rangePr groupBy="months" autoEnd="1" autoStart="1" startDate="2019-08-14T15:47:44.000" endDate="2019-08-30T16:42:17.000"/>
        <groupItems count="14">
          <s v="&lt;8/14/2019"/>
          <s v="Jan"/>
          <s v="Feb"/>
          <s v="Mar"/>
          <s v="Apr"/>
          <s v="May"/>
          <s v="Jun"/>
          <s v="Jul"/>
          <s v="Aug"/>
          <s v="Sep"/>
          <s v="Oct"/>
          <s v="Nov"/>
          <s v="Dec"/>
          <s v="&gt;8/30/2019"/>
        </groupItems>
      </fieldGroup>
    </cacheField>
    <cacheField name="Years" databaseField="0">
      <sharedItems containsMixedTypes="0" count="0"/>
      <fieldGroup base="22">
        <rangePr groupBy="years" autoEnd="1" autoStart="1" startDate="2019-08-14T15:47:44.000" endDate="2019-08-30T16:42:17.000"/>
        <groupItems count="3">
          <s v="&lt;8/14/2019"/>
          <s v="2019"/>
          <s v="&gt;8/3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5">
  <r>
    <s v="news4udc"/>
    <s v="poetonahill"/>
    <m/>
    <m/>
    <m/>
    <m/>
    <m/>
    <m/>
    <m/>
    <m/>
    <s v="No"/>
    <n v="3"/>
    <m/>
    <m/>
    <x v="0"/>
    <d v="2019-08-18T19:13:19.000"/>
    <s v="RT @PoetonaHill: Q&amp;amp;A... https://t.co/IFstUshy4u  #Canada #Australia #Dublin #Belfast #Bristol #portsmouth #amreading #fiction #novel #twitt…"/>
    <s v="https://poems-by-charlie-gregory.blogspot.com/2019/08/q.html?spref=tw"/>
    <s v="blogspot.com"/>
    <x v="0"/>
    <m/>
    <s v="http://abs.twimg.com/sticky/default_profile_images/default_profile_normal.png"/>
    <x v="0"/>
    <s v="https://twitter.com/#!/news4udc/status/1163167004855025665"/>
    <m/>
    <m/>
    <s v="1163167004855025665"/>
    <m/>
    <b v="0"/>
    <n v="0"/>
    <s v=""/>
    <b v="0"/>
    <s v="und"/>
    <m/>
    <s v=""/>
    <b v="0"/>
    <n v="3"/>
    <s v="1163166743143026688"/>
    <s v="News4UDC bot"/>
    <b v="0"/>
    <s v="1163166743143026688"/>
    <s v="Tweet"/>
    <n v="0"/>
    <n v="0"/>
    <m/>
    <m/>
    <m/>
    <m/>
    <m/>
    <m/>
    <m/>
    <m/>
    <n v="1"/>
    <s v="4"/>
    <s v="4"/>
    <n v="0"/>
    <n v="0"/>
    <n v="1"/>
    <n v="6.666666666666667"/>
    <n v="0"/>
    <n v="0"/>
    <n v="14"/>
    <n v="93.33333333333333"/>
    <n v="15"/>
  </r>
  <r>
    <s v="tdg_bnb"/>
    <s v="poetonahill"/>
    <m/>
    <m/>
    <m/>
    <m/>
    <m/>
    <m/>
    <m/>
    <m/>
    <s v="No"/>
    <n v="4"/>
    <m/>
    <m/>
    <x v="0"/>
    <d v="2019-08-18T19:15:14.000"/>
    <s v="RT @PoetonaHill: Q&amp;amp;A... https://t.co/IFstUshy4u  #Canada #Australia #Dublin #Belfast #Bristol #portsmouth #amreading #fiction #novel #twitt…"/>
    <s v="https://poems-by-charlie-gregory.blogspot.com/2019/08/q.html?spref=tw"/>
    <s v="blogspot.com"/>
    <x v="0"/>
    <m/>
    <s v="http://pbs.twimg.com/profile_images/897388529885495296/7IxW8QQU_normal.jpg"/>
    <x v="1"/>
    <s v="https://twitter.com/#!/tdg_bnb/status/1163167490152833024"/>
    <m/>
    <m/>
    <s v="1163167490152833024"/>
    <m/>
    <b v="0"/>
    <n v="0"/>
    <s v=""/>
    <b v="0"/>
    <s v="und"/>
    <m/>
    <s v=""/>
    <b v="0"/>
    <n v="3"/>
    <s v="1163166743143026688"/>
    <s v="TDG Adventures"/>
    <b v="0"/>
    <s v="1163166743143026688"/>
    <s v="Tweet"/>
    <n v="0"/>
    <n v="0"/>
    <m/>
    <m/>
    <m/>
    <m/>
    <m/>
    <m/>
    <m/>
    <m/>
    <n v="1"/>
    <s v="4"/>
    <s v="4"/>
    <n v="0"/>
    <n v="0"/>
    <n v="1"/>
    <n v="6.666666666666667"/>
    <n v="0"/>
    <n v="0"/>
    <n v="14"/>
    <n v="93.33333333333333"/>
    <n v="15"/>
  </r>
  <r>
    <s v="poetonahill"/>
    <s v="poetonahill"/>
    <m/>
    <m/>
    <m/>
    <m/>
    <m/>
    <m/>
    <m/>
    <m/>
    <s v="No"/>
    <n v="5"/>
    <m/>
    <m/>
    <x v="1"/>
    <d v="2019-08-18T19:12:16.000"/>
    <s v="Q&amp;amp;A... https://t.co/IFstUshy4u  #Canada #Australia #Dublin #Belfast #Bristol #portsmouth #amreading #fiction #novel #twitter #publishing #mediachat  #Poetry_Book_Society #Poetry #Thriller #Epic #Adventure #Readers #Reviewers #Amazon #Booksales #Author #authors #authorlife #News"/>
    <s v="https://poems-by-charlie-gregory.blogspot.com/2019/08/q.html?spref=tw"/>
    <s v="blogspot.com"/>
    <x v="1"/>
    <m/>
    <s v="http://pbs.twimg.com/profile_images/3372354615/8f3860c5e1ddf7a52990cee8568b88da_normal.jpeg"/>
    <x v="2"/>
    <s v="https://twitter.com/#!/poetonahill/status/1163166743143026688"/>
    <m/>
    <m/>
    <s v="1163166743143026688"/>
    <m/>
    <b v="0"/>
    <n v="2"/>
    <s v=""/>
    <b v="0"/>
    <s v="und"/>
    <m/>
    <s v=""/>
    <b v="0"/>
    <n v="3"/>
    <s v=""/>
    <s v="Twitter Web Client"/>
    <b v="0"/>
    <s v="1163166743143026688"/>
    <s v="Tweet"/>
    <n v="0"/>
    <n v="0"/>
    <m/>
    <m/>
    <m/>
    <m/>
    <m/>
    <m/>
    <m/>
    <m/>
    <n v="1"/>
    <s v="4"/>
    <s v="4"/>
    <n v="0"/>
    <n v="0"/>
    <n v="1"/>
    <n v="3.5714285714285716"/>
    <n v="0"/>
    <n v="0"/>
    <n v="27"/>
    <n v="96.42857142857143"/>
    <n v="28"/>
  </r>
  <r>
    <s v="_thewritersclub"/>
    <s v="poetonahill"/>
    <m/>
    <m/>
    <m/>
    <m/>
    <m/>
    <m/>
    <m/>
    <m/>
    <s v="No"/>
    <n v="6"/>
    <m/>
    <m/>
    <x v="0"/>
    <d v="2019-08-18T20:14:15.000"/>
    <s v="RT @PoetonaHill: Q&amp;amp;A... https://t.co/IFstUshy4u  #Canada #Australia #Dublin #Belfast #Bristol #portsmouth #amreading #fiction #novel #twitt…"/>
    <s v="https://poems-by-charlie-gregory.blogspot.com/2019/08/q.html?spref=tw"/>
    <s v="blogspot.com"/>
    <x v="0"/>
    <m/>
    <s v="http://pbs.twimg.com/profile_images/1126136211687583744/RJ-4z6qL_normal.jpg"/>
    <x v="3"/>
    <s v="https://twitter.com/#!/_thewritersclub/status/1163182340874678272"/>
    <m/>
    <m/>
    <s v="1163182340874678272"/>
    <m/>
    <b v="0"/>
    <n v="0"/>
    <s v=""/>
    <b v="0"/>
    <s v="und"/>
    <m/>
    <s v=""/>
    <b v="0"/>
    <n v="3"/>
    <s v="1163166743143026688"/>
    <s v="Twitter Web App"/>
    <b v="0"/>
    <s v="1163166743143026688"/>
    <s v="Tweet"/>
    <n v="0"/>
    <n v="0"/>
    <m/>
    <m/>
    <m/>
    <m/>
    <m/>
    <m/>
    <m/>
    <m/>
    <n v="1"/>
    <s v="4"/>
    <s v="4"/>
    <n v="0"/>
    <n v="0"/>
    <n v="1"/>
    <n v="6.666666666666667"/>
    <n v="0"/>
    <n v="0"/>
    <n v="14"/>
    <n v="93.33333333333333"/>
    <n v="15"/>
  </r>
  <r>
    <s v="markj_ohnson"/>
    <s v="twitch"/>
    <m/>
    <m/>
    <m/>
    <m/>
    <m/>
    <m/>
    <m/>
    <m/>
    <s v="No"/>
    <n v="7"/>
    <m/>
    <m/>
    <x v="0"/>
    <d v="2019-08-21T01:44:18.000"/>
    <s v="RT @chrisdaviscng: getting at the young voter via @youtube @twitch - politicians &amp;amp; state run media are catching up #socialmedia #medialiter…"/>
    <m/>
    <m/>
    <x v="2"/>
    <m/>
    <s v="http://pbs.twimg.com/profile_images/1039966314960437248/yKL_4LvX_normal.jpg"/>
    <x v="4"/>
    <s v="https://twitter.com/#!/markj_ohnson/status/1163990176294690816"/>
    <m/>
    <m/>
    <s v="1163990176294690816"/>
    <m/>
    <b v="0"/>
    <n v="0"/>
    <s v=""/>
    <b v="0"/>
    <s v="en"/>
    <m/>
    <s v=""/>
    <b v="0"/>
    <n v="2"/>
    <s v="1163860974090235905"/>
    <s v="Mark Johnson1"/>
    <b v="0"/>
    <s v="1163860974090235905"/>
    <s v="Tweet"/>
    <n v="0"/>
    <n v="0"/>
    <m/>
    <m/>
    <m/>
    <m/>
    <m/>
    <m/>
    <m/>
    <m/>
    <n v="1"/>
    <s v="6"/>
    <s v="6"/>
    <m/>
    <m/>
    <m/>
    <m/>
    <m/>
    <m/>
    <m/>
    <m/>
    <m/>
  </r>
  <r>
    <s v="scalarhumanity"/>
    <s v="chrisdaviscng"/>
    <m/>
    <m/>
    <m/>
    <m/>
    <m/>
    <m/>
    <m/>
    <m/>
    <s v="No"/>
    <n v="10"/>
    <m/>
    <m/>
    <x v="0"/>
    <d v="2019-08-23T22:38:54.000"/>
    <s v="RT @chrisdaviscng: the complexity of communicating across multiple mediums in the battle to tell the #HongKong narrative_x000a__x000a_https://t.co/JfHT…"/>
    <m/>
    <m/>
    <x v="3"/>
    <m/>
    <s v="http://pbs.twimg.com/profile_images/851863204951142400/QI35SGUJ_normal.jpg"/>
    <x v="5"/>
    <s v="https://twitter.com/#!/scalarhumanity/status/1165030680075603968"/>
    <m/>
    <m/>
    <s v="1165030680075603968"/>
    <m/>
    <b v="0"/>
    <n v="0"/>
    <s v=""/>
    <b v="0"/>
    <s v="en"/>
    <m/>
    <s v=""/>
    <b v="0"/>
    <n v="2"/>
    <s v="1165030251094773761"/>
    <s v="behavioralscience"/>
    <b v="0"/>
    <s v="1165030251094773761"/>
    <s v="Tweet"/>
    <n v="0"/>
    <n v="0"/>
    <m/>
    <m/>
    <m/>
    <m/>
    <m/>
    <m/>
    <m/>
    <m/>
    <n v="1"/>
    <s v="1"/>
    <s v="1"/>
    <n v="0"/>
    <n v="0"/>
    <n v="0"/>
    <n v="0"/>
    <n v="0"/>
    <n v="0"/>
    <n v="17"/>
    <n v="100"/>
    <n v="17"/>
  </r>
  <r>
    <s v="teacherslens"/>
    <s v="chrisdaviscng"/>
    <m/>
    <m/>
    <m/>
    <m/>
    <m/>
    <m/>
    <m/>
    <m/>
    <s v="No"/>
    <n v="11"/>
    <m/>
    <m/>
    <x v="0"/>
    <d v="2019-08-20T17:03:22.000"/>
    <s v="RT @chrisdaviscng: a day in the life of the light sabor wielding protestor “The Dragon” marking Liu Xiaoming’s stark differences in describ…"/>
    <m/>
    <m/>
    <x v="4"/>
    <m/>
    <s v="http://pbs.twimg.com/profile_images/707658279669764096/4Ip7EJC9_normal.jpg"/>
    <x v="6"/>
    <s v="https://twitter.com/#!/teacherslens/status/1163859078386466816"/>
    <m/>
    <m/>
    <s v="1163859078386466816"/>
    <m/>
    <b v="0"/>
    <n v="0"/>
    <s v=""/>
    <b v="0"/>
    <s v="en"/>
    <m/>
    <s v=""/>
    <b v="0"/>
    <n v="1"/>
    <s v="1162406749330124802"/>
    <s v="TweetDeck"/>
    <b v="0"/>
    <s v="1162406749330124802"/>
    <s v="Tweet"/>
    <n v="0"/>
    <n v="0"/>
    <m/>
    <m/>
    <m/>
    <m/>
    <m/>
    <m/>
    <m/>
    <m/>
    <n v="8"/>
    <s v="2"/>
    <s v="1"/>
    <n v="0"/>
    <n v="0"/>
    <n v="1"/>
    <n v="4.3478260869565215"/>
    <n v="0"/>
    <n v="0"/>
    <n v="22"/>
    <n v="95.65217391304348"/>
    <n v="23"/>
  </r>
  <r>
    <s v="teacherslens"/>
    <s v="scmpnews"/>
    <m/>
    <m/>
    <m/>
    <m/>
    <m/>
    <m/>
    <m/>
    <m/>
    <s v="No"/>
    <n v="12"/>
    <m/>
    <m/>
    <x v="0"/>
    <d v="2019-08-20T17:03:28.000"/>
    <s v="RT @chrisdaviscng: even right wing mouthpiece @foxnews has Chris Wallace @FoxNewsSunday _x000a__x000a_this @scmpnews Martin Lee piece recalls the dialo…"/>
    <m/>
    <m/>
    <x v="4"/>
    <m/>
    <s v="http://pbs.twimg.com/profile_images/707658279669764096/4Ip7EJC9_normal.jpg"/>
    <x v="7"/>
    <s v="https://twitter.com/#!/teacherslens/status/1163859102499520513"/>
    <m/>
    <m/>
    <s v="1163859102499520513"/>
    <m/>
    <b v="0"/>
    <n v="0"/>
    <s v=""/>
    <b v="0"/>
    <s v="en"/>
    <m/>
    <s v=""/>
    <b v="0"/>
    <n v="1"/>
    <s v="1162405276890406912"/>
    <s v="TweetDeck"/>
    <b v="0"/>
    <s v="1162405276890406912"/>
    <s v="Tweet"/>
    <n v="0"/>
    <n v="0"/>
    <m/>
    <m/>
    <m/>
    <m/>
    <m/>
    <m/>
    <m/>
    <m/>
    <n v="1"/>
    <s v="2"/>
    <s v="2"/>
    <m/>
    <m/>
    <m/>
    <m/>
    <m/>
    <m/>
    <m/>
    <m/>
    <m/>
  </r>
  <r>
    <s v="teacherslens"/>
    <s v="chrisdaviscng"/>
    <m/>
    <m/>
    <m/>
    <m/>
    <m/>
    <m/>
    <m/>
    <m/>
    <s v="No"/>
    <n v="16"/>
    <m/>
    <m/>
    <x v="0"/>
    <d v="2019-08-20T20:44:07.000"/>
    <s v="RT @chrisdaviscng: those are not Japanese flags on the #HongKongProtests eyes, they are showing their agility in #medialiteracy, their own…"/>
    <m/>
    <m/>
    <x v="5"/>
    <m/>
    <s v="http://pbs.twimg.com/profile_images/707658279669764096/4Ip7EJC9_normal.jpg"/>
    <x v="8"/>
    <s v="https://twitter.com/#!/teacherslens/status/1163914633041842177"/>
    <m/>
    <m/>
    <s v="1163914633041842177"/>
    <m/>
    <b v="0"/>
    <n v="0"/>
    <s v=""/>
    <b v="0"/>
    <s v="en"/>
    <m/>
    <s v=""/>
    <b v="0"/>
    <n v="1"/>
    <s v="1161665717412007936"/>
    <s v="TweetDeck"/>
    <b v="0"/>
    <s v="1161665717412007936"/>
    <s v="Tweet"/>
    <n v="0"/>
    <n v="0"/>
    <m/>
    <m/>
    <m/>
    <m/>
    <m/>
    <m/>
    <m/>
    <m/>
    <n v="8"/>
    <s v="2"/>
    <s v="1"/>
    <n v="1"/>
    <n v="5"/>
    <n v="0"/>
    <n v="0"/>
    <n v="0"/>
    <n v="0"/>
    <n v="19"/>
    <n v="95"/>
    <n v="20"/>
  </r>
  <r>
    <s v="teacherslens"/>
    <s v="krystalball"/>
    <m/>
    <m/>
    <m/>
    <m/>
    <m/>
    <m/>
    <m/>
    <m/>
    <s v="No"/>
    <n v="17"/>
    <m/>
    <m/>
    <x v="0"/>
    <d v="2019-08-20T20:44:25.000"/>
    <s v="RT @chrisdaviscng: grappling with #mediaBias on how democratic candidates are reported @krystalball _x000a__x000a_self censorship within #media culture…"/>
    <m/>
    <m/>
    <x v="6"/>
    <m/>
    <s v="http://pbs.twimg.com/profile_images/707658279669764096/4Ip7EJC9_normal.jpg"/>
    <x v="9"/>
    <s v="https://twitter.com/#!/teacherslens/status/1163914709009084416"/>
    <m/>
    <m/>
    <s v="1163914709009084416"/>
    <m/>
    <b v="0"/>
    <n v="0"/>
    <s v=""/>
    <b v="0"/>
    <s v="en"/>
    <m/>
    <s v=""/>
    <b v="0"/>
    <n v="1"/>
    <s v="1162403715812331521"/>
    <s v="TweetDeck"/>
    <b v="0"/>
    <s v="1162403715812331521"/>
    <s v="Tweet"/>
    <n v="0"/>
    <n v="0"/>
    <m/>
    <m/>
    <m/>
    <m/>
    <m/>
    <m/>
    <m/>
    <m/>
    <n v="1"/>
    <s v="2"/>
    <s v="2"/>
    <n v="0"/>
    <n v="0"/>
    <n v="0"/>
    <n v="0"/>
    <n v="0"/>
    <n v="0"/>
    <n v="17"/>
    <n v="100"/>
    <n v="17"/>
  </r>
  <r>
    <s v="teacherslens"/>
    <s v="twitch"/>
    <m/>
    <m/>
    <m/>
    <m/>
    <m/>
    <m/>
    <m/>
    <m/>
    <s v="No"/>
    <n v="19"/>
    <m/>
    <m/>
    <x v="0"/>
    <d v="2019-08-21T01:43:48.000"/>
    <s v="RT @chrisdaviscng: getting at the young voter via @youtube @twitch - politicians &amp;amp; state run media are catching up #socialmedia #medialiter…"/>
    <m/>
    <m/>
    <x v="2"/>
    <m/>
    <s v="http://pbs.twimg.com/profile_images/707658279669764096/4Ip7EJC9_normal.jpg"/>
    <x v="10"/>
    <s v="https://twitter.com/#!/teacherslens/status/1163990048720785409"/>
    <m/>
    <m/>
    <s v="1163990048720785409"/>
    <m/>
    <b v="0"/>
    <n v="0"/>
    <s v=""/>
    <b v="0"/>
    <s v="en"/>
    <m/>
    <s v=""/>
    <b v="0"/>
    <n v="2"/>
    <s v="1163860974090235905"/>
    <s v="TweetDeck"/>
    <b v="0"/>
    <s v="1163860974090235905"/>
    <s v="Tweet"/>
    <n v="0"/>
    <n v="0"/>
    <m/>
    <m/>
    <m/>
    <m/>
    <m/>
    <m/>
    <m/>
    <m/>
    <n v="1"/>
    <s v="2"/>
    <s v="6"/>
    <m/>
    <m/>
    <m/>
    <m/>
    <m/>
    <m/>
    <m/>
    <m/>
    <m/>
  </r>
  <r>
    <s v="teacherslens"/>
    <s v="chrisdaviscng"/>
    <m/>
    <m/>
    <m/>
    <m/>
    <m/>
    <m/>
    <m/>
    <m/>
    <s v="No"/>
    <n v="22"/>
    <m/>
    <m/>
    <x v="0"/>
    <d v="2019-08-21T01:43:52.000"/>
    <s v="RT @chrisdaviscng: the new #medialiteracy of decoding state run media blitz _x000a__x000a_https://t.co/lNlzWpHa2S #mediachat #media #hongkongprotest #s…"/>
    <s v="https://www.buzzfeednews.com/article/ryanmac/hong-kong-protests-violent-facebook-twitter-ads-china-state"/>
    <s v="buzzfeednews.com"/>
    <x v="7"/>
    <m/>
    <s v="http://pbs.twimg.com/profile_images/707658279669764096/4Ip7EJC9_normal.jpg"/>
    <x v="11"/>
    <s v="https://twitter.com/#!/teacherslens/status/1163990065233760256"/>
    <m/>
    <m/>
    <s v="1163990065233760256"/>
    <m/>
    <b v="0"/>
    <n v="0"/>
    <s v=""/>
    <b v="0"/>
    <s v="en"/>
    <m/>
    <s v=""/>
    <b v="0"/>
    <n v="1"/>
    <s v="1163859592448794625"/>
    <s v="TweetDeck"/>
    <b v="0"/>
    <s v="1163859592448794625"/>
    <s v="Tweet"/>
    <n v="0"/>
    <n v="0"/>
    <m/>
    <m/>
    <m/>
    <m/>
    <m/>
    <m/>
    <m/>
    <m/>
    <n v="8"/>
    <s v="2"/>
    <s v="1"/>
    <n v="0"/>
    <n v="0"/>
    <n v="0"/>
    <n v="0"/>
    <n v="0"/>
    <n v="0"/>
    <n v="15"/>
    <n v="100"/>
    <n v="15"/>
  </r>
  <r>
    <s v="teacherslens"/>
    <s v="rnfrstalliance"/>
    <m/>
    <m/>
    <m/>
    <m/>
    <m/>
    <m/>
    <m/>
    <m/>
    <s v="No"/>
    <n v="23"/>
    <m/>
    <m/>
    <x v="0"/>
    <d v="2019-08-24T02:20:59.000"/>
    <s v="RT @chrisdaviscng: @LeoDiCaprio @RnfrstAlliance rainforst fires up %85 from this time last year, #media should stop covering every utteranc…"/>
    <m/>
    <m/>
    <x v="8"/>
    <m/>
    <s v="http://pbs.twimg.com/profile_images/707658279669764096/4Ip7EJC9_normal.jpg"/>
    <x v="12"/>
    <s v="https://twitter.com/#!/teacherslens/status/1165086572137594880"/>
    <m/>
    <m/>
    <s v="1165086572137594880"/>
    <m/>
    <b v="0"/>
    <n v="0"/>
    <s v=""/>
    <b v="0"/>
    <s v="en"/>
    <m/>
    <s v=""/>
    <b v="0"/>
    <n v="1"/>
    <s v="1165018306266509312"/>
    <s v="TweetDeck"/>
    <b v="0"/>
    <s v="1165018306266509312"/>
    <s v="Tweet"/>
    <n v="0"/>
    <n v="0"/>
    <m/>
    <m/>
    <m/>
    <m/>
    <m/>
    <m/>
    <m/>
    <m/>
    <n v="1"/>
    <s v="2"/>
    <s v="2"/>
    <m/>
    <m/>
    <m/>
    <m/>
    <m/>
    <m/>
    <m/>
    <m/>
    <m/>
  </r>
  <r>
    <s v="teacherslens"/>
    <s v="chrisdaviscng"/>
    <m/>
    <m/>
    <m/>
    <m/>
    <m/>
    <m/>
    <m/>
    <m/>
    <s v="No"/>
    <n v="26"/>
    <m/>
    <m/>
    <x v="0"/>
    <d v="2019-08-24T02:21:25.000"/>
    <s v="RT @chrisdaviscng: the complexity of communicating across multiple mediums in the battle to tell the #HongKong narrative_x000a__x000a_https://t.co/JfHT…"/>
    <m/>
    <m/>
    <x v="3"/>
    <m/>
    <s v="http://pbs.twimg.com/profile_images/707658279669764096/4Ip7EJC9_normal.jpg"/>
    <x v="13"/>
    <s v="https://twitter.com/#!/teacherslens/status/1165086681361473539"/>
    <m/>
    <m/>
    <s v="1165086681361473539"/>
    <m/>
    <b v="0"/>
    <n v="0"/>
    <s v=""/>
    <b v="0"/>
    <s v="en"/>
    <m/>
    <s v=""/>
    <b v="0"/>
    <n v="2"/>
    <s v="1165030251094773761"/>
    <s v="TweetDeck"/>
    <b v="0"/>
    <s v="1165030251094773761"/>
    <s v="Tweet"/>
    <n v="0"/>
    <n v="0"/>
    <m/>
    <m/>
    <m/>
    <m/>
    <m/>
    <m/>
    <m/>
    <m/>
    <n v="8"/>
    <s v="2"/>
    <s v="1"/>
    <n v="0"/>
    <n v="0"/>
    <n v="0"/>
    <n v="0"/>
    <n v="0"/>
    <n v="0"/>
    <n v="17"/>
    <n v="100"/>
    <n v="17"/>
  </r>
  <r>
    <s v="hispanicjobs"/>
    <s v="hispanicjobs"/>
    <m/>
    <m/>
    <m/>
    <m/>
    <m/>
    <m/>
    <m/>
    <m/>
    <s v="No"/>
    <n v="27"/>
    <m/>
    <m/>
    <x v="1"/>
    <d v="2019-08-25T02:30:09.000"/>
    <s v="❤️ROME?!_x000a__x000a_Hiring a VATICAN #JOURNALIST for Rome Reports._x000a_APPLY HERE:  https://t.co/HHQVG1LyzM_x000a__x000a_#mediachat #MediaJobs #journalistes #CatholicTwitter #CatholicEducation #Rome #Communication #NewsJobs #jobsact #jobsportal #jobhunting #JobFair #jobopenings #Hiring #ApplyNow https://t.co/1wvR2xHDZF"/>
    <s v="http://hispanic-jobs.com/jobs/vatican-journalist--rome-reports_rome-reports-srl_rome---outside-the-usa---italy/5239124?type=search&amp;auth_sess=8lhdsl3f8fh1b36kivorud7u62&amp;ref=1d52421eeb69b7029cd5c29b9"/>
    <s v="hispanic-jobs.com"/>
    <x v="9"/>
    <s v="https://pbs.twimg.com/media/ECyDwDhXUAAvWBK.jpg"/>
    <s v="https://pbs.twimg.com/media/ECyDwDhXUAAvWBK.jpg"/>
    <x v="14"/>
    <s v="https://twitter.com/#!/hispanicjobs/status/1165451266807517185"/>
    <m/>
    <m/>
    <s v="1165451266807517185"/>
    <m/>
    <b v="0"/>
    <n v="0"/>
    <s v=""/>
    <b v="0"/>
    <s v="en"/>
    <m/>
    <s v=""/>
    <b v="0"/>
    <n v="0"/>
    <s v=""/>
    <s v="Buffer"/>
    <b v="0"/>
    <s v="1165451266807517185"/>
    <s v="Tweet"/>
    <n v="0"/>
    <n v="0"/>
    <m/>
    <m/>
    <m/>
    <m/>
    <m/>
    <m/>
    <m/>
    <m/>
    <n v="1"/>
    <s v="5"/>
    <s v="5"/>
    <n v="0"/>
    <n v="0"/>
    <n v="0"/>
    <n v="0"/>
    <n v="0"/>
    <n v="0"/>
    <n v="25"/>
    <n v="100"/>
    <n v="25"/>
  </r>
  <r>
    <s v="faithatheismnub"/>
    <s v="faithatheismnub"/>
    <m/>
    <m/>
    <m/>
    <m/>
    <m/>
    <m/>
    <m/>
    <m/>
    <s v="No"/>
    <n v="28"/>
    <m/>
    <m/>
    <x v="1"/>
    <d v="2019-08-18T08:22: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0"/>
    <s v="https://pbs.twimg.com/media/C2dkJtkXcAA0cBx.jpg"/>
    <s v="https://pbs.twimg.com/media/C2dkJtkXcAA0cBx.jpg"/>
    <x v="15"/>
    <s v="https://twitter.com/#!/faithatheismnub/status/1163003104771657728"/>
    <m/>
    <m/>
    <s v="1163003104771657728"/>
    <m/>
    <b v="0"/>
    <n v="0"/>
    <s v=""/>
    <b v="0"/>
    <s v="en"/>
    <m/>
    <s v=""/>
    <b v="0"/>
    <n v="0"/>
    <s v=""/>
    <s v="Tweet Suite"/>
    <b v="0"/>
    <s v="1163003104771657728"/>
    <s v="Tweet"/>
    <n v="0"/>
    <n v="0"/>
    <m/>
    <m/>
    <m/>
    <m/>
    <m/>
    <m/>
    <m/>
    <m/>
    <n v="6"/>
    <s v="5"/>
    <s v="5"/>
    <n v="3"/>
    <n v="17.647058823529413"/>
    <n v="0"/>
    <n v="0"/>
    <n v="0"/>
    <n v="0"/>
    <n v="14"/>
    <n v="82.3529411764706"/>
    <n v="17"/>
  </r>
  <r>
    <s v="faithatheismnub"/>
    <s v="faithatheismnub"/>
    <m/>
    <m/>
    <m/>
    <m/>
    <m/>
    <m/>
    <m/>
    <m/>
    <s v="No"/>
    <n v="29"/>
    <m/>
    <m/>
    <x v="1"/>
    <d v="2019-08-20T10:38:07.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0"/>
    <s v="https://pbs.twimg.com/media/C2dkJtkXcAA0cBx.jpg"/>
    <s v="https://pbs.twimg.com/media/C2dkJtkXcAA0cBx.jpg"/>
    <x v="16"/>
    <s v="https://twitter.com/#!/faithatheismnub/status/1163762128366526465"/>
    <m/>
    <m/>
    <s v="1163762128366526465"/>
    <m/>
    <b v="0"/>
    <n v="0"/>
    <s v=""/>
    <b v="0"/>
    <s v="en"/>
    <m/>
    <s v=""/>
    <b v="0"/>
    <n v="0"/>
    <s v=""/>
    <s v="Tweet Suite"/>
    <b v="0"/>
    <s v="1163762128366526465"/>
    <s v="Tweet"/>
    <n v="0"/>
    <n v="0"/>
    <m/>
    <m/>
    <m/>
    <m/>
    <m/>
    <m/>
    <m/>
    <m/>
    <n v="6"/>
    <s v="5"/>
    <s v="5"/>
    <n v="3"/>
    <n v="17.647058823529413"/>
    <n v="0"/>
    <n v="0"/>
    <n v="0"/>
    <n v="0"/>
    <n v="14"/>
    <n v="82.3529411764706"/>
    <n v="17"/>
  </r>
  <r>
    <s v="faithatheismnub"/>
    <s v="faithatheismnub"/>
    <m/>
    <m/>
    <m/>
    <m/>
    <m/>
    <m/>
    <m/>
    <m/>
    <s v="No"/>
    <n v="30"/>
    <m/>
    <m/>
    <x v="1"/>
    <d v="2019-08-22T13:09:03.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0"/>
    <s v="https://pbs.twimg.com/media/C2dkJtkXcAA0cBx.jpg"/>
    <s v="https://pbs.twimg.com/media/C2dkJtkXcAA0cBx.jpg"/>
    <x v="17"/>
    <s v="https://twitter.com/#!/faithatheismnub/status/1164524887966441472"/>
    <m/>
    <m/>
    <s v="1164524887966441472"/>
    <m/>
    <b v="0"/>
    <n v="0"/>
    <s v=""/>
    <b v="0"/>
    <s v="en"/>
    <m/>
    <s v=""/>
    <b v="0"/>
    <n v="0"/>
    <s v=""/>
    <s v="Tweet Suite"/>
    <b v="0"/>
    <s v="1164524887966441472"/>
    <s v="Tweet"/>
    <n v="0"/>
    <n v="0"/>
    <m/>
    <m/>
    <m/>
    <m/>
    <m/>
    <m/>
    <m/>
    <m/>
    <n v="6"/>
    <s v="5"/>
    <s v="5"/>
    <n v="3"/>
    <n v="17.647058823529413"/>
    <n v="0"/>
    <n v="0"/>
    <n v="0"/>
    <n v="0"/>
    <n v="14"/>
    <n v="82.3529411764706"/>
    <n v="17"/>
  </r>
  <r>
    <s v="faithatheismnub"/>
    <s v="faithatheismnub"/>
    <m/>
    <m/>
    <m/>
    <m/>
    <m/>
    <m/>
    <m/>
    <m/>
    <s v="No"/>
    <n v="31"/>
    <m/>
    <m/>
    <x v="1"/>
    <d v="2019-08-24T15:35: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0"/>
    <s v="https://pbs.twimg.com/media/C2dkJtkXcAA0cBx.jpg"/>
    <s v="https://pbs.twimg.com/media/C2dkJtkXcAA0cBx.jpg"/>
    <x v="18"/>
    <s v="https://twitter.com/#!/faithatheismnub/status/1165286401497346048"/>
    <m/>
    <m/>
    <s v="1165286401497346048"/>
    <m/>
    <b v="0"/>
    <n v="1"/>
    <s v=""/>
    <b v="0"/>
    <s v="en"/>
    <m/>
    <s v=""/>
    <b v="0"/>
    <n v="0"/>
    <s v=""/>
    <s v="Tweet Suite"/>
    <b v="0"/>
    <s v="1165286401497346048"/>
    <s v="Tweet"/>
    <n v="0"/>
    <n v="0"/>
    <m/>
    <m/>
    <m/>
    <m/>
    <m/>
    <m/>
    <m/>
    <m/>
    <n v="6"/>
    <s v="5"/>
    <s v="5"/>
    <n v="3"/>
    <n v="17.647058823529413"/>
    <n v="0"/>
    <n v="0"/>
    <n v="0"/>
    <n v="0"/>
    <n v="14"/>
    <n v="82.3529411764706"/>
    <n v="17"/>
  </r>
  <r>
    <s v="faithatheismnub"/>
    <s v="faithatheismnub"/>
    <m/>
    <m/>
    <m/>
    <m/>
    <m/>
    <m/>
    <m/>
    <m/>
    <s v="No"/>
    <n v="32"/>
    <m/>
    <m/>
    <x v="1"/>
    <d v="2019-08-26T18:08:04.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0"/>
    <s v="https://pbs.twimg.com/media/C2dkJtkXcAA0cBx.jpg"/>
    <s v="https://pbs.twimg.com/media/C2dkJtkXcAA0cBx.jpg"/>
    <x v="19"/>
    <s v="https://twitter.com/#!/faithatheismnub/status/1166049687633321991"/>
    <m/>
    <m/>
    <s v="1166049687633321991"/>
    <m/>
    <b v="0"/>
    <n v="0"/>
    <s v=""/>
    <b v="0"/>
    <s v="en"/>
    <m/>
    <s v=""/>
    <b v="0"/>
    <n v="0"/>
    <s v=""/>
    <s v="Tweet Suite"/>
    <b v="0"/>
    <s v="1166049687633321991"/>
    <s v="Tweet"/>
    <n v="0"/>
    <n v="0"/>
    <m/>
    <m/>
    <m/>
    <m/>
    <m/>
    <m/>
    <m/>
    <m/>
    <n v="6"/>
    <s v="5"/>
    <s v="5"/>
    <n v="3"/>
    <n v="17.647058823529413"/>
    <n v="0"/>
    <n v="0"/>
    <n v="0"/>
    <n v="0"/>
    <n v="14"/>
    <n v="82.3529411764706"/>
    <n v="17"/>
  </r>
  <r>
    <s v="faithatheismnub"/>
    <s v="faithatheismnub"/>
    <m/>
    <m/>
    <m/>
    <m/>
    <m/>
    <m/>
    <m/>
    <m/>
    <s v="No"/>
    <n v="33"/>
    <m/>
    <m/>
    <x v="1"/>
    <d v="2019-08-28T20:21: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0"/>
    <s v="https://pbs.twimg.com/media/C2dkJtkXcAA0cBx.jpg"/>
    <s v="https://pbs.twimg.com/media/C2dkJtkXcAA0cBx.jpg"/>
    <x v="20"/>
    <s v="https://twitter.com/#!/faithatheismnub/status/1166807926566248448"/>
    <m/>
    <m/>
    <s v="1166807926566248448"/>
    <m/>
    <b v="0"/>
    <n v="0"/>
    <s v=""/>
    <b v="0"/>
    <s v="en"/>
    <m/>
    <s v=""/>
    <b v="0"/>
    <n v="0"/>
    <s v=""/>
    <s v="Tweet Suite"/>
    <b v="0"/>
    <s v="1166807926566248448"/>
    <s v="Tweet"/>
    <n v="0"/>
    <n v="0"/>
    <m/>
    <m/>
    <m/>
    <m/>
    <m/>
    <m/>
    <m/>
    <m/>
    <n v="6"/>
    <s v="5"/>
    <s v="5"/>
    <n v="3"/>
    <n v="17.647058823529413"/>
    <n v="0"/>
    <n v="0"/>
    <n v="0"/>
    <n v="0"/>
    <n v="14"/>
    <n v="82.3529411764706"/>
    <n v="17"/>
  </r>
  <r>
    <s v="chrisdaviscng"/>
    <s v="scmpnews"/>
    <m/>
    <m/>
    <m/>
    <m/>
    <m/>
    <m/>
    <m/>
    <m/>
    <s v="No"/>
    <n v="34"/>
    <m/>
    <m/>
    <x v="0"/>
    <d v="2019-08-16T16:46:29.000"/>
    <s v="even right wing mouthpiece @foxnews has Chris Wallace @FoxNewsSunday _x000a__x000a_this @scmpnews Martin Lee piece recalls the dialogue of democratic hopes for #HongKong _x000a__x000a_https://t.co/fXPQWw4Sai #medialiteracy #hongkongprotests #mediachat #edchat #edtech #literacy #democracy https://t.co/nfmtm7JPvu"/>
    <s v="https://www.scmp.com/video/hong-kong/3004716/hong-kongs-pro-democracy-veteran-martin-lee-believes-democracy-will-arrive"/>
    <s v="scmp.com"/>
    <x v="11"/>
    <s v="https://pbs.twimg.com/media/ECGxaaAXkAAVths.jpg"/>
    <s v="https://pbs.twimg.com/media/ECGxaaAXkAAVths.jpg"/>
    <x v="21"/>
    <s v="https://twitter.com/#!/chrisdaviscng/status/1162405276890406912"/>
    <m/>
    <m/>
    <s v="1162405276890406912"/>
    <m/>
    <b v="0"/>
    <n v="0"/>
    <s v=""/>
    <b v="0"/>
    <s v="en"/>
    <m/>
    <s v=""/>
    <b v="0"/>
    <n v="1"/>
    <s v=""/>
    <s v="TweetDeck"/>
    <b v="0"/>
    <s v="1162405276890406912"/>
    <s v="Retweet"/>
    <n v="0"/>
    <n v="0"/>
    <m/>
    <m/>
    <m/>
    <m/>
    <m/>
    <m/>
    <m/>
    <m/>
    <n v="1"/>
    <s v="1"/>
    <s v="2"/>
    <m/>
    <m/>
    <m/>
    <m/>
    <m/>
    <m/>
    <m/>
    <m/>
    <m/>
  </r>
  <r>
    <s v="chrisdaviscng"/>
    <s v="thehill"/>
    <m/>
    <m/>
    <m/>
    <m/>
    <m/>
    <m/>
    <m/>
    <m/>
    <s v="No"/>
    <n v="37"/>
    <m/>
    <m/>
    <x v="0"/>
    <d v="2019-08-16T16:40:16.000"/>
    <s v="grappling with #mediaBias on how democratic candidates are reported @krystalball _x000a__x000a_self censorship within #media culture_x000a__x000a_@BernieSanders @washingtonpost @JeffBezos @thehill _x000a__x000a_https://t.co/mMs7sBkBwB #mediachat #2020election #edtech #edchat #medialiteracy https://t.co/qdDy7Widv2"/>
    <s v="https://www.youtube.com/watch?v=j6Ia02L1qQo"/>
    <s v="youtube.com"/>
    <x v="12"/>
    <s v="https://pbs.twimg.com/media/ECGwAIWXkAIdNrK.jpg"/>
    <s v="https://pbs.twimg.com/media/ECGwAIWXkAIdNrK.jpg"/>
    <x v="22"/>
    <s v="https://twitter.com/#!/chrisdaviscng/status/1162403715812331521"/>
    <m/>
    <m/>
    <s v="1162403715812331521"/>
    <m/>
    <b v="0"/>
    <n v="0"/>
    <s v=""/>
    <b v="0"/>
    <s v="en"/>
    <m/>
    <s v=""/>
    <b v="0"/>
    <n v="1"/>
    <s v=""/>
    <s v="TweetDeck"/>
    <b v="0"/>
    <s v="1162403715812331521"/>
    <s v="Retweet"/>
    <n v="0"/>
    <n v="0"/>
    <m/>
    <m/>
    <m/>
    <m/>
    <m/>
    <m/>
    <m/>
    <m/>
    <n v="1"/>
    <s v="1"/>
    <s v="1"/>
    <m/>
    <m/>
    <m/>
    <m/>
    <m/>
    <m/>
    <m/>
    <m/>
    <m/>
  </r>
  <r>
    <s v="chrisdaviscng"/>
    <s v="nytimes"/>
    <m/>
    <m/>
    <m/>
    <m/>
    <m/>
    <m/>
    <m/>
    <m/>
    <s v="No"/>
    <n v="42"/>
    <m/>
    <m/>
    <x v="0"/>
    <d v="2019-08-18T15:13:32.000"/>
    <s v="fiction playing off of reality playing off of fiction - Spike Lee anatomy of a science @nytimes _x000a__x000a_https://t.co/r4YADwwpSV #film #mediachat #media #medialiteracy #edchat #edtech #makerEd #literacy https://t.co/NTnRbxbpHd"/>
    <s v="https://www.youtube.com/watch?v=MAI70pY1Xiw"/>
    <s v="youtube.com"/>
    <x v="13"/>
    <s v="https://pbs.twimg.com/media/ECQvVOEW4AAbl-L.jpg"/>
    <s v="https://pbs.twimg.com/media/ECQvVOEW4AAbl-L.jpg"/>
    <x v="23"/>
    <s v="https://twitter.com/#!/chrisdaviscng/status/1163106662573629441"/>
    <m/>
    <m/>
    <s v="1163106662573629441"/>
    <m/>
    <b v="0"/>
    <n v="0"/>
    <s v=""/>
    <b v="0"/>
    <s v="en"/>
    <m/>
    <s v=""/>
    <b v="0"/>
    <n v="0"/>
    <s v=""/>
    <s v="TweetDeck"/>
    <b v="0"/>
    <s v="1163106662573629441"/>
    <s v="Tweet"/>
    <n v="0"/>
    <n v="0"/>
    <m/>
    <m/>
    <m/>
    <m/>
    <m/>
    <m/>
    <m/>
    <m/>
    <n v="2"/>
    <s v="1"/>
    <s v="1"/>
    <n v="0"/>
    <n v="0"/>
    <n v="2"/>
    <n v="8.333333333333334"/>
    <n v="0"/>
    <n v="0"/>
    <n v="22"/>
    <n v="91.66666666666667"/>
    <n v="24"/>
  </r>
  <r>
    <s v="chrisdaviscng"/>
    <s v="nytimes"/>
    <m/>
    <m/>
    <m/>
    <m/>
    <m/>
    <m/>
    <m/>
    <m/>
    <s v="No"/>
    <n v="43"/>
    <m/>
    <m/>
    <x v="0"/>
    <d v="2019-08-18T22:12:21.000"/>
    <s v="RT fiction playing off of reality playing off of fiction - Spike Lee anatomy of a scene @nytimes _x000a__x000a_https://t.co/oYGxrlap0m… #film #mediachat #media #medialiteracy #edchat #edtech #makerEd #literacy https://t.co/R7i3c6SGlg"/>
    <s v="https://youtube.com/watch?v=MAI70p"/>
    <s v="youtube.com"/>
    <x v="13"/>
    <s v="https://pbs.twimg.com/media/ECSPJXYWwAABE_p.jpg"/>
    <s v="https://pbs.twimg.com/media/ECSPJXYWwAABE_p.jpg"/>
    <x v="24"/>
    <s v="https://twitter.com/#!/chrisdaviscng/status/1163212061406584833"/>
    <m/>
    <m/>
    <s v="1163212061406584833"/>
    <m/>
    <b v="0"/>
    <n v="0"/>
    <s v=""/>
    <b v="0"/>
    <s v="en"/>
    <m/>
    <s v=""/>
    <b v="0"/>
    <n v="0"/>
    <s v=""/>
    <s v="TweetDeck"/>
    <b v="0"/>
    <s v="1163212061406584833"/>
    <s v="Tweet"/>
    <n v="0"/>
    <n v="0"/>
    <m/>
    <m/>
    <m/>
    <m/>
    <m/>
    <m/>
    <m/>
    <m/>
    <n v="2"/>
    <s v="1"/>
    <s v="1"/>
    <n v="0"/>
    <n v="0"/>
    <n v="2"/>
    <n v="8"/>
    <n v="0"/>
    <n v="0"/>
    <n v="23"/>
    <n v="92"/>
    <n v="25"/>
  </r>
  <r>
    <s v="chrisdaviscng"/>
    <s v="twitch"/>
    <m/>
    <m/>
    <m/>
    <m/>
    <m/>
    <m/>
    <m/>
    <m/>
    <s v="No"/>
    <n v="44"/>
    <m/>
    <m/>
    <x v="0"/>
    <d v="2019-08-20T17:10:54.000"/>
    <s v="getting at the young voter via @youtube @twitch - politicians &amp;amp; state run media are catching up #socialmedia #medialiteracy _x000a__x000a_https://t.co/rAlgD83eh2 #mediachat #edchat #makerEd #edtech #literacy https://t.co/z8miGNogMx"/>
    <s v="https://www.theverge.com/2019/8/20/20812826/youtube-politics-voters-presidential-candidates-sanders-yang-gabbard-podcast-interview-2020"/>
    <s v="theverge.com"/>
    <x v="14"/>
    <s v="https://pbs.twimg.com/ext_tw_video_thumb/1163860932285607936/pu/img/yBmaa1roJSe6ID0q.jpg"/>
    <s v="https://pbs.twimg.com/ext_tw_video_thumb/1163860932285607936/pu/img/yBmaa1roJSe6ID0q.jpg"/>
    <x v="25"/>
    <s v="https://twitter.com/#!/chrisdaviscng/status/1163860974090235905"/>
    <m/>
    <m/>
    <s v="1163860974090235905"/>
    <m/>
    <b v="0"/>
    <n v="0"/>
    <s v=""/>
    <b v="0"/>
    <s v="en"/>
    <m/>
    <s v=""/>
    <b v="0"/>
    <n v="0"/>
    <s v=""/>
    <s v="TweetDeck"/>
    <b v="0"/>
    <s v="1163860974090235905"/>
    <s v="Tweet"/>
    <n v="0"/>
    <n v="0"/>
    <m/>
    <m/>
    <m/>
    <m/>
    <m/>
    <m/>
    <m/>
    <m/>
    <n v="1"/>
    <s v="1"/>
    <s v="6"/>
    <m/>
    <m/>
    <m/>
    <m/>
    <m/>
    <m/>
    <m/>
    <m/>
    <m/>
  </r>
  <r>
    <s v="chrisdaviscng"/>
    <s v="globalforests"/>
    <m/>
    <m/>
    <m/>
    <m/>
    <m/>
    <m/>
    <m/>
    <m/>
    <s v="No"/>
    <n v="46"/>
    <m/>
    <m/>
    <x v="0"/>
    <d v="2019-08-23T21:49:43.000"/>
    <s v="@LeoDiCaprio @RnfrstAlliance rainforst fires up %85 from this time last year, #media should stop covering every utterance of Agent Orange and pay attention to this_x000a__x000a_https://t.co/bB9hPLcjZH #mediachat #medialiteracy #2020election #Brazil #Amazonas #Amazon @amazonwatch @ran @globalforests @RnfrstAlliance https://t.co/Go1vRb8auy"/>
    <s v="https://www.nytimes.com/2019/08/22/world/americas/brazil-amazon-fires-bolsonaro.html?action=click&amp;module=Top%20Stories&amp;pgtype=Homepage"/>
    <s v="nytimes.com"/>
    <x v="15"/>
    <s v="https://pbs.twimg.com/media/ECr59ICXsAExkxR.jpg"/>
    <s v="https://pbs.twimg.com/media/ECr59ICXsAExkxR.jpg"/>
    <x v="26"/>
    <s v="https://twitter.com/#!/chrisdaviscng/status/1165018306266509312"/>
    <m/>
    <m/>
    <s v="1165018306266509312"/>
    <s v="1165016381416509440"/>
    <b v="0"/>
    <n v="0"/>
    <s v="278666824"/>
    <b v="0"/>
    <s v="en"/>
    <m/>
    <s v=""/>
    <b v="0"/>
    <n v="1"/>
    <s v=""/>
    <s v="TweetDeck"/>
    <b v="0"/>
    <s v="1165016381416509440"/>
    <s v="Tweet"/>
    <n v="0"/>
    <n v="0"/>
    <m/>
    <m/>
    <m/>
    <m/>
    <m/>
    <m/>
    <m/>
    <m/>
    <n v="1"/>
    <s v="1"/>
    <s v="1"/>
    <m/>
    <m/>
    <m/>
    <m/>
    <m/>
    <m/>
    <m/>
    <m/>
    <m/>
  </r>
  <r>
    <s v="chrisdaviscng"/>
    <s v="chrisdaviscng"/>
    <m/>
    <m/>
    <m/>
    <m/>
    <m/>
    <m/>
    <m/>
    <m/>
    <s v="No"/>
    <n v="51"/>
    <m/>
    <m/>
    <x v="1"/>
    <d v="2019-08-16T16:52:20.000"/>
    <s v="a day in the life of the light sabor wielding protestor “The Dragon” marking Liu Xiaoming’s stark differences in describing youth in #Szenzhen  &amp;amp; #HongKong _x000a__x000a_https://t.co/8QQTHC5IJH #edchat #medialiteracy #hongkongprotest #mediachat https://t.co/eGql5ywOhh"/>
    <s v="https://www.youtube.com/watch?v=UdtmJ-wc6Eo"/>
    <s v="youtube.com"/>
    <x v="16"/>
    <s v="https://pbs.twimg.com/media/ECGyvIlW4AAAuRx.png"/>
    <s v="https://pbs.twimg.com/media/ECGyvIlW4AAAuRx.png"/>
    <x v="27"/>
    <s v="https://twitter.com/#!/chrisdaviscng/status/1162406749330124802"/>
    <m/>
    <m/>
    <s v="1162406749330124802"/>
    <m/>
    <b v="0"/>
    <n v="0"/>
    <s v=""/>
    <b v="0"/>
    <s v="en"/>
    <m/>
    <s v=""/>
    <b v="0"/>
    <n v="1"/>
    <s v=""/>
    <s v="TweetDeck"/>
    <b v="0"/>
    <s v="1162406749330124802"/>
    <s v="Retweet"/>
    <n v="0"/>
    <n v="0"/>
    <m/>
    <m/>
    <m/>
    <m/>
    <m/>
    <m/>
    <m/>
    <m/>
    <n v="6"/>
    <s v="1"/>
    <s v="1"/>
    <n v="0"/>
    <n v="0"/>
    <n v="1"/>
    <n v="3.3333333333333335"/>
    <n v="0"/>
    <n v="0"/>
    <n v="29"/>
    <n v="96.66666666666667"/>
    <n v="30"/>
  </r>
  <r>
    <s v="chrisdaviscng"/>
    <s v="chrisdaviscng"/>
    <m/>
    <m/>
    <m/>
    <m/>
    <m/>
    <m/>
    <m/>
    <m/>
    <s v="No"/>
    <n v="52"/>
    <m/>
    <m/>
    <x v="1"/>
    <d v="2019-08-14T15:47:44.000"/>
    <s v="those are not Japanese flags on the #HongKongProtests eyes, they are showing their agility in #medialiteracy, their own “David and Goliath” metacognition _x000a__x000a_https://t.co/aOqI1D9SQl #newliteracies #mediachat #collectivestorytelling #mythologies #sign #RolandBarthes https://t.co/CGUHFqVZRW"/>
    <s v="https://www.nytimes.com/2019/08/14/world/asia/hong-kong-airport-protests.html"/>
    <s v="nytimes.com"/>
    <x v="17"/>
    <s v="https://pbs.twimg.com/media/EB8Quo-X4AA01dC.jpg"/>
    <s v="https://pbs.twimg.com/media/EB8Quo-X4AA01dC.jpg"/>
    <x v="28"/>
    <s v="https://twitter.com/#!/chrisdaviscng/status/1161665717412007936"/>
    <m/>
    <m/>
    <s v="1161665717412007936"/>
    <m/>
    <b v="0"/>
    <n v="1"/>
    <s v=""/>
    <b v="0"/>
    <s v="en"/>
    <m/>
    <s v=""/>
    <b v="0"/>
    <n v="1"/>
    <s v=""/>
    <s v="TweetDeck"/>
    <b v="0"/>
    <s v="1161665717412007936"/>
    <s v="Retweet"/>
    <n v="0"/>
    <n v="0"/>
    <m/>
    <m/>
    <m/>
    <m/>
    <m/>
    <m/>
    <m/>
    <m/>
    <n v="6"/>
    <s v="1"/>
    <s v="1"/>
    <n v="1"/>
    <n v="3.5714285714285716"/>
    <n v="0"/>
    <n v="0"/>
    <n v="0"/>
    <n v="0"/>
    <n v="27"/>
    <n v="96.42857142857143"/>
    <n v="28"/>
  </r>
  <r>
    <s v="chrisdaviscng"/>
    <s v="chrisdaviscng"/>
    <m/>
    <m/>
    <m/>
    <m/>
    <m/>
    <m/>
    <m/>
    <m/>
    <s v="No"/>
    <n v="53"/>
    <m/>
    <m/>
    <x v="1"/>
    <d v="2019-08-20T16:22:08.000"/>
    <s v="the poster art of the #Hongkongprotest showing agile approaches to #medialiteracy _x000a__x000a_https://t.co/1dvaA8fJKU #mediachat #media #edtech #edchat #makerEd #newliteracies #k12 https://t.co/epjMHbddNv"/>
    <s v="https://qz.com/quartzy/1673655/see-the-posters-and-comics-from-hong-kongs-protests/"/>
    <s v="qz.com"/>
    <x v="18"/>
    <s v="https://pbs.twimg.com/media/ECbSNgJXkAAIYKp.jpg"/>
    <s v="https://pbs.twimg.com/media/ECbSNgJXkAAIYKp.jpg"/>
    <x v="29"/>
    <s v="https://twitter.com/#!/chrisdaviscng/status/1163848703033204738"/>
    <m/>
    <m/>
    <s v="1163848703033204738"/>
    <m/>
    <b v="0"/>
    <n v="0"/>
    <s v=""/>
    <b v="0"/>
    <s v="en"/>
    <m/>
    <s v=""/>
    <b v="0"/>
    <n v="0"/>
    <s v=""/>
    <s v="TweetDeck"/>
    <b v="0"/>
    <s v="1163848703033204738"/>
    <s v="Tweet"/>
    <n v="0"/>
    <n v="0"/>
    <m/>
    <m/>
    <m/>
    <m/>
    <m/>
    <m/>
    <m/>
    <m/>
    <n v="6"/>
    <s v="1"/>
    <s v="1"/>
    <n v="1"/>
    <n v="5.555555555555555"/>
    <n v="0"/>
    <n v="0"/>
    <n v="0"/>
    <n v="0"/>
    <n v="17"/>
    <n v="94.44444444444444"/>
    <n v="18"/>
  </r>
  <r>
    <s v="chrisdaviscng"/>
    <s v="chrisdaviscng"/>
    <m/>
    <m/>
    <m/>
    <m/>
    <m/>
    <m/>
    <m/>
    <m/>
    <s v="No"/>
    <n v="54"/>
    <m/>
    <m/>
    <x v="1"/>
    <d v="2019-08-20T17:05:24.000"/>
    <s v="the new #medialiteracy of decoding state run media blitz _x000a__x000a_https://t.co/lNlzWpHa2S #mediachat #media #hongkongprotest #socialmedia #edchat #makerEd https://t.co/J2AmvISWvU"/>
    <s v="https://www.buzzfeednews.com/article/ryanmac/hong-kong-protests-violent-facebook-twitter-ads-china-state"/>
    <s v="buzzfeednews.com"/>
    <x v="19"/>
    <s v="https://pbs.twimg.com/media/ECbcG8NXkAAR1BT.jpg"/>
    <s v="https://pbs.twimg.com/media/ECbcG8NXkAAR1BT.jpg"/>
    <x v="30"/>
    <s v="https://twitter.com/#!/chrisdaviscng/status/1163859592448794625"/>
    <m/>
    <m/>
    <s v="1163859592448794625"/>
    <m/>
    <b v="0"/>
    <n v="0"/>
    <s v=""/>
    <b v="0"/>
    <s v="en"/>
    <m/>
    <s v=""/>
    <b v="0"/>
    <n v="0"/>
    <s v=""/>
    <s v="TweetDeck"/>
    <b v="0"/>
    <s v="1163859592448794625"/>
    <s v="Tweet"/>
    <n v="0"/>
    <n v="0"/>
    <m/>
    <m/>
    <m/>
    <m/>
    <m/>
    <m/>
    <m/>
    <m/>
    <n v="6"/>
    <s v="1"/>
    <s v="1"/>
    <n v="0"/>
    <n v="0"/>
    <n v="0"/>
    <n v="0"/>
    <n v="0"/>
    <n v="0"/>
    <n v="15"/>
    <n v="100"/>
    <n v="15"/>
  </r>
  <r>
    <s v="chrisdaviscng"/>
    <s v="chrisdaviscng"/>
    <m/>
    <m/>
    <m/>
    <m/>
    <m/>
    <m/>
    <m/>
    <m/>
    <s v="No"/>
    <n v="55"/>
    <m/>
    <m/>
    <x v="1"/>
    <d v="2019-08-23T22:37:11.000"/>
    <s v="the complexity of communicating across multiple mediums in the battle to tell the #HongKong narrative_x000a__x000a_https://t.co/JfHTpOFQRF #medialiteracy #hongkongprotests #media #mediachat #edchat #edtech #makerEd #k12 https://t.co/i04RO9kiCf"/>
    <s v="https://www.npr.org/2019/08/22/753394754/did-a-hong-kong-tycoon-hide-a-protest-message-in-his-innocuous-newspaper-ads"/>
    <s v="npr.org"/>
    <x v="20"/>
    <s v="https://pbs.twimg.com/media/ECsEv78WsAAaRHV.jpg"/>
    <s v="https://pbs.twimg.com/media/ECsEv78WsAAaRHV.jpg"/>
    <x v="31"/>
    <s v="https://twitter.com/#!/chrisdaviscng/status/1165030251094773761"/>
    <m/>
    <m/>
    <s v="1165030251094773761"/>
    <m/>
    <b v="0"/>
    <n v="2"/>
    <s v=""/>
    <b v="0"/>
    <s v="en"/>
    <m/>
    <s v=""/>
    <b v="0"/>
    <n v="2"/>
    <s v=""/>
    <s v="TweetDeck"/>
    <b v="0"/>
    <s v="1165030251094773761"/>
    <s v="Tweet"/>
    <n v="0"/>
    <n v="0"/>
    <m/>
    <m/>
    <m/>
    <m/>
    <m/>
    <m/>
    <m/>
    <m/>
    <n v="6"/>
    <s v="1"/>
    <s v="1"/>
    <n v="0"/>
    <n v="0"/>
    <n v="0"/>
    <n v="0"/>
    <n v="0"/>
    <n v="0"/>
    <n v="23"/>
    <n v="100"/>
    <n v="23"/>
  </r>
  <r>
    <s v="chrisdaviscng"/>
    <s v="chrisdaviscng"/>
    <m/>
    <m/>
    <m/>
    <m/>
    <m/>
    <m/>
    <m/>
    <m/>
    <s v="No"/>
    <n v="56"/>
    <m/>
    <m/>
    <x v="1"/>
    <d v="2019-08-29T00:46:43.000"/>
    <s v="Romeo and Juliet word score story arc, making tragedy visible_x000a__x000a_https://t.co/PwuP7Qd2Pj]_x000a_ #narrative #literacy #edchat #edtechchat #writing #reading #makethinkingvisible #sketchnotes #edtech #litchat #mediachat https://t.co/pho2C6aQSI"/>
    <s v="http://hedonometer.org/books/v3/1777/?lens=[3,7"/>
    <s v="hedonometer.org"/>
    <x v="21"/>
    <s v="https://pbs.twimg.com/media/EDGSWzXWwAEkx-G.jpg"/>
    <s v="https://pbs.twimg.com/media/EDGSWzXWwAEkx-G.jpg"/>
    <x v="32"/>
    <s v="https://twitter.com/#!/chrisdaviscng/status/1166874788440264705"/>
    <m/>
    <m/>
    <s v="1166874788440264705"/>
    <s v="1166872951905542145"/>
    <b v="0"/>
    <n v="0"/>
    <s v="278666824"/>
    <b v="0"/>
    <s v="en"/>
    <m/>
    <s v=""/>
    <b v="0"/>
    <n v="0"/>
    <s v=""/>
    <s v="TweetDeck"/>
    <b v="0"/>
    <s v="1166872951905542145"/>
    <s v="Tweet"/>
    <n v="0"/>
    <n v="0"/>
    <m/>
    <m/>
    <m/>
    <m/>
    <m/>
    <m/>
    <m/>
    <m/>
    <n v="6"/>
    <s v="1"/>
    <s v="1"/>
    <n v="0"/>
    <n v="0"/>
    <n v="1"/>
    <n v="4.761904761904762"/>
    <n v="0"/>
    <n v="0"/>
    <n v="20"/>
    <n v="95.23809523809524"/>
    <n v="21"/>
  </r>
  <r>
    <s v="womenspowerbook"/>
    <s v="womenspowerbook"/>
    <m/>
    <m/>
    <m/>
    <m/>
    <m/>
    <m/>
    <m/>
    <m/>
    <s v="No"/>
    <n v="57"/>
    <m/>
    <m/>
    <x v="1"/>
    <d v="2019-08-20T18:45: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10"/>
    <s v="https://pbs.twimg.com/media/C2dAKP2WIAATDzT.jpg"/>
    <s v="https://pbs.twimg.com/media/C2dAKP2WIAATDzT.jpg"/>
    <x v="33"/>
    <s v="https://twitter.com/#!/womenspowerbook/status/1163884664223883264"/>
    <m/>
    <m/>
    <s v="1163884664223883264"/>
    <m/>
    <b v="0"/>
    <n v="0"/>
    <s v=""/>
    <b v="0"/>
    <s v="en"/>
    <m/>
    <s v=""/>
    <b v="0"/>
    <n v="0"/>
    <s v=""/>
    <s v="Tweet Suite"/>
    <b v="0"/>
    <s v="1163884664223883264"/>
    <s v="Tweet"/>
    <n v="0"/>
    <n v="0"/>
    <m/>
    <m/>
    <m/>
    <m/>
    <m/>
    <m/>
    <m/>
    <m/>
    <n v="4"/>
    <s v="5"/>
    <s v="5"/>
    <n v="3"/>
    <n v="17.647058823529413"/>
    <n v="0"/>
    <n v="0"/>
    <n v="0"/>
    <n v="0"/>
    <n v="14"/>
    <n v="82.3529411764706"/>
    <n v="17"/>
  </r>
  <r>
    <s v="womenspowerbook"/>
    <s v="womenspowerbook"/>
    <m/>
    <m/>
    <m/>
    <m/>
    <m/>
    <m/>
    <m/>
    <m/>
    <s v="No"/>
    <n v="58"/>
    <m/>
    <m/>
    <x v="1"/>
    <d v="2019-08-23T19:01: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10"/>
    <s v="https://pbs.twimg.com/media/C2dAKP2WIAATDzT.jpg"/>
    <s v="https://pbs.twimg.com/media/C2dAKP2WIAATDzT.jpg"/>
    <x v="34"/>
    <s v="https://twitter.com/#!/womenspowerbook/status/1164975852985159686"/>
    <m/>
    <m/>
    <s v="1164975852985159686"/>
    <m/>
    <b v="0"/>
    <n v="0"/>
    <s v=""/>
    <b v="0"/>
    <s v="en"/>
    <m/>
    <s v=""/>
    <b v="0"/>
    <n v="0"/>
    <s v=""/>
    <s v="Tweet Suite"/>
    <b v="0"/>
    <s v="1164975852985159686"/>
    <s v="Tweet"/>
    <n v="0"/>
    <n v="0"/>
    <m/>
    <m/>
    <m/>
    <m/>
    <m/>
    <m/>
    <m/>
    <m/>
    <n v="4"/>
    <s v="5"/>
    <s v="5"/>
    <n v="3"/>
    <n v="17.647058823529413"/>
    <n v="0"/>
    <n v="0"/>
    <n v="0"/>
    <n v="0"/>
    <n v="14"/>
    <n v="82.3529411764706"/>
    <n v="17"/>
  </r>
  <r>
    <s v="womenspowerbook"/>
    <s v="womenspowerbook"/>
    <m/>
    <m/>
    <m/>
    <m/>
    <m/>
    <m/>
    <m/>
    <m/>
    <s v="No"/>
    <n v="59"/>
    <m/>
    <m/>
    <x v="1"/>
    <d v="2019-08-26T22:19: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10"/>
    <s v="https://pbs.twimg.com/media/C2dAKP2WIAATDzT.jpg"/>
    <s v="https://pbs.twimg.com/media/C2dAKP2WIAATDzT.jpg"/>
    <x v="35"/>
    <s v="https://twitter.com/#!/womenspowerbook/status/1166112846473830400"/>
    <m/>
    <m/>
    <s v="1166112846473830400"/>
    <m/>
    <b v="0"/>
    <n v="0"/>
    <s v=""/>
    <b v="0"/>
    <s v="en"/>
    <m/>
    <s v=""/>
    <b v="0"/>
    <n v="0"/>
    <s v=""/>
    <s v="Tweet Suite"/>
    <b v="0"/>
    <s v="1166112846473830400"/>
    <s v="Tweet"/>
    <n v="0"/>
    <n v="0"/>
    <m/>
    <m/>
    <m/>
    <m/>
    <m/>
    <m/>
    <m/>
    <m/>
    <n v="4"/>
    <s v="5"/>
    <s v="5"/>
    <n v="3"/>
    <n v="17.647058823529413"/>
    <n v="0"/>
    <n v="0"/>
    <n v="0"/>
    <n v="0"/>
    <n v="14"/>
    <n v="82.3529411764706"/>
    <n v="17"/>
  </r>
  <r>
    <s v="womenspowerbook"/>
    <s v="womenspowerbook"/>
    <m/>
    <m/>
    <m/>
    <m/>
    <m/>
    <m/>
    <m/>
    <m/>
    <s v="No"/>
    <n v="60"/>
    <m/>
    <m/>
    <x v="1"/>
    <d v="2019-08-30T00:54: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10"/>
    <s v="https://pbs.twimg.com/media/C2dAKP2WIAATDzT.jpg"/>
    <s v="https://pbs.twimg.com/media/C2dAKP2WIAATDzT.jpg"/>
    <x v="36"/>
    <s v="https://twitter.com/#!/womenspowerbook/status/1167239017043320833"/>
    <m/>
    <m/>
    <s v="1167239017043320833"/>
    <m/>
    <b v="0"/>
    <n v="0"/>
    <s v=""/>
    <b v="0"/>
    <s v="en"/>
    <m/>
    <s v=""/>
    <b v="0"/>
    <n v="0"/>
    <s v=""/>
    <s v="Tweet Suite"/>
    <b v="0"/>
    <s v="1167239017043320833"/>
    <s v="Tweet"/>
    <n v="0"/>
    <n v="0"/>
    <m/>
    <m/>
    <m/>
    <m/>
    <m/>
    <m/>
    <m/>
    <m/>
    <n v="4"/>
    <s v="5"/>
    <s v="5"/>
    <n v="3"/>
    <n v="17.647058823529413"/>
    <n v="0"/>
    <n v="0"/>
    <n v="0"/>
    <n v="0"/>
    <n v="14"/>
    <n v="82.3529411764706"/>
    <n v="17"/>
  </r>
  <r>
    <s v="celeb_studies"/>
    <s v="intellectbooks"/>
    <m/>
    <m/>
    <m/>
    <m/>
    <m/>
    <m/>
    <m/>
    <m/>
    <s v="No"/>
    <n v="61"/>
    <m/>
    <m/>
    <x v="0"/>
    <d v="2019-08-30T13:34:37.000"/>
    <s v="Annette Davies now presents &quot;Beyond an Ecological Perspective of Performing #Artists: Exploring the Interplay of Heterogeneous Factors Among Performers in the #Entertainment Industry&quot; @IntellectBooks #CMCS19 #mediachat #celebrityculture #EntertainmentNews https://t.co/RXmaDaNAUT"/>
    <m/>
    <m/>
    <x v="22"/>
    <s v="https://pbs.twimg.com/media/EDOLxrcXoAE7FxO.jpg"/>
    <s v="https://pbs.twimg.com/media/EDOLxrcXoAE7FxO.jpg"/>
    <x v="37"/>
    <s v="https://twitter.com/#!/celeb_studies/status/1167430422160171009"/>
    <m/>
    <m/>
    <s v="1167430422160171009"/>
    <m/>
    <b v="0"/>
    <n v="6"/>
    <s v=""/>
    <b v="0"/>
    <s v="en"/>
    <m/>
    <s v=""/>
    <b v="0"/>
    <n v="2"/>
    <s v=""/>
    <s v="Twitter for Android"/>
    <b v="0"/>
    <s v="1167430422160171009"/>
    <s v="Tweet"/>
    <n v="0"/>
    <n v="0"/>
    <m/>
    <m/>
    <m/>
    <m/>
    <m/>
    <m/>
    <m/>
    <m/>
    <n v="1"/>
    <s v="3"/>
    <s v="3"/>
    <n v="0"/>
    <n v="0"/>
    <n v="0"/>
    <n v="0"/>
    <n v="0"/>
    <n v="0"/>
    <n v="28"/>
    <n v="100"/>
    <n v="28"/>
  </r>
  <r>
    <s v="capwell2049"/>
    <s v="celeb_studies"/>
    <m/>
    <m/>
    <m/>
    <m/>
    <m/>
    <m/>
    <m/>
    <m/>
    <s v="No"/>
    <n v="62"/>
    <m/>
    <m/>
    <x v="0"/>
    <d v="2019-08-30T13:59:29.000"/>
    <s v="RT @celeb_studies: Annette Davies now presents &quot;Beyond an Ecological Perspective of Performing #Artists: Exploring the Interplay of Heterog…"/>
    <m/>
    <m/>
    <x v="23"/>
    <m/>
    <s v="http://pbs.twimg.com/profile_images/605093785404465153/otUPfvTY_normal.jpg"/>
    <x v="38"/>
    <s v="https://twitter.com/#!/capwell2049/status/1167436681156468736"/>
    <m/>
    <m/>
    <s v="1167436681156468736"/>
    <m/>
    <b v="0"/>
    <n v="0"/>
    <s v=""/>
    <b v="0"/>
    <s v="en"/>
    <m/>
    <s v=""/>
    <b v="0"/>
    <n v="2"/>
    <s v="1167430422160171009"/>
    <s v="Twitter Web App"/>
    <b v="0"/>
    <s v="1167430422160171009"/>
    <s v="Tweet"/>
    <n v="0"/>
    <n v="0"/>
    <m/>
    <m/>
    <m/>
    <m/>
    <m/>
    <m/>
    <m/>
    <m/>
    <n v="1"/>
    <s v="3"/>
    <s v="3"/>
    <n v="0"/>
    <n v="0"/>
    <n v="0"/>
    <n v="0"/>
    <n v="0"/>
    <n v="0"/>
    <n v="18"/>
    <n v="100"/>
    <n v="18"/>
  </r>
  <r>
    <s v="celeb_studies"/>
    <s v="celeb_studies"/>
    <m/>
    <m/>
    <m/>
    <m/>
    <m/>
    <m/>
    <m/>
    <m/>
    <s v="No"/>
    <n v="63"/>
    <m/>
    <m/>
    <x v="1"/>
    <d v="2019-08-30T13:41:19.000"/>
    <s v="RT @celeb_studies: Annette Davies now presents &quot;Beyond an Ecological Perspective of Performing #Artists: Exploring the Interplay of Heterog…"/>
    <m/>
    <m/>
    <x v="23"/>
    <m/>
    <s v="http://pbs.twimg.com/profile_images/523676206189666306/O2kIj_SQ_normal.jpeg"/>
    <x v="39"/>
    <s v="https://twitter.com/#!/celeb_studies/status/1167432109822218240"/>
    <m/>
    <m/>
    <s v="1167432109822218240"/>
    <m/>
    <b v="0"/>
    <n v="0"/>
    <s v=""/>
    <b v="0"/>
    <s v="en"/>
    <m/>
    <s v=""/>
    <b v="0"/>
    <n v="2"/>
    <s v="1167430422160171009"/>
    <s v="Twitter for Android"/>
    <b v="0"/>
    <s v="1167430422160171009"/>
    <s v="Tweet"/>
    <n v="0"/>
    <n v="0"/>
    <m/>
    <m/>
    <m/>
    <m/>
    <m/>
    <m/>
    <m/>
    <m/>
    <n v="1"/>
    <s v="3"/>
    <s v="3"/>
    <n v="0"/>
    <n v="0"/>
    <n v="0"/>
    <n v="0"/>
    <n v="0"/>
    <n v="0"/>
    <n v="18"/>
    <n v="100"/>
    <n v="18"/>
  </r>
  <r>
    <s v="sabrinamorophd"/>
    <s v="celeb_studies"/>
    <m/>
    <m/>
    <m/>
    <m/>
    <m/>
    <m/>
    <m/>
    <m/>
    <s v="No"/>
    <n v="64"/>
    <m/>
    <m/>
    <x v="2"/>
    <d v="2019-08-30T15:13:48.000"/>
    <s v="@celeb_studies conference is underway! Such a great lineup of keynotes and papers 🤩_x000a_I regret not being able to attend in person, but I'm infinitely grateful to everyone live tweeting the event! _x000a_Follow #CMCS19 for compelling discussions #celebritystudies #mediachat #fanstudies"/>
    <m/>
    <m/>
    <x v="24"/>
    <m/>
    <s v="http://pbs.twimg.com/profile_images/845444410833801218/_iwwAmnD_normal.jpg"/>
    <x v="40"/>
    <s v="https://twitter.com/#!/sabrinamorophd/status/1167455384031940609"/>
    <m/>
    <m/>
    <s v="1167455384031940609"/>
    <m/>
    <b v="0"/>
    <n v="2"/>
    <s v="1314177079"/>
    <b v="0"/>
    <s v="en"/>
    <m/>
    <s v=""/>
    <b v="0"/>
    <n v="0"/>
    <s v=""/>
    <s v="Twitter Web App"/>
    <b v="0"/>
    <s v="1167455384031940609"/>
    <s v="Tweet"/>
    <n v="0"/>
    <n v="0"/>
    <m/>
    <m/>
    <m/>
    <m/>
    <m/>
    <m/>
    <m/>
    <m/>
    <n v="1"/>
    <s v="3"/>
    <s v="3"/>
    <n v="2"/>
    <n v="5.128205128205129"/>
    <n v="1"/>
    <n v="2.5641025641025643"/>
    <n v="0"/>
    <n v="0"/>
    <n v="36"/>
    <n v="92.3076923076923"/>
    <n v="39"/>
  </r>
  <r>
    <s v="derekeb"/>
    <s v="verge"/>
    <m/>
    <m/>
    <m/>
    <m/>
    <m/>
    <m/>
    <m/>
    <m/>
    <s v="No"/>
    <n v="65"/>
    <m/>
    <m/>
    <x v="0"/>
    <d v="2019-08-30T16:27:56.000"/>
    <s v="Bringing the water cooler effect back to streaming television helps companies get more impact and attention. https://t.co/O3b4DCPZKw via @Verge #DisneyPlus #svod #mediachat"/>
    <s v="https://www.theverge.com/2019/8/29/20831410/disney-plus-apple-hulu-netflix-binge-episodes-full-season-drop-vs-weekly-release-streaming-model?utm_campaign=theverge&amp;utm_content=entry&amp;utm_medium=social&amp;utm_source=twitter"/>
    <s v="theverge.com"/>
    <x v="25"/>
    <m/>
    <s v="http://pbs.twimg.com/profile_images/1062510630492528641/Tm30HDnT_normal.jpg"/>
    <x v="41"/>
    <s v="https://twitter.com/#!/derekeb/status/1167474039201251329"/>
    <m/>
    <m/>
    <s v="1167474039201251329"/>
    <m/>
    <b v="0"/>
    <n v="0"/>
    <s v=""/>
    <b v="0"/>
    <s v="en"/>
    <m/>
    <s v=""/>
    <b v="0"/>
    <n v="0"/>
    <s v=""/>
    <s v="Twitter Web Client"/>
    <b v="0"/>
    <s v="1167474039201251329"/>
    <s v="Tweet"/>
    <n v="0"/>
    <n v="0"/>
    <m/>
    <m/>
    <m/>
    <m/>
    <m/>
    <m/>
    <m/>
    <m/>
    <n v="1"/>
    <s v="7"/>
    <s v="7"/>
    <n v="0"/>
    <n v="0"/>
    <n v="0"/>
    <n v="0"/>
    <n v="0"/>
    <n v="0"/>
    <n v="21"/>
    <n v="100"/>
    <n v="21"/>
  </r>
  <r>
    <s v="derekeb"/>
    <s v="derekeb"/>
    <m/>
    <m/>
    <m/>
    <m/>
    <m/>
    <m/>
    <m/>
    <m/>
    <s v="No"/>
    <n v="66"/>
    <m/>
    <m/>
    <x v="1"/>
    <d v="2019-08-29T19:29:05.000"/>
    <s v="Ahead of the official FTC settlement that could force the Google-owned AVOD to kick all under-13s off the platform, #YouTube is rolling out its first kids site. https://t.co/sMBU5OFY84 #kidtech #kidsmedia #mediachat"/>
    <s v="http://kidscreen.com/2019/08/29/youtube-kids-launching-first-website/"/>
    <s v="kidscreen.com"/>
    <x v="26"/>
    <m/>
    <s v="http://pbs.twimg.com/profile_images/1062510630492528641/Tm30HDnT_normal.jpg"/>
    <x v="42"/>
    <s v="https://twitter.com/#!/derekeb/status/1167157239972368385"/>
    <m/>
    <m/>
    <s v="1167157239972368385"/>
    <m/>
    <b v="0"/>
    <n v="0"/>
    <s v=""/>
    <b v="0"/>
    <s v="en"/>
    <m/>
    <s v=""/>
    <b v="0"/>
    <n v="0"/>
    <s v=""/>
    <s v="Twitter Web App"/>
    <b v="0"/>
    <s v="1167157239972368385"/>
    <s v="Tweet"/>
    <n v="0"/>
    <n v="0"/>
    <m/>
    <m/>
    <m/>
    <m/>
    <m/>
    <m/>
    <m/>
    <m/>
    <n v="1"/>
    <s v="7"/>
    <s v="7"/>
    <n v="0"/>
    <n v="0"/>
    <n v="0"/>
    <n v="0"/>
    <n v="0"/>
    <n v="0"/>
    <n v="32"/>
    <n v="100"/>
    <n v="32"/>
  </r>
  <r>
    <s v="americandigest_"/>
    <s v="americandigest_"/>
    <m/>
    <m/>
    <m/>
    <m/>
    <m/>
    <m/>
    <m/>
    <m/>
    <s v="No"/>
    <n v="67"/>
    <m/>
    <m/>
    <x v="1"/>
    <d v="2019-08-18T16:09:22.000"/>
    <s v="Teen alive and well after car landed on top of him in medical miracle – MediaChat – News Today - https://t.co/SmdMI8RSnC https://t.co/P1pAMq0Y55"/>
    <s v="https://americandigest.news/teen-alive-and-well-after-car-landed-on-top-of-him-in-medical-miracle-mediachat-news-today/"/>
    <s v="americandigest.news"/>
    <x v="4"/>
    <s v="https://pbs.twimg.com/media/ECQ8H-fVUAE4w7c.jpg"/>
    <s v="https://pbs.twimg.com/media/ECQ8H-fVUAE4w7c.jpg"/>
    <x v="43"/>
    <s v="https://twitter.com/#!/americandigest_/status/1163120713189822464"/>
    <m/>
    <m/>
    <s v="1163120713189822464"/>
    <m/>
    <b v="0"/>
    <n v="0"/>
    <s v=""/>
    <b v="0"/>
    <s v="en"/>
    <m/>
    <s v=""/>
    <b v="0"/>
    <n v="0"/>
    <s v=""/>
    <s v="American Digest"/>
    <b v="0"/>
    <s v="1163120713189822464"/>
    <s v="Tweet"/>
    <n v="0"/>
    <n v="0"/>
    <m/>
    <m/>
    <m/>
    <m/>
    <m/>
    <m/>
    <m/>
    <m/>
    <n v="2"/>
    <s v="5"/>
    <s v="5"/>
    <n v="3"/>
    <n v="17.647058823529413"/>
    <n v="0"/>
    <n v="0"/>
    <n v="0"/>
    <n v="0"/>
    <n v="14"/>
    <n v="82.3529411764706"/>
    <n v="17"/>
  </r>
  <r>
    <s v="americandigest_"/>
    <s v="americandigest_"/>
    <m/>
    <m/>
    <m/>
    <m/>
    <m/>
    <m/>
    <m/>
    <m/>
    <s v="No"/>
    <n v="68"/>
    <m/>
    <m/>
    <x v="1"/>
    <d v="2019-08-30T16:42:17.000"/>
    <s v="Filmmakers Declare War on ‘Soap Opera Effect’, Announce New TV Mode – MediaChat – News Today - https://t.co/gsjB6HYxeu https://t.co/aVMaQvlYT9"/>
    <s v="https://americandigest.news/filmmakers-declare-war-on-soap-opera-effect-announce-new-tv-mode-mediachat-news-today/"/>
    <s v="americandigest.news"/>
    <x v="4"/>
    <s v="https://pbs.twimg.com/media/EDO2vGpUYAEyFS2.jpg"/>
    <s v="https://pbs.twimg.com/media/EDO2vGpUYAEyFS2.jpg"/>
    <x v="44"/>
    <s v="https://twitter.com/#!/americandigest_/status/1167477650207604736"/>
    <m/>
    <m/>
    <s v="1167477650207604736"/>
    <m/>
    <b v="0"/>
    <n v="0"/>
    <s v=""/>
    <b v="0"/>
    <s v="en"/>
    <m/>
    <s v=""/>
    <b v="0"/>
    <n v="0"/>
    <s v=""/>
    <s v="American Digest"/>
    <b v="0"/>
    <s v="1167477650207604736"/>
    <s v="Tweet"/>
    <n v="0"/>
    <n v="0"/>
    <m/>
    <m/>
    <m/>
    <m/>
    <m/>
    <m/>
    <m/>
    <m/>
    <n v="2"/>
    <s v="5"/>
    <s v="5"/>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46">
    <i>
      <x v="1"/>
    </i>
    <i r="1">
      <x v="8"/>
    </i>
    <i r="2">
      <x v="227"/>
    </i>
    <i r="3">
      <x v="16"/>
    </i>
    <i r="2">
      <x v="229"/>
    </i>
    <i r="3">
      <x v="17"/>
    </i>
    <i r="2">
      <x v="231"/>
    </i>
    <i r="3">
      <x v="9"/>
    </i>
    <i r="3">
      <x v="16"/>
    </i>
    <i r="3">
      <x v="17"/>
    </i>
    <i r="3">
      <x v="20"/>
    </i>
    <i r="3">
      <x v="21"/>
    </i>
    <i r="3">
      <x v="23"/>
    </i>
    <i r="2">
      <x v="233"/>
    </i>
    <i r="3">
      <x v="11"/>
    </i>
    <i r="3">
      <x v="17"/>
    </i>
    <i r="3">
      <x v="18"/>
    </i>
    <i r="3">
      <x v="19"/>
    </i>
    <i r="3">
      <x v="21"/>
    </i>
    <i r="2">
      <x v="234"/>
    </i>
    <i r="3">
      <x v="2"/>
    </i>
    <i r="2">
      <x v="235"/>
    </i>
    <i r="3">
      <x v="14"/>
    </i>
    <i r="2">
      <x v="236"/>
    </i>
    <i r="3">
      <x v="20"/>
    </i>
    <i r="3">
      <x v="22"/>
    </i>
    <i r="3">
      <x v="23"/>
    </i>
    <i r="2">
      <x v="237"/>
    </i>
    <i r="3">
      <x v="3"/>
    </i>
    <i r="3">
      <x v="16"/>
    </i>
    <i r="2">
      <x v="238"/>
    </i>
    <i r="3">
      <x v="3"/>
    </i>
    <i r="2">
      <x v="239"/>
    </i>
    <i r="3">
      <x v="19"/>
    </i>
    <i r="3">
      <x v="23"/>
    </i>
    <i r="2">
      <x v="241"/>
    </i>
    <i r="3">
      <x v="21"/>
    </i>
    <i r="2">
      <x v="242"/>
    </i>
    <i r="3">
      <x v="1"/>
    </i>
    <i r="3">
      <x v="20"/>
    </i>
    <i r="2">
      <x v="243"/>
    </i>
    <i r="3">
      <x v="1"/>
    </i>
    <i r="3">
      <x v="14"/>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27">
        <i x="23" s="1"/>
        <i x="22" s="1"/>
        <i x="0" s="1"/>
        <i x="1" s="1"/>
        <i x="24" s="1"/>
        <i x="25" s="1"/>
        <i x="13" s="1"/>
        <i x="3" s="1"/>
        <i x="20" s="1"/>
        <i x="11" s="1"/>
        <i x="18" s="1"/>
        <i x="5" s="1"/>
        <i x="17" s="1"/>
        <i x="9" s="1"/>
        <i x="8" s="1"/>
        <i x="15" s="1"/>
        <i x="6" s="1"/>
        <i x="12" s="1"/>
        <i x="7" s="1"/>
        <i x="19" s="1"/>
        <i x="21" s="1"/>
        <i x="2" s="1"/>
        <i x="14" s="1"/>
        <i x="16" s="1"/>
        <i x="10" s="1"/>
        <i x="26"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8" totalsRowShown="0" headerRowDxfId="448" dataDxfId="447">
  <autoFilter ref="A2:BL68"/>
  <tableColumns count="64">
    <tableColumn id="1" name="Vertex 1" dataDxfId="446"/>
    <tableColumn id="2" name="Vertex 2" dataDxfId="445"/>
    <tableColumn id="3" name="Color" dataDxfId="444"/>
    <tableColumn id="4" name="Width" dataDxfId="443"/>
    <tableColumn id="11" name="Style" dataDxfId="442"/>
    <tableColumn id="5" name="Opacity" dataDxfId="441"/>
    <tableColumn id="6" name="Visibility" dataDxfId="440"/>
    <tableColumn id="10" name="Label" dataDxfId="439"/>
    <tableColumn id="12" name="Label Text Color" dataDxfId="438"/>
    <tableColumn id="13" name="Label Font Size" dataDxfId="437"/>
    <tableColumn id="14" name="Reciprocated?" dataDxfId="304"/>
    <tableColumn id="7" name="ID" dataDxfId="436"/>
    <tableColumn id="9" name="Dynamic Filter" dataDxfId="435"/>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Twitter Page for Tweet" dataDxfId="424"/>
    <tableColumn id="25" name="Latitude" dataDxfId="423"/>
    <tableColumn id="26" name="Longitude" dataDxfId="422"/>
    <tableColumn id="27" name="Imported ID" dataDxfId="421"/>
    <tableColumn id="28" name="In-Reply-To Tweet ID" dataDxfId="420"/>
    <tableColumn id="29" name="Favorited" dataDxfId="419"/>
    <tableColumn id="30" name="Favorite Count" dataDxfId="418"/>
    <tableColumn id="31" name="In-Reply-To User ID" dataDxfId="417"/>
    <tableColumn id="32" name="Is Quote Status" dataDxfId="416"/>
    <tableColumn id="33" name="Language" dataDxfId="415"/>
    <tableColumn id="34" name="Possibly Sensitive" dataDxfId="414"/>
    <tableColumn id="35" name="Quoted Status ID" dataDxfId="413"/>
    <tableColumn id="36" name="Retweeted" dataDxfId="412"/>
    <tableColumn id="37" name="Retweet Count" dataDxfId="411"/>
    <tableColumn id="38" name="Retweet ID" dataDxfId="410"/>
    <tableColumn id="39" name="Source" dataDxfId="409"/>
    <tableColumn id="40" name="Truncated" dataDxfId="408"/>
    <tableColumn id="41" name="Unified Twitter ID" dataDxfId="407"/>
    <tableColumn id="42" name="Imported Tweet Type" dataDxfId="406"/>
    <tableColumn id="43" name="Added By Extended Analysis" dataDxfId="405"/>
    <tableColumn id="44" name="Corrected By Extended Analysis" dataDxfId="404"/>
    <tableColumn id="45" name="Place Bounding Box" dataDxfId="403"/>
    <tableColumn id="46" name="Place Country" dataDxfId="402"/>
    <tableColumn id="47" name="Place Country Code" dataDxfId="401"/>
    <tableColumn id="48" name="Place Full Name" dataDxfId="400"/>
    <tableColumn id="49" name="Place ID" dataDxfId="399"/>
    <tableColumn id="50" name="Place Name" dataDxfId="398"/>
    <tableColumn id="51" name="Place Type" dataDxfId="397"/>
    <tableColumn id="52" name="Place URL" dataDxfId="396"/>
    <tableColumn id="53" name="Edge Weight"/>
    <tableColumn id="54" name="Vertex 1 Group" dataDxfId="319">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P11" totalsRowShown="0" headerRowDxfId="303" dataDxfId="302">
  <autoFilter ref="A1:P11"/>
  <tableColumns count="16">
    <tableColumn id="1" name="Top URLs in Tweet in Entire Graph" dataDxfId="301"/>
    <tableColumn id="2" name="Entire Graph Count" dataDxfId="300"/>
    <tableColumn id="3" name="Top URLs in Tweet in G1" dataDxfId="299"/>
    <tableColumn id="4" name="G1 Count" dataDxfId="298"/>
    <tableColumn id="5" name="Top URLs in Tweet in G2" dataDxfId="297"/>
    <tableColumn id="6" name="G2 Count" dataDxfId="296"/>
    <tableColumn id="7" name="Top URLs in Tweet in G3" dataDxfId="295"/>
    <tableColumn id="8" name="G3 Count" dataDxfId="294"/>
    <tableColumn id="9" name="Top URLs in Tweet in G4" dataDxfId="293"/>
    <tableColumn id="10" name="G4 Count" dataDxfId="292"/>
    <tableColumn id="11" name="Top URLs in Tweet in G5" dataDxfId="291"/>
    <tableColumn id="12" name="G5 Count" dataDxfId="290"/>
    <tableColumn id="13" name="Top URLs in Tweet in G6" dataDxfId="289"/>
    <tableColumn id="14" name="G6 Count" dataDxfId="288"/>
    <tableColumn id="15" name="Top URLs in Tweet in G7" dataDxfId="287"/>
    <tableColumn id="16" name="G7 Count" dataDxfId="286"/>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P24" totalsRowShown="0" headerRowDxfId="284" dataDxfId="283">
  <autoFilter ref="A14:P24"/>
  <tableColumns count="16">
    <tableColumn id="1" name="Top Domains in Tweet in Entire Graph" dataDxfId="282"/>
    <tableColumn id="2" name="Entire Graph Count" dataDxfId="281"/>
    <tableColumn id="3" name="Top Domains in Tweet in G1" dataDxfId="280"/>
    <tableColumn id="4" name="G1 Count" dataDxfId="279"/>
    <tableColumn id="5" name="Top Domains in Tweet in G2" dataDxfId="278"/>
    <tableColumn id="6" name="G2 Count" dataDxfId="277"/>
    <tableColumn id="7" name="Top Domains in Tweet in G3" dataDxfId="276"/>
    <tableColumn id="8" name="G3 Count" dataDxfId="275"/>
    <tableColumn id="9" name="Top Domains in Tweet in G4" dataDxfId="274"/>
    <tableColumn id="10" name="G4 Count" dataDxfId="273"/>
    <tableColumn id="11" name="Top Domains in Tweet in G5" dataDxfId="272"/>
    <tableColumn id="12" name="G5 Count" dataDxfId="271"/>
    <tableColumn id="13" name="Top Domains in Tweet in G6" dataDxfId="270"/>
    <tableColumn id="14" name="G6 Count" dataDxfId="269"/>
    <tableColumn id="15" name="Top Domains in Tweet in G7" dataDxfId="268"/>
    <tableColumn id="16" name="G7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P37" totalsRowShown="0" headerRowDxfId="265" dataDxfId="264">
  <autoFilter ref="A27:P37"/>
  <tableColumns count="16">
    <tableColumn id="1" name="Top Hashtags in Tweet in Entire Graph" dataDxfId="263"/>
    <tableColumn id="2" name="Entire Graph Count" dataDxfId="262"/>
    <tableColumn id="3" name="Top Hashtags in Tweet in G1" dataDxfId="261"/>
    <tableColumn id="4" name="G1 Count" dataDxfId="260"/>
    <tableColumn id="5" name="Top Hashtags in Tweet in G2" dataDxfId="259"/>
    <tableColumn id="6" name="G2 Count" dataDxfId="258"/>
    <tableColumn id="7" name="Top Hashtags in Tweet in G3" dataDxfId="257"/>
    <tableColumn id="8" name="G3 Count" dataDxfId="256"/>
    <tableColumn id="9" name="Top Hashtags in Tweet in G4" dataDxfId="255"/>
    <tableColumn id="10" name="G4 Count" dataDxfId="254"/>
    <tableColumn id="11" name="Top Hashtags in Tweet in G5" dataDxfId="253"/>
    <tableColumn id="12" name="G5 Count" dataDxfId="252"/>
    <tableColumn id="13" name="Top Hashtags in Tweet in G6" dataDxfId="251"/>
    <tableColumn id="14" name="G6 Count" dataDxfId="250"/>
    <tableColumn id="15" name="Top Hashtags in Tweet in G7" dataDxfId="249"/>
    <tableColumn id="16" name="G7 Count" dataDxfId="24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P50" totalsRowShown="0" headerRowDxfId="246" dataDxfId="245">
  <autoFilter ref="A40:P50"/>
  <tableColumns count="16">
    <tableColumn id="1" name="Top Words in Tweet in Entire Graph" dataDxfId="244"/>
    <tableColumn id="2" name="Entire Graph Count" dataDxfId="243"/>
    <tableColumn id="3" name="Top Words in Tweet in G1" dataDxfId="242"/>
    <tableColumn id="4" name="G1 Count" dataDxfId="241"/>
    <tableColumn id="5" name="Top Words in Tweet in G2" dataDxfId="240"/>
    <tableColumn id="6" name="G2 Count" dataDxfId="239"/>
    <tableColumn id="7" name="Top Words in Tweet in G3" dataDxfId="238"/>
    <tableColumn id="8" name="G3 Count" dataDxfId="237"/>
    <tableColumn id="9" name="Top Words in Tweet in G4" dataDxfId="236"/>
    <tableColumn id="10" name="G4 Count" dataDxfId="235"/>
    <tableColumn id="11" name="Top Words in Tweet in G5" dataDxfId="234"/>
    <tableColumn id="12" name="G5 Count" dataDxfId="233"/>
    <tableColumn id="13" name="Top Words in Tweet in G6" dataDxfId="232"/>
    <tableColumn id="14" name="G6 Count" dataDxfId="231"/>
    <tableColumn id="15" name="Top Words in Tweet in G7" dataDxfId="230"/>
    <tableColumn id="16" name="G7 Count" dataDxfId="22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P63" totalsRowShown="0" headerRowDxfId="227" dataDxfId="226">
  <autoFilter ref="A53:P63"/>
  <tableColumns count="16">
    <tableColumn id="1" name="Top Word Pairs in Tweet in Entire Graph" dataDxfId="225"/>
    <tableColumn id="2" name="Entire Graph Count" dataDxfId="224"/>
    <tableColumn id="3" name="Top Word Pairs in Tweet in G1" dataDxfId="223"/>
    <tableColumn id="4" name="G1 Count" dataDxfId="222"/>
    <tableColumn id="5" name="Top Word Pairs in Tweet in G2" dataDxfId="221"/>
    <tableColumn id="6" name="G2 Count" dataDxfId="220"/>
    <tableColumn id="7" name="Top Word Pairs in Tweet in G3" dataDxfId="219"/>
    <tableColumn id="8" name="G3 Count" dataDxfId="218"/>
    <tableColumn id="9" name="Top Word Pairs in Tweet in G4" dataDxfId="217"/>
    <tableColumn id="10" name="G4 Count" dataDxfId="216"/>
    <tableColumn id="11" name="Top Word Pairs in Tweet in G5" dataDxfId="215"/>
    <tableColumn id="12" name="G5 Count" dataDxfId="214"/>
    <tableColumn id="13" name="Top Word Pairs in Tweet in G6" dataDxfId="213"/>
    <tableColumn id="14" name="G6 Count" dataDxfId="212"/>
    <tableColumn id="15" name="Top Word Pairs in Tweet in G7" dataDxfId="211"/>
    <tableColumn id="16" name="G7 Count" dataDxfId="21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P68" totalsRowShown="0" headerRowDxfId="208" dataDxfId="207">
  <autoFilter ref="A66:P68"/>
  <tableColumns count="16">
    <tableColumn id="1" name="Top Replied-To in Entire Graph" dataDxfId="206"/>
    <tableColumn id="2" name="Entire Graph Count" dataDxfId="202"/>
    <tableColumn id="3" name="Top Replied-To in G1" dataDxfId="201"/>
    <tableColumn id="4" name="G1 Count" dataDxfId="198"/>
    <tableColumn id="5" name="Top Replied-To in G2" dataDxfId="197"/>
    <tableColumn id="6" name="G2 Count" dataDxfId="194"/>
    <tableColumn id="7" name="Top Replied-To in G3" dataDxfId="193"/>
    <tableColumn id="8" name="G3 Count" dataDxfId="190"/>
    <tableColumn id="9" name="Top Replied-To in G4" dataDxfId="189"/>
    <tableColumn id="10" name="G4 Count" dataDxfId="186"/>
    <tableColumn id="11" name="Top Replied-To in G5" dataDxfId="185"/>
    <tableColumn id="12" name="G5 Count" dataDxfId="182"/>
    <tableColumn id="13" name="Top Replied-To in G6" dataDxfId="181"/>
    <tableColumn id="14" name="G6 Count" dataDxfId="178"/>
    <tableColumn id="15" name="Top Replied-To in G7" dataDxfId="177"/>
    <tableColumn id="16" name="G7 Count" dataDxfId="176"/>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1:P81" totalsRowShown="0" headerRowDxfId="205" dataDxfId="204">
  <autoFilter ref="A71:P81"/>
  <tableColumns count="16">
    <tableColumn id="1" name="Top Mentioned in Entire Graph" dataDxfId="203"/>
    <tableColumn id="2" name="Entire Graph Count" dataDxfId="200"/>
    <tableColumn id="3" name="Top Mentioned in G1" dataDxfId="199"/>
    <tableColumn id="4" name="G1 Count" dataDxfId="196"/>
    <tableColumn id="5" name="Top Mentioned in G2" dataDxfId="195"/>
    <tableColumn id="6" name="G2 Count" dataDxfId="192"/>
    <tableColumn id="7" name="Top Mentioned in G3" dataDxfId="191"/>
    <tableColumn id="8" name="G3 Count" dataDxfId="188"/>
    <tableColumn id="9" name="Top Mentioned in G4" dataDxfId="187"/>
    <tableColumn id="10" name="G4 Count" dataDxfId="184"/>
    <tableColumn id="11" name="Top Mentioned in G5" dataDxfId="183"/>
    <tableColumn id="12" name="G5 Count" dataDxfId="180"/>
    <tableColumn id="13" name="Top Mentioned in G6" dataDxfId="179"/>
    <tableColumn id="14" name="G6 Count" dataDxfId="175"/>
    <tableColumn id="15" name="Top Mentioned in G7" dataDxfId="174"/>
    <tableColumn id="16" name="G7 Count" dataDxfId="173"/>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4:P94" totalsRowShown="0" headerRowDxfId="170" dataDxfId="169">
  <autoFilter ref="A84:P94"/>
  <tableColumns count="16">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 id="7" name="Top Tweeters in G3" dataDxfId="162"/>
    <tableColumn id="8" name="G3 Count" dataDxfId="161"/>
    <tableColumn id="9" name="Top Tweeters in G4" dataDxfId="160"/>
    <tableColumn id="10" name="G4 Count" dataDxfId="159"/>
    <tableColumn id="11" name="Top Tweeters in G5" dataDxfId="158"/>
    <tableColumn id="12" name="G5 Count" dataDxfId="157"/>
    <tableColumn id="13" name="Top Tweeters in G6" dataDxfId="156"/>
    <tableColumn id="14" name="G6 Count" dataDxfId="155"/>
    <tableColumn id="15" name="Top Tweeters in G7" dataDxfId="154"/>
    <tableColumn id="16" name="G7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233" totalsRowShown="0" headerRowDxfId="141" dataDxfId="140">
  <autoFilter ref="A1:G233"/>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6" totalsRowShown="0" headerRowDxfId="395" dataDxfId="394">
  <autoFilter ref="A2:BS36"/>
  <tableColumns count="71">
    <tableColumn id="1" name="Vertex" dataDxfId="393"/>
    <tableColumn id="2" name="Color" dataDxfId="392"/>
    <tableColumn id="5" name="Shape" dataDxfId="391"/>
    <tableColumn id="6" name="Size" dataDxfId="390"/>
    <tableColumn id="4" name="Opacity" dataDxfId="389"/>
    <tableColumn id="7" name="Image File" dataDxfId="388"/>
    <tableColumn id="3" name="Visibility" dataDxfId="387"/>
    <tableColumn id="10" name="Label" dataDxfId="386"/>
    <tableColumn id="16" name="Label Fill Color" dataDxfId="385"/>
    <tableColumn id="9" name="Label Position" dataDxfId="384"/>
    <tableColumn id="8" name="Tooltip" dataDxfId="383"/>
    <tableColumn id="18" name="Layout Order" dataDxfId="382"/>
    <tableColumn id="13" name="X" dataDxfId="381"/>
    <tableColumn id="14" name="Y" dataDxfId="380"/>
    <tableColumn id="12" name="Locked?" dataDxfId="379"/>
    <tableColumn id="19" name="Polar R" dataDxfId="378"/>
    <tableColumn id="20" name="Polar Angle" dataDxfId="377"/>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76"/>
    <tableColumn id="28" name="Dynamic Filter" dataDxfId="375"/>
    <tableColumn id="17" name="Add Your Own Columns Here" dataDxfId="374"/>
    <tableColumn id="30" name="Name" dataDxfId="373"/>
    <tableColumn id="31" name="Followed" dataDxfId="372"/>
    <tableColumn id="32" name="Followers" dataDxfId="371"/>
    <tableColumn id="33" name="Tweets" dataDxfId="370"/>
    <tableColumn id="34" name="Favorites" dataDxfId="369"/>
    <tableColumn id="35" name="Time Zone UTC Offset (Seconds)" dataDxfId="368"/>
    <tableColumn id="36" name="Description" dataDxfId="367"/>
    <tableColumn id="37" name="Location" dataDxfId="366"/>
    <tableColumn id="38" name="Web" dataDxfId="365"/>
    <tableColumn id="39" name="Time Zone" dataDxfId="364"/>
    <tableColumn id="40" name="Joined Twitter Date (UTC)" dataDxfId="363"/>
    <tableColumn id="41" name="Profile Banner Url" dataDxfId="362"/>
    <tableColumn id="42" name="Default Profile" dataDxfId="361"/>
    <tableColumn id="43" name="Default Profile Image" dataDxfId="360"/>
    <tableColumn id="44" name="Geo Enabled" dataDxfId="359"/>
    <tableColumn id="45" name="Language" dataDxfId="358"/>
    <tableColumn id="46" name="Listed Count" dataDxfId="357"/>
    <tableColumn id="47" name="Profile Background Image Url" dataDxfId="356"/>
    <tableColumn id="48" name="Verified" dataDxfId="355"/>
    <tableColumn id="49" name="Custom Menu Item Text" dataDxfId="354"/>
    <tableColumn id="50" name="Custom Menu Item Action" dataDxfId="353"/>
    <tableColumn id="51" name="Tweeted Search Term?" dataDxfId="320"/>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07" totalsRowShown="0" headerRowDxfId="132" dataDxfId="131">
  <autoFilter ref="A1:L207"/>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4" totalsRowShown="0" headerRowDxfId="88" dataDxfId="87">
  <autoFilter ref="A2:C14"/>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47" totalsRowShown="0" headerRowDxfId="64" dataDxfId="63">
  <autoFilter ref="A2:BL4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52">
  <autoFilter ref="A2:AO9"/>
  <tableColumns count="41">
    <tableColumn id="1" name="Group" dataDxfId="327"/>
    <tableColumn id="2" name="Vertex Color" dataDxfId="326"/>
    <tableColumn id="3" name="Vertex Shape" dataDxfId="324"/>
    <tableColumn id="22" name="Visibility" dataDxfId="325"/>
    <tableColumn id="4" name="Collapsed?"/>
    <tableColumn id="18" name="Label" dataDxfId="351"/>
    <tableColumn id="20" name="Collapsed X"/>
    <tableColumn id="21" name="Collapsed Y"/>
    <tableColumn id="6" name="ID" dataDxfId="350"/>
    <tableColumn id="19" name="Collapsed Properties" dataDxfId="318"/>
    <tableColumn id="5" name="Vertices" dataDxfId="317"/>
    <tableColumn id="7" name="Unique Edges" dataDxfId="316"/>
    <tableColumn id="8" name="Edges With Duplicates" dataDxfId="315"/>
    <tableColumn id="9" name="Total Edges" dataDxfId="314"/>
    <tableColumn id="10" name="Self-Loops" dataDxfId="313"/>
    <tableColumn id="24" name="Reciprocated Vertex Pair Ratio" dataDxfId="312"/>
    <tableColumn id="25" name="Reciprocated Edge Ratio" dataDxfId="311"/>
    <tableColumn id="11" name="Connected Components" dataDxfId="310"/>
    <tableColumn id="12" name="Single-Vertex Connected Components" dataDxfId="309"/>
    <tableColumn id="13" name="Maximum Vertices in a Connected Component" dataDxfId="308"/>
    <tableColumn id="14" name="Maximum Edges in a Connected Component" dataDxfId="307"/>
    <tableColumn id="15" name="Maximum Geodesic Distance (Diameter)" dataDxfId="306"/>
    <tableColumn id="16" name="Average Geodesic Distance" dataDxfId="305"/>
    <tableColumn id="17" name="Graph Density" dataDxfId="285"/>
    <tableColumn id="23" name="Top URLs in Tweet" dataDxfId="266"/>
    <tableColumn id="26" name="Top Domains in Tweet" dataDxfId="247"/>
    <tableColumn id="27" name="Top Hashtags in Tweet" dataDxfId="228"/>
    <tableColumn id="28" name="Top Words in Tweet" dataDxfId="209"/>
    <tableColumn id="29" name="Top Word Pairs in Tweet" dataDxfId="172"/>
    <tableColumn id="30" name="Top Replied-To in Tweet" dataDxfId="171"/>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349" dataDxfId="348">
  <autoFilter ref="A1:C35"/>
  <tableColumns count="3">
    <tableColumn id="1" name="Group" dataDxfId="323"/>
    <tableColumn id="2" name="Vertex" dataDxfId="322"/>
    <tableColumn id="3" name="Vertex ID" dataDxfId="32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47"/>
    <tableColumn id="2" name="Degree Frequency" dataDxfId="346">
      <calculatedColumnFormula>COUNTIF(Vertices[Degree], "&gt;= " &amp; D2) - COUNTIF(Vertices[Degree], "&gt;=" &amp; D3)</calculatedColumnFormula>
    </tableColumn>
    <tableColumn id="3" name="In-Degree Bin" dataDxfId="345"/>
    <tableColumn id="4" name="In-Degree Frequency" dataDxfId="344">
      <calculatedColumnFormula>COUNTIF(Vertices[In-Degree], "&gt;= " &amp; F2) - COUNTIF(Vertices[In-Degree], "&gt;=" &amp; F3)</calculatedColumnFormula>
    </tableColumn>
    <tableColumn id="5" name="Out-Degree Bin" dataDxfId="343"/>
    <tableColumn id="6" name="Out-Degree Frequency" dataDxfId="342">
      <calculatedColumnFormula>COUNTIF(Vertices[Out-Degree], "&gt;= " &amp; H2) - COUNTIF(Vertices[Out-Degree], "&gt;=" &amp; H3)</calculatedColumnFormula>
    </tableColumn>
    <tableColumn id="7" name="Betweenness Centrality Bin" dataDxfId="341"/>
    <tableColumn id="8" name="Betweenness Centrality Frequency" dataDxfId="340">
      <calculatedColumnFormula>COUNTIF(Vertices[Betweenness Centrality], "&gt;= " &amp; J2) - COUNTIF(Vertices[Betweenness Centrality], "&gt;=" &amp; J3)</calculatedColumnFormula>
    </tableColumn>
    <tableColumn id="9" name="Closeness Centrality Bin" dataDxfId="339"/>
    <tableColumn id="10" name="Closeness Centrality Frequency" dataDxfId="338">
      <calculatedColumnFormula>COUNTIF(Vertices[Closeness Centrality], "&gt;= " &amp; L2) - COUNTIF(Vertices[Closeness Centrality], "&gt;=" &amp; L3)</calculatedColumnFormula>
    </tableColumn>
    <tableColumn id="11" name="Eigenvector Centrality Bin" dataDxfId="337"/>
    <tableColumn id="12" name="Eigenvector Centrality Frequency" dataDxfId="336">
      <calculatedColumnFormula>COUNTIF(Vertices[Eigenvector Centrality], "&gt;= " &amp; N2) - COUNTIF(Vertices[Eigenvector Centrality], "&gt;=" &amp; N3)</calculatedColumnFormula>
    </tableColumn>
    <tableColumn id="18" name="PageRank Bin" dataDxfId="335"/>
    <tableColumn id="17" name="PageRank Frequency" dataDxfId="334">
      <calculatedColumnFormula>COUNTIF(Vertices[Eigenvector Centrality], "&gt;= " &amp; P2) - COUNTIF(Vertices[Eigenvector Centrality], "&gt;=" &amp; P3)</calculatedColumnFormula>
    </tableColumn>
    <tableColumn id="13" name="Clustering Coefficient Bin" dataDxfId="333"/>
    <tableColumn id="14" name="Clustering Coefficient Frequency" dataDxfId="332">
      <calculatedColumnFormula>COUNTIF(Vertices[Clustering Coefficient], "&gt;= " &amp; R2) - COUNTIF(Vertices[Clustering Coefficient], "&gt;=" &amp; R3)</calculatedColumnFormula>
    </tableColumn>
    <tableColumn id="15" name="Dynamic Filter Bin" dataDxfId="331"/>
    <tableColumn id="16" name="Dynamic Filter Frequency" dataDxfId="33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oems-by-charlie-gregory.blogspot.com/2019/08/q.html?spref=tw" TargetMode="External" /><Relationship Id="rId2" Type="http://schemas.openxmlformats.org/officeDocument/2006/relationships/hyperlink" Target="https://poems-by-charlie-gregory.blogspot.com/2019/08/q.html?spref=tw" TargetMode="External" /><Relationship Id="rId3" Type="http://schemas.openxmlformats.org/officeDocument/2006/relationships/hyperlink" Target="https://poems-by-charlie-gregory.blogspot.com/2019/08/q.html?spref=tw" TargetMode="External" /><Relationship Id="rId4" Type="http://schemas.openxmlformats.org/officeDocument/2006/relationships/hyperlink" Target="https://poems-by-charlie-gregory.blogspot.com/2019/08/q.html?spref=tw" TargetMode="External" /><Relationship Id="rId5" Type="http://schemas.openxmlformats.org/officeDocument/2006/relationships/hyperlink" Target="https://www.buzzfeednews.com/article/ryanmac/hong-kong-protests-violent-facebook-twitter-ads-china-state" TargetMode="External" /><Relationship Id="rId6" Type="http://schemas.openxmlformats.org/officeDocument/2006/relationships/hyperlink" Target="http://hispanic-jobs.com/jobs/vatican-journalist--rome-reports_rome-reports-srl_rome---outside-the-usa---italy/5239124?type=search&amp;auth_sess=8lhdsl3f8fh1b36kivorud7u62&amp;ref=1d52421eeb69b7029cd5c29b9" TargetMode="External" /><Relationship Id="rId7" Type="http://schemas.openxmlformats.org/officeDocument/2006/relationships/hyperlink" Target="http://womenspowerbook.org/articles/The-American-Presidential-Elections-2016-Will-Hillary-or-Trump-Win-in-The-Social-Media-And-The-Main-Media-Battle-womens-power-book.htm" TargetMode="External" /><Relationship Id="rId8" Type="http://schemas.openxmlformats.org/officeDocument/2006/relationships/hyperlink" Target="http://womenspowerbook.org/articles/The-American-Presidential-Elections-2016-Will-Hillary-or-Trump-Win-in-The-Social-Media-And-The-Main-Media-Battle-womens-power-book.htm" TargetMode="External" /><Relationship Id="rId9" Type="http://schemas.openxmlformats.org/officeDocument/2006/relationships/hyperlink" Target="http://womenspowerbook.org/articles/The-American-Presidential-Elections-2016-Will-Hillary-or-Trump-Win-in-The-Social-Media-And-The-Main-Media-Battle-womens-power-book.htm" TargetMode="External" /><Relationship Id="rId10" Type="http://schemas.openxmlformats.org/officeDocument/2006/relationships/hyperlink" Target="http://womenspowerbook.org/articles/The-American-Presidential-Elections-2016-Will-Hillary-or-Trump-Win-in-The-Social-Media-And-The-Main-Media-Battle-womens-power-book.htm" TargetMode="External" /><Relationship Id="rId11" Type="http://schemas.openxmlformats.org/officeDocument/2006/relationships/hyperlink" Target="http://womenspowerbook.org/articles/The-American-Presidential-Elections-2016-Will-Hillary-or-Trump-Win-in-The-Social-Media-And-The-Main-Media-Battle-womens-power-book.htm" TargetMode="External" /><Relationship Id="rId12" Type="http://schemas.openxmlformats.org/officeDocument/2006/relationships/hyperlink" Target="http://womenspowerbook.org/articles/The-American-Presidential-Elections-2016-Will-Hillary-or-Trump-Win-in-The-Social-Media-And-The-Main-Media-Battle-womens-power-book.htm" TargetMode="External" /><Relationship Id="rId13" Type="http://schemas.openxmlformats.org/officeDocument/2006/relationships/hyperlink" Target="https://www.scmp.com/video/hong-kong/3004716/hong-kongs-pro-democracy-veteran-martin-lee-believes-democracy-will-arrive" TargetMode="External" /><Relationship Id="rId14" Type="http://schemas.openxmlformats.org/officeDocument/2006/relationships/hyperlink" Target="https://www.scmp.com/video/hong-kong/3004716/hong-kongs-pro-democracy-veteran-martin-lee-believes-democracy-will-arrive" TargetMode="External" /><Relationship Id="rId15" Type="http://schemas.openxmlformats.org/officeDocument/2006/relationships/hyperlink" Target="https://www.scmp.com/video/hong-kong/3004716/hong-kongs-pro-democracy-veteran-martin-lee-believes-democracy-will-arrive" TargetMode="External" /><Relationship Id="rId16" Type="http://schemas.openxmlformats.org/officeDocument/2006/relationships/hyperlink" Target="https://www.youtube.com/watch?v=j6Ia02L1qQo" TargetMode="External" /><Relationship Id="rId17" Type="http://schemas.openxmlformats.org/officeDocument/2006/relationships/hyperlink" Target="https://www.youtube.com/watch?v=j6Ia02L1qQo" TargetMode="External" /><Relationship Id="rId18" Type="http://schemas.openxmlformats.org/officeDocument/2006/relationships/hyperlink" Target="https://www.youtube.com/watch?v=j6Ia02L1qQo" TargetMode="External" /><Relationship Id="rId19" Type="http://schemas.openxmlformats.org/officeDocument/2006/relationships/hyperlink" Target="https://www.youtube.com/watch?v=j6Ia02L1qQo" TargetMode="External" /><Relationship Id="rId20" Type="http://schemas.openxmlformats.org/officeDocument/2006/relationships/hyperlink" Target="https://www.youtube.com/watch?v=j6Ia02L1qQo" TargetMode="External" /><Relationship Id="rId21" Type="http://schemas.openxmlformats.org/officeDocument/2006/relationships/hyperlink" Target="https://www.youtube.com/watch?v=MAI70pY1Xiw" TargetMode="External" /><Relationship Id="rId22" Type="http://schemas.openxmlformats.org/officeDocument/2006/relationships/hyperlink" Target="https://youtube.com/watch?v=MAI70p" TargetMode="External" /><Relationship Id="rId23" Type="http://schemas.openxmlformats.org/officeDocument/2006/relationships/hyperlink" Target="https://www.theverge.com/2019/8/20/20812826/youtube-politics-voters-presidential-candidates-sanders-yang-gabbard-podcast-interview-2020" TargetMode="External" /><Relationship Id="rId24" Type="http://schemas.openxmlformats.org/officeDocument/2006/relationships/hyperlink" Target="https://www.theverge.com/2019/8/20/20812826/youtube-politics-voters-presidential-candidates-sanders-yang-gabbard-podcast-interview-2020" TargetMode="External" /><Relationship Id="rId25" Type="http://schemas.openxmlformats.org/officeDocument/2006/relationships/hyperlink" Target="https://www.nytimes.com/2019/08/22/world/americas/brazil-amazon-fires-bolsonaro.html?action=click&amp;module=Top%20Stories&amp;pgtype=Homepage" TargetMode="External" /><Relationship Id="rId26" Type="http://schemas.openxmlformats.org/officeDocument/2006/relationships/hyperlink" Target="https://www.nytimes.com/2019/08/22/world/americas/brazil-amazon-fires-bolsonaro.html?action=click&amp;module=Top%20Stories&amp;pgtype=Homepage" TargetMode="External" /><Relationship Id="rId27" Type="http://schemas.openxmlformats.org/officeDocument/2006/relationships/hyperlink" Target="https://www.nytimes.com/2019/08/22/world/americas/brazil-amazon-fires-bolsonaro.html?action=click&amp;module=Top%20Stories&amp;pgtype=Homepage" TargetMode="External" /><Relationship Id="rId28" Type="http://schemas.openxmlformats.org/officeDocument/2006/relationships/hyperlink" Target="https://www.nytimes.com/2019/08/22/world/americas/brazil-amazon-fires-bolsonaro.html?action=click&amp;module=Top%20Stories&amp;pgtype=Homepage" TargetMode="External" /><Relationship Id="rId29" Type="http://schemas.openxmlformats.org/officeDocument/2006/relationships/hyperlink" Target="https://www.nytimes.com/2019/08/22/world/americas/brazil-amazon-fires-bolsonaro.html?action=click&amp;module=Top%20Stories&amp;pgtype=Homepage" TargetMode="External" /><Relationship Id="rId30" Type="http://schemas.openxmlformats.org/officeDocument/2006/relationships/hyperlink" Target="https://www.youtube.com/watch?v=UdtmJ-wc6Eo" TargetMode="External" /><Relationship Id="rId31" Type="http://schemas.openxmlformats.org/officeDocument/2006/relationships/hyperlink" Target="https://www.nytimes.com/2019/08/14/world/asia/hong-kong-airport-protests.html" TargetMode="External" /><Relationship Id="rId32" Type="http://schemas.openxmlformats.org/officeDocument/2006/relationships/hyperlink" Target="https://qz.com/quartzy/1673655/see-the-posters-and-comics-from-hong-kongs-protests/" TargetMode="External" /><Relationship Id="rId33" Type="http://schemas.openxmlformats.org/officeDocument/2006/relationships/hyperlink" Target="https://www.buzzfeednews.com/article/ryanmac/hong-kong-protests-violent-facebook-twitter-ads-china-state" TargetMode="External" /><Relationship Id="rId34" Type="http://schemas.openxmlformats.org/officeDocument/2006/relationships/hyperlink" Target="https://www.npr.org/2019/08/22/753394754/did-a-hong-kong-tycoon-hide-a-protest-message-in-his-innocuous-newspaper-ads" TargetMode="External" /><Relationship Id="rId35" Type="http://schemas.openxmlformats.org/officeDocument/2006/relationships/hyperlink" Target="http://hedonometer.org/books/v3/1777/?lens=%5b3,7" TargetMode="External" /><Relationship Id="rId36" Type="http://schemas.openxmlformats.org/officeDocument/2006/relationships/hyperlink" Target="http://womenspowerbook.org/articles/The-American-Presidential-Elections-2016-Will-Hillary-or-Trump-Win-in-The-Social-Media-And-The-Main-Media-Battle-womens-power-book.htm" TargetMode="External" /><Relationship Id="rId37" Type="http://schemas.openxmlformats.org/officeDocument/2006/relationships/hyperlink" Target="http://womenspowerbook.org/articles/The-American-Presidential-Elections-2016-Will-Hillary-or-Trump-Win-in-The-Social-Media-And-The-Main-Media-Battle-womens-power-book.htm" TargetMode="External" /><Relationship Id="rId38" Type="http://schemas.openxmlformats.org/officeDocument/2006/relationships/hyperlink" Target="http://womenspowerbook.org/articles/The-American-Presidential-Elections-2016-Will-Hillary-or-Trump-Win-in-The-Social-Media-And-The-Main-Media-Battle-womens-power-book.htm" TargetMode="External" /><Relationship Id="rId39" Type="http://schemas.openxmlformats.org/officeDocument/2006/relationships/hyperlink" Target="http://womenspowerbook.org/articles/The-American-Presidential-Elections-2016-Will-Hillary-or-Trump-Win-in-The-Social-Media-And-The-Main-Media-Battle-womens-power-book.htm" TargetMode="External" /><Relationship Id="rId40" Type="http://schemas.openxmlformats.org/officeDocument/2006/relationships/hyperlink" Target="https://www.theverge.com/2019/8/29/20831410/disney-plus-apple-hulu-netflix-binge-episodes-full-season-drop-vs-weekly-release-streaming-model?utm_campaign=theverge&amp;utm_content=entry&amp;utm_medium=social&amp;utm_source=twitter" TargetMode="External" /><Relationship Id="rId41" Type="http://schemas.openxmlformats.org/officeDocument/2006/relationships/hyperlink" Target="http://kidscreen.com/2019/08/29/youtube-kids-launching-first-website/" TargetMode="External" /><Relationship Id="rId42" Type="http://schemas.openxmlformats.org/officeDocument/2006/relationships/hyperlink" Target="https://americandigest.news/teen-alive-and-well-after-car-landed-on-top-of-him-in-medical-miracle-mediachat-news-today/" TargetMode="External" /><Relationship Id="rId43" Type="http://schemas.openxmlformats.org/officeDocument/2006/relationships/hyperlink" Target="https://americandigest.news/filmmakers-declare-war-on-soap-opera-effect-announce-new-tv-mode-mediachat-news-today/" TargetMode="External" /><Relationship Id="rId44" Type="http://schemas.openxmlformats.org/officeDocument/2006/relationships/hyperlink" Target="https://pbs.twimg.com/media/ECyDwDhXUAAvWBK.jpg" TargetMode="External" /><Relationship Id="rId45" Type="http://schemas.openxmlformats.org/officeDocument/2006/relationships/hyperlink" Target="https://pbs.twimg.com/media/C2dkJtkXcAA0cBx.jpg" TargetMode="External" /><Relationship Id="rId46" Type="http://schemas.openxmlformats.org/officeDocument/2006/relationships/hyperlink" Target="https://pbs.twimg.com/media/C2dkJtkXcAA0cBx.jpg" TargetMode="External" /><Relationship Id="rId47" Type="http://schemas.openxmlformats.org/officeDocument/2006/relationships/hyperlink" Target="https://pbs.twimg.com/media/C2dkJtkXcAA0cBx.jpg" TargetMode="External" /><Relationship Id="rId48" Type="http://schemas.openxmlformats.org/officeDocument/2006/relationships/hyperlink" Target="https://pbs.twimg.com/media/C2dkJtkXcAA0cBx.jpg" TargetMode="External" /><Relationship Id="rId49" Type="http://schemas.openxmlformats.org/officeDocument/2006/relationships/hyperlink" Target="https://pbs.twimg.com/media/C2dkJtkXcAA0cBx.jpg" TargetMode="External" /><Relationship Id="rId50" Type="http://schemas.openxmlformats.org/officeDocument/2006/relationships/hyperlink" Target="https://pbs.twimg.com/media/C2dkJtkXcAA0cBx.jpg" TargetMode="External" /><Relationship Id="rId51" Type="http://schemas.openxmlformats.org/officeDocument/2006/relationships/hyperlink" Target="https://pbs.twimg.com/media/ECGxaaAXkAAVths.jpg" TargetMode="External" /><Relationship Id="rId52" Type="http://schemas.openxmlformats.org/officeDocument/2006/relationships/hyperlink" Target="https://pbs.twimg.com/media/ECGxaaAXkAAVths.jpg" TargetMode="External" /><Relationship Id="rId53" Type="http://schemas.openxmlformats.org/officeDocument/2006/relationships/hyperlink" Target="https://pbs.twimg.com/media/ECGxaaAXkAAVths.jpg" TargetMode="External" /><Relationship Id="rId54" Type="http://schemas.openxmlformats.org/officeDocument/2006/relationships/hyperlink" Target="https://pbs.twimg.com/media/ECGwAIWXkAIdNrK.jpg" TargetMode="External" /><Relationship Id="rId55" Type="http://schemas.openxmlformats.org/officeDocument/2006/relationships/hyperlink" Target="https://pbs.twimg.com/media/ECGwAIWXkAIdNrK.jpg" TargetMode="External" /><Relationship Id="rId56" Type="http://schemas.openxmlformats.org/officeDocument/2006/relationships/hyperlink" Target="https://pbs.twimg.com/media/ECGwAIWXkAIdNrK.jpg" TargetMode="External" /><Relationship Id="rId57" Type="http://schemas.openxmlformats.org/officeDocument/2006/relationships/hyperlink" Target="https://pbs.twimg.com/media/ECGwAIWXkAIdNrK.jpg" TargetMode="External" /><Relationship Id="rId58" Type="http://schemas.openxmlformats.org/officeDocument/2006/relationships/hyperlink" Target="https://pbs.twimg.com/media/ECGwAIWXkAIdNrK.jpg" TargetMode="External" /><Relationship Id="rId59" Type="http://schemas.openxmlformats.org/officeDocument/2006/relationships/hyperlink" Target="https://pbs.twimg.com/media/ECQvVOEW4AAbl-L.jpg" TargetMode="External" /><Relationship Id="rId60" Type="http://schemas.openxmlformats.org/officeDocument/2006/relationships/hyperlink" Target="https://pbs.twimg.com/media/ECSPJXYWwAABE_p.jpg" TargetMode="External" /><Relationship Id="rId61" Type="http://schemas.openxmlformats.org/officeDocument/2006/relationships/hyperlink" Target="https://pbs.twimg.com/ext_tw_video_thumb/1163860932285607936/pu/img/yBmaa1roJSe6ID0q.jpg" TargetMode="External" /><Relationship Id="rId62" Type="http://schemas.openxmlformats.org/officeDocument/2006/relationships/hyperlink" Target="https://pbs.twimg.com/ext_tw_video_thumb/1163860932285607936/pu/img/yBmaa1roJSe6ID0q.jpg" TargetMode="External" /><Relationship Id="rId63" Type="http://schemas.openxmlformats.org/officeDocument/2006/relationships/hyperlink" Target="https://pbs.twimg.com/media/ECr59ICXsAExkxR.jpg" TargetMode="External" /><Relationship Id="rId64" Type="http://schemas.openxmlformats.org/officeDocument/2006/relationships/hyperlink" Target="https://pbs.twimg.com/media/ECr59ICXsAExkxR.jpg" TargetMode="External" /><Relationship Id="rId65" Type="http://schemas.openxmlformats.org/officeDocument/2006/relationships/hyperlink" Target="https://pbs.twimg.com/media/ECr59ICXsAExkxR.jpg" TargetMode="External" /><Relationship Id="rId66" Type="http://schemas.openxmlformats.org/officeDocument/2006/relationships/hyperlink" Target="https://pbs.twimg.com/media/ECr59ICXsAExkxR.jpg" TargetMode="External" /><Relationship Id="rId67" Type="http://schemas.openxmlformats.org/officeDocument/2006/relationships/hyperlink" Target="https://pbs.twimg.com/media/ECr59ICXsAExkxR.jpg" TargetMode="External" /><Relationship Id="rId68" Type="http://schemas.openxmlformats.org/officeDocument/2006/relationships/hyperlink" Target="https://pbs.twimg.com/media/ECGyvIlW4AAAuRx.png" TargetMode="External" /><Relationship Id="rId69" Type="http://schemas.openxmlformats.org/officeDocument/2006/relationships/hyperlink" Target="https://pbs.twimg.com/media/EB8Quo-X4AA01dC.jpg" TargetMode="External" /><Relationship Id="rId70" Type="http://schemas.openxmlformats.org/officeDocument/2006/relationships/hyperlink" Target="https://pbs.twimg.com/media/ECbSNgJXkAAIYKp.jpg" TargetMode="External" /><Relationship Id="rId71" Type="http://schemas.openxmlformats.org/officeDocument/2006/relationships/hyperlink" Target="https://pbs.twimg.com/media/ECbcG8NXkAAR1BT.jpg" TargetMode="External" /><Relationship Id="rId72" Type="http://schemas.openxmlformats.org/officeDocument/2006/relationships/hyperlink" Target="https://pbs.twimg.com/media/ECsEv78WsAAaRHV.jpg" TargetMode="External" /><Relationship Id="rId73" Type="http://schemas.openxmlformats.org/officeDocument/2006/relationships/hyperlink" Target="https://pbs.twimg.com/media/EDGSWzXWwAEkx-G.jpg" TargetMode="External" /><Relationship Id="rId74" Type="http://schemas.openxmlformats.org/officeDocument/2006/relationships/hyperlink" Target="https://pbs.twimg.com/media/C2dAKP2WIAATDzT.jpg" TargetMode="External" /><Relationship Id="rId75" Type="http://schemas.openxmlformats.org/officeDocument/2006/relationships/hyperlink" Target="https://pbs.twimg.com/media/C2dAKP2WIAATDzT.jpg" TargetMode="External" /><Relationship Id="rId76" Type="http://schemas.openxmlformats.org/officeDocument/2006/relationships/hyperlink" Target="https://pbs.twimg.com/media/C2dAKP2WIAATDzT.jpg" TargetMode="External" /><Relationship Id="rId77" Type="http://schemas.openxmlformats.org/officeDocument/2006/relationships/hyperlink" Target="https://pbs.twimg.com/media/C2dAKP2WIAATDzT.jpg" TargetMode="External" /><Relationship Id="rId78" Type="http://schemas.openxmlformats.org/officeDocument/2006/relationships/hyperlink" Target="https://pbs.twimg.com/media/EDOLxrcXoAE7FxO.jpg" TargetMode="External" /><Relationship Id="rId79" Type="http://schemas.openxmlformats.org/officeDocument/2006/relationships/hyperlink" Target="https://pbs.twimg.com/media/ECQ8H-fVUAE4w7c.jpg" TargetMode="External" /><Relationship Id="rId80" Type="http://schemas.openxmlformats.org/officeDocument/2006/relationships/hyperlink" Target="https://pbs.twimg.com/media/EDO2vGpUYAEyFS2.jpg" TargetMode="External" /><Relationship Id="rId81" Type="http://schemas.openxmlformats.org/officeDocument/2006/relationships/hyperlink" Target="http://abs.twimg.com/sticky/default_profile_images/default_profile_normal.png" TargetMode="External" /><Relationship Id="rId82" Type="http://schemas.openxmlformats.org/officeDocument/2006/relationships/hyperlink" Target="http://pbs.twimg.com/profile_images/897388529885495296/7IxW8QQU_normal.jpg" TargetMode="External" /><Relationship Id="rId83" Type="http://schemas.openxmlformats.org/officeDocument/2006/relationships/hyperlink" Target="http://pbs.twimg.com/profile_images/3372354615/8f3860c5e1ddf7a52990cee8568b88da_normal.jpeg" TargetMode="External" /><Relationship Id="rId84" Type="http://schemas.openxmlformats.org/officeDocument/2006/relationships/hyperlink" Target="http://pbs.twimg.com/profile_images/1126136211687583744/RJ-4z6qL_normal.jpg" TargetMode="External" /><Relationship Id="rId85" Type="http://schemas.openxmlformats.org/officeDocument/2006/relationships/hyperlink" Target="http://pbs.twimg.com/profile_images/1039966314960437248/yKL_4LvX_normal.jpg" TargetMode="External" /><Relationship Id="rId86" Type="http://schemas.openxmlformats.org/officeDocument/2006/relationships/hyperlink" Target="http://pbs.twimg.com/profile_images/1039966314960437248/yKL_4LvX_normal.jpg" TargetMode="External" /><Relationship Id="rId87" Type="http://schemas.openxmlformats.org/officeDocument/2006/relationships/hyperlink" Target="http://pbs.twimg.com/profile_images/1039966314960437248/yKL_4LvX_normal.jpg" TargetMode="External" /><Relationship Id="rId88" Type="http://schemas.openxmlformats.org/officeDocument/2006/relationships/hyperlink" Target="http://pbs.twimg.com/profile_images/851863204951142400/QI35SGUJ_normal.jpg" TargetMode="External" /><Relationship Id="rId89" Type="http://schemas.openxmlformats.org/officeDocument/2006/relationships/hyperlink" Target="http://pbs.twimg.com/profile_images/707658279669764096/4Ip7EJC9_normal.jpg" TargetMode="External" /><Relationship Id="rId90" Type="http://schemas.openxmlformats.org/officeDocument/2006/relationships/hyperlink" Target="http://pbs.twimg.com/profile_images/707658279669764096/4Ip7EJC9_normal.jpg" TargetMode="External" /><Relationship Id="rId91" Type="http://schemas.openxmlformats.org/officeDocument/2006/relationships/hyperlink" Target="http://pbs.twimg.com/profile_images/707658279669764096/4Ip7EJC9_normal.jpg" TargetMode="External" /><Relationship Id="rId92" Type="http://schemas.openxmlformats.org/officeDocument/2006/relationships/hyperlink" Target="http://pbs.twimg.com/profile_images/707658279669764096/4Ip7EJC9_normal.jpg" TargetMode="External" /><Relationship Id="rId93" Type="http://schemas.openxmlformats.org/officeDocument/2006/relationships/hyperlink" Target="http://pbs.twimg.com/profile_images/707658279669764096/4Ip7EJC9_normal.jpg" TargetMode="External" /><Relationship Id="rId94" Type="http://schemas.openxmlformats.org/officeDocument/2006/relationships/hyperlink" Target="http://pbs.twimg.com/profile_images/707658279669764096/4Ip7EJC9_normal.jpg" TargetMode="External" /><Relationship Id="rId95" Type="http://schemas.openxmlformats.org/officeDocument/2006/relationships/hyperlink" Target="http://pbs.twimg.com/profile_images/707658279669764096/4Ip7EJC9_normal.jpg" TargetMode="External" /><Relationship Id="rId96" Type="http://schemas.openxmlformats.org/officeDocument/2006/relationships/hyperlink" Target="http://pbs.twimg.com/profile_images/707658279669764096/4Ip7EJC9_normal.jpg" TargetMode="External" /><Relationship Id="rId97" Type="http://schemas.openxmlformats.org/officeDocument/2006/relationships/hyperlink" Target="http://pbs.twimg.com/profile_images/707658279669764096/4Ip7EJC9_normal.jpg" TargetMode="External" /><Relationship Id="rId98" Type="http://schemas.openxmlformats.org/officeDocument/2006/relationships/hyperlink" Target="http://pbs.twimg.com/profile_images/707658279669764096/4Ip7EJC9_normal.jpg" TargetMode="External" /><Relationship Id="rId99" Type="http://schemas.openxmlformats.org/officeDocument/2006/relationships/hyperlink" Target="http://pbs.twimg.com/profile_images/707658279669764096/4Ip7EJC9_normal.jpg" TargetMode="External" /><Relationship Id="rId100" Type="http://schemas.openxmlformats.org/officeDocument/2006/relationships/hyperlink" Target="http://pbs.twimg.com/profile_images/707658279669764096/4Ip7EJC9_normal.jpg" TargetMode="External" /><Relationship Id="rId101" Type="http://schemas.openxmlformats.org/officeDocument/2006/relationships/hyperlink" Target="http://pbs.twimg.com/profile_images/707658279669764096/4Ip7EJC9_normal.jpg" TargetMode="External" /><Relationship Id="rId102" Type="http://schemas.openxmlformats.org/officeDocument/2006/relationships/hyperlink" Target="http://pbs.twimg.com/profile_images/707658279669764096/4Ip7EJC9_normal.jpg" TargetMode="External" /><Relationship Id="rId103" Type="http://schemas.openxmlformats.org/officeDocument/2006/relationships/hyperlink" Target="http://pbs.twimg.com/profile_images/707658279669764096/4Ip7EJC9_normal.jpg" TargetMode="External" /><Relationship Id="rId104" Type="http://schemas.openxmlformats.org/officeDocument/2006/relationships/hyperlink" Target="http://pbs.twimg.com/profile_images/707658279669764096/4Ip7EJC9_normal.jpg" TargetMode="External" /><Relationship Id="rId105" Type="http://schemas.openxmlformats.org/officeDocument/2006/relationships/hyperlink" Target="https://pbs.twimg.com/media/ECyDwDhXUAAvWBK.jpg" TargetMode="External" /><Relationship Id="rId106" Type="http://schemas.openxmlformats.org/officeDocument/2006/relationships/hyperlink" Target="https://pbs.twimg.com/media/C2dkJtkXcAA0cBx.jpg" TargetMode="External" /><Relationship Id="rId107" Type="http://schemas.openxmlformats.org/officeDocument/2006/relationships/hyperlink" Target="https://pbs.twimg.com/media/C2dkJtkXcAA0cBx.jpg" TargetMode="External" /><Relationship Id="rId108" Type="http://schemas.openxmlformats.org/officeDocument/2006/relationships/hyperlink" Target="https://pbs.twimg.com/media/C2dkJtkXcAA0cBx.jpg" TargetMode="External" /><Relationship Id="rId109" Type="http://schemas.openxmlformats.org/officeDocument/2006/relationships/hyperlink" Target="https://pbs.twimg.com/media/C2dkJtkXcAA0cBx.jpg" TargetMode="External" /><Relationship Id="rId110" Type="http://schemas.openxmlformats.org/officeDocument/2006/relationships/hyperlink" Target="https://pbs.twimg.com/media/C2dkJtkXcAA0cBx.jpg" TargetMode="External" /><Relationship Id="rId111" Type="http://schemas.openxmlformats.org/officeDocument/2006/relationships/hyperlink" Target="https://pbs.twimg.com/media/C2dkJtkXcAA0cBx.jpg" TargetMode="External" /><Relationship Id="rId112" Type="http://schemas.openxmlformats.org/officeDocument/2006/relationships/hyperlink" Target="https://pbs.twimg.com/media/ECGxaaAXkAAVths.jpg" TargetMode="External" /><Relationship Id="rId113" Type="http://schemas.openxmlformats.org/officeDocument/2006/relationships/hyperlink" Target="https://pbs.twimg.com/media/ECGxaaAXkAAVths.jpg" TargetMode="External" /><Relationship Id="rId114" Type="http://schemas.openxmlformats.org/officeDocument/2006/relationships/hyperlink" Target="https://pbs.twimg.com/media/ECGxaaAXkAAVths.jpg" TargetMode="External" /><Relationship Id="rId115" Type="http://schemas.openxmlformats.org/officeDocument/2006/relationships/hyperlink" Target="https://pbs.twimg.com/media/ECGwAIWXkAIdNrK.jpg" TargetMode="External" /><Relationship Id="rId116" Type="http://schemas.openxmlformats.org/officeDocument/2006/relationships/hyperlink" Target="https://pbs.twimg.com/media/ECGwAIWXkAIdNrK.jpg" TargetMode="External" /><Relationship Id="rId117" Type="http://schemas.openxmlformats.org/officeDocument/2006/relationships/hyperlink" Target="https://pbs.twimg.com/media/ECGwAIWXkAIdNrK.jpg" TargetMode="External" /><Relationship Id="rId118" Type="http://schemas.openxmlformats.org/officeDocument/2006/relationships/hyperlink" Target="https://pbs.twimg.com/media/ECGwAIWXkAIdNrK.jpg" TargetMode="External" /><Relationship Id="rId119" Type="http://schemas.openxmlformats.org/officeDocument/2006/relationships/hyperlink" Target="https://pbs.twimg.com/media/ECGwAIWXkAIdNrK.jpg" TargetMode="External" /><Relationship Id="rId120" Type="http://schemas.openxmlformats.org/officeDocument/2006/relationships/hyperlink" Target="https://pbs.twimg.com/media/ECQvVOEW4AAbl-L.jpg" TargetMode="External" /><Relationship Id="rId121" Type="http://schemas.openxmlformats.org/officeDocument/2006/relationships/hyperlink" Target="https://pbs.twimg.com/media/ECSPJXYWwAABE_p.jpg" TargetMode="External" /><Relationship Id="rId122" Type="http://schemas.openxmlformats.org/officeDocument/2006/relationships/hyperlink" Target="https://pbs.twimg.com/ext_tw_video_thumb/1163860932285607936/pu/img/yBmaa1roJSe6ID0q.jpg" TargetMode="External" /><Relationship Id="rId123" Type="http://schemas.openxmlformats.org/officeDocument/2006/relationships/hyperlink" Target="https://pbs.twimg.com/ext_tw_video_thumb/1163860932285607936/pu/img/yBmaa1roJSe6ID0q.jpg" TargetMode="External" /><Relationship Id="rId124" Type="http://schemas.openxmlformats.org/officeDocument/2006/relationships/hyperlink" Target="https://pbs.twimg.com/media/ECr59ICXsAExkxR.jpg" TargetMode="External" /><Relationship Id="rId125" Type="http://schemas.openxmlformats.org/officeDocument/2006/relationships/hyperlink" Target="https://pbs.twimg.com/media/ECr59ICXsAExkxR.jpg" TargetMode="External" /><Relationship Id="rId126" Type="http://schemas.openxmlformats.org/officeDocument/2006/relationships/hyperlink" Target="https://pbs.twimg.com/media/ECr59ICXsAExkxR.jpg" TargetMode="External" /><Relationship Id="rId127" Type="http://schemas.openxmlformats.org/officeDocument/2006/relationships/hyperlink" Target="https://pbs.twimg.com/media/ECr59ICXsAExkxR.jpg" TargetMode="External" /><Relationship Id="rId128" Type="http://schemas.openxmlformats.org/officeDocument/2006/relationships/hyperlink" Target="https://pbs.twimg.com/media/ECr59ICXsAExkxR.jpg" TargetMode="External" /><Relationship Id="rId129" Type="http://schemas.openxmlformats.org/officeDocument/2006/relationships/hyperlink" Target="https://pbs.twimg.com/media/ECGyvIlW4AAAuRx.png" TargetMode="External" /><Relationship Id="rId130" Type="http://schemas.openxmlformats.org/officeDocument/2006/relationships/hyperlink" Target="https://pbs.twimg.com/media/EB8Quo-X4AA01dC.jpg" TargetMode="External" /><Relationship Id="rId131" Type="http://schemas.openxmlformats.org/officeDocument/2006/relationships/hyperlink" Target="https://pbs.twimg.com/media/ECbSNgJXkAAIYKp.jpg" TargetMode="External" /><Relationship Id="rId132" Type="http://schemas.openxmlformats.org/officeDocument/2006/relationships/hyperlink" Target="https://pbs.twimg.com/media/ECbcG8NXkAAR1BT.jpg" TargetMode="External" /><Relationship Id="rId133" Type="http://schemas.openxmlformats.org/officeDocument/2006/relationships/hyperlink" Target="https://pbs.twimg.com/media/ECsEv78WsAAaRHV.jpg" TargetMode="External" /><Relationship Id="rId134" Type="http://schemas.openxmlformats.org/officeDocument/2006/relationships/hyperlink" Target="https://pbs.twimg.com/media/EDGSWzXWwAEkx-G.jpg" TargetMode="External" /><Relationship Id="rId135" Type="http://schemas.openxmlformats.org/officeDocument/2006/relationships/hyperlink" Target="https://pbs.twimg.com/media/C2dAKP2WIAATDzT.jpg" TargetMode="External" /><Relationship Id="rId136" Type="http://schemas.openxmlformats.org/officeDocument/2006/relationships/hyperlink" Target="https://pbs.twimg.com/media/C2dAKP2WIAATDzT.jpg" TargetMode="External" /><Relationship Id="rId137" Type="http://schemas.openxmlformats.org/officeDocument/2006/relationships/hyperlink" Target="https://pbs.twimg.com/media/C2dAKP2WIAATDzT.jpg" TargetMode="External" /><Relationship Id="rId138" Type="http://schemas.openxmlformats.org/officeDocument/2006/relationships/hyperlink" Target="https://pbs.twimg.com/media/C2dAKP2WIAATDzT.jpg" TargetMode="External" /><Relationship Id="rId139" Type="http://schemas.openxmlformats.org/officeDocument/2006/relationships/hyperlink" Target="https://pbs.twimg.com/media/EDOLxrcXoAE7FxO.jpg" TargetMode="External" /><Relationship Id="rId140" Type="http://schemas.openxmlformats.org/officeDocument/2006/relationships/hyperlink" Target="http://pbs.twimg.com/profile_images/605093785404465153/otUPfvTY_normal.jpg" TargetMode="External" /><Relationship Id="rId141" Type="http://schemas.openxmlformats.org/officeDocument/2006/relationships/hyperlink" Target="http://pbs.twimg.com/profile_images/523676206189666306/O2kIj_SQ_normal.jpeg" TargetMode="External" /><Relationship Id="rId142" Type="http://schemas.openxmlformats.org/officeDocument/2006/relationships/hyperlink" Target="http://pbs.twimg.com/profile_images/845444410833801218/_iwwAmnD_normal.jpg" TargetMode="External" /><Relationship Id="rId143" Type="http://schemas.openxmlformats.org/officeDocument/2006/relationships/hyperlink" Target="http://pbs.twimg.com/profile_images/1062510630492528641/Tm30HDnT_normal.jpg" TargetMode="External" /><Relationship Id="rId144" Type="http://schemas.openxmlformats.org/officeDocument/2006/relationships/hyperlink" Target="http://pbs.twimg.com/profile_images/1062510630492528641/Tm30HDnT_normal.jpg" TargetMode="External" /><Relationship Id="rId145" Type="http://schemas.openxmlformats.org/officeDocument/2006/relationships/hyperlink" Target="https://pbs.twimg.com/media/ECQ8H-fVUAE4w7c.jpg" TargetMode="External" /><Relationship Id="rId146" Type="http://schemas.openxmlformats.org/officeDocument/2006/relationships/hyperlink" Target="https://pbs.twimg.com/media/EDO2vGpUYAEyFS2.jpg" TargetMode="External" /><Relationship Id="rId147" Type="http://schemas.openxmlformats.org/officeDocument/2006/relationships/hyperlink" Target="https://twitter.com/#!/news4udc/status/1163167004855025665" TargetMode="External" /><Relationship Id="rId148" Type="http://schemas.openxmlformats.org/officeDocument/2006/relationships/hyperlink" Target="https://twitter.com/#!/tdg_bnb/status/1163167490152833024" TargetMode="External" /><Relationship Id="rId149" Type="http://schemas.openxmlformats.org/officeDocument/2006/relationships/hyperlink" Target="https://twitter.com/#!/poetonahill/status/1163166743143026688" TargetMode="External" /><Relationship Id="rId150" Type="http://schemas.openxmlformats.org/officeDocument/2006/relationships/hyperlink" Target="https://twitter.com/#!/_thewritersclub/status/1163182340874678272" TargetMode="External" /><Relationship Id="rId151" Type="http://schemas.openxmlformats.org/officeDocument/2006/relationships/hyperlink" Target="https://twitter.com/#!/markj_ohnson/status/1163990176294690816" TargetMode="External" /><Relationship Id="rId152" Type="http://schemas.openxmlformats.org/officeDocument/2006/relationships/hyperlink" Target="https://twitter.com/#!/markj_ohnson/status/1163990176294690816" TargetMode="External" /><Relationship Id="rId153" Type="http://schemas.openxmlformats.org/officeDocument/2006/relationships/hyperlink" Target="https://twitter.com/#!/markj_ohnson/status/1163990176294690816" TargetMode="External" /><Relationship Id="rId154" Type="http://schemas.openxmlformats.org/officeDocument/2006/relationships/hyperlink" Target="https://twitter.com/#!/scalarhumanity/status/1165030680075603968" TargetMode="External" /><Relationship Id="rId155" Type="http://schemas.openxmlformats.org/officeDocument/2006/relationships/hyperlink" Target="https://twitter.com/#!/teacherslens/status/1163859078386466816" TargetMode="External" /><Relationship Id="rId156" Type="http://schemas.openxmlformats.org/officeDocument/2006/relationships/hyperlink" Target="https://twitter.com/#!/teacherslens/status/1163859102499520513" TargetMode="External" /><Relationship Id="rId157" Type="http://schemas.openxmlformats.org/officeDocument/2006/relationships/hyperlink" Target="https://twitter.com/#!/teacherslens/status/1163859102499520513" TargetMode="External" /><Relationship Id="rId158" Type="http://schemas.openxmlformats.org/officeDocument/2006/relationships/hyperlink" Target="https://twitter.com/#!/teacherslens/status/1163859102499520513" TargetMode="External" /><Relationship Id="rId159" Type="http://schemas.openxmlformats.org/officeDocument/2006/relationships/hyperlink" Target="https://twitter.com/#!/teacherslens/status/1163859102499520513" TargetMode="External" /><Relationship Id="rId160" Type="http://schemas.openxmlformats.org/officeDocument/2006/relationships/hyperlink" Target="https://twitter.com/#!/teacherslens/status/1163914633041842177" TargetMode="External" /><Relationship Id="rId161" Type="http://schemas.openxmlformats.org/officeDocument/2006/relationships/hyperlink" Target="https://twitter.com/#!/teacherslens/status/1163914709009084416" TargetMode="External" /><Relationship Id="rId162" Type="http://schemas.openxmlformats.org/officeDocument/2006/relationships/hyperlink" Target="https://twitter.com/#!/teacherslens/status/1163914709009084416" TargetMode="External" /><Relationship Id="rId163" Type="http://schemas.openxmlformats.org/officeDocument/2006/relationships/hyperlink" Target="https://twitter.com/#!/teacherslens/status/1163990048720785409" TargetMode="External" /><Relationship Id="rId164" Type="http://schemas.openxmlformats.org/officeDocument/2006/relationships/hyperlink" Target="https://twitter.com/#!/teacherslens/status/1163990048720785409" TargetMode="External" /><Relationship Id="rId165" Type="http://schemas.openxmlformats.org/officeDocument/2006/relationships/hyperlink" Target="https://twitter.com/#!/teacherslens/status/1163990048720785409" TargetMode="External" /><Relationship Id="rId166" Type="http://schemas.openxmlformats.org/officeDocument/2006/relationships/hyperlink" Target="https://twitter.com/#!/teacherslens/status/1163990065233760256" TargetMode="External" /><Relationship Id="rId167" Type="http://schemas.openxmlformats.org/officeDocument/2006/relationships/hyperlink" Target="https://twitter.com/#!/teacherslens/status/1165086572137594880" TargetMode="External" /><Relationship Id="rId168" Type="http://schemas.openxmlformats.org/officeDocument/2006/relationships/hyperlink" Target="https://twitter.com/#!/teacherslens/status/1165086572137594880" TargetMode="External" /><Relationship Id="rId169" Type="http://schemas.openxmlformats.org/officeDocument/2006/relationships/hyperlink" Target="https://twitter.com/#!/teacherslens/status/1165086572137594880" TargetMode="External" /><Relationship Id="rId170" Type="http://schemas.openxmlformats.org/officeDocument/2006/relationships/hyperlink" Target="https://twitter.com/#!/teacherslens/status/1165086681361473539" TargetMode="External" /><Relationship Id="rId171" Type="http://schemas.openxmlformats.org/officeDocument/2006/relationships/hyperlink" Target="https://twitter.com/#!/hispanicjobs/status/1165451266807517185" TargetMode="External" /><Relationship Id="rId172" Type="http://schemas.openxmlformats.org/officeDocument/2006/relationships/hyperlink" Target="https://twitter.com/#!/faithatheismnub/status/1163003104771657728" TargetMode="External" /><Relationship Id="rId173" Type="http://schemas.openxmlformats.org/officeDocument/2006/relationships/hyperlink" Target="https://twitter.com/#!/faithatheismnub/status/1163762128366526465" TargetMode="External" /><Relationship Id="rId174" Type="http://schemas.openxmlformats.org/officeDocument/2006/relationships/hyperlink" Target="https://twitter.com/#!/faithatheismnub/status/1164524887966441472" TargetMode="External" /><Relationship Id="rId175" Type="http://schemas.openxmlformats.org/officeDocument/2006/relationships/hyperlink" Target="https://twitter.com/#!/faithatheismnub/status/1165286401497346048" TargetMode="External" /><Relationship Id="rId176" Type="http://schemas.openxmlformats.org/officeDocument/2006/relationships/hyperlink" Target="https://twitter.com/#!/faithatheismnub/status/1166049687633321991" TargetMode="External" /><Relationship Id="rId177" Type="http://schemas.openxmlformats.org/officeDocument/2006/relationships/hyperlink" Target="https://twitter.com/#!/faithatheismnub/status/1166807926566248448" TargetMode="External" /><Relationship Id="rId178" Type="http://schemas.openxmlformats.org/officeDocument/2006/relationships/hyperlink" Target="https://twitter.com/#!/chrisdaviscng/status/1162405276890406912" TargetMode="External" /><Relationship Id="rId179" Type="http://schemas.openxmlformats.org/officeDocument/2006/relationships/hyperlink" Target="https://twitter.com/#!/chrisdaviscng/status/1162405276890406912" TargetMode="External" /><Relationship Id="rId180" Type="http://schemas.openxmlformats.org/officeDocument/2006/relationships/hyperlink" Target="https://twitter.com/#!/chrisdaviscng/status/1162405276890406912" TargetMode="External" /><Relationship Id="rId181" Type="http://schemas.openxmlformats.org/officeDocument/2006/relationships/hyperlink" Target="https://twitter.com/#!/chrisdaviscng/status/1162403715812331521" TargetMode="External" /><Relationship Id="rId182" Type="http://schemas.openxmlformats.org/officeDocument/2006/relationships/hyperlink" Target="https://twitter.com/#!/chrisdaviscng/status/1162403715812331521" TargetMode="External" /><Relationship Id="rId183" Type="http://schemas.openxmlformats.org/officeDocument/2006/relationships/hyperlink" Target="https://twitter.com/#!/chrisdaviscng/status/1162403715812331521" TargetMode="External" /><Relationship Id="rId184" Type="http://schemas.openxmlformats.org/officeDocument/2006/relationships/hyperlink" Target="https://twitter.com/#!/chrisdaviscng/status/1162403715812331521" TargetMode="External" /><Relationship Id="rId185" Type="http://schemas.openxmlformats.org/officeDocument/2006/relationships/hyperlink" Target="https://twitter.com/#!/chrisdaviscng/status/1162403715812331521" TargetMode="External" /><Relationship Id="rId186" Type="http://schemas.openxmlformats.org/officeDocument/2006/relationships/hyperlink" Target="https://twitter.com/#!/chrisdaviscng/status/1163106662573629441" TargetMode="External" /><Relationship Id="rId187" Type="http://schemas.openxmlformats.org/officeDocument/2006/relationships/hyperlink" Target="https://twitter.com/#!/chrisdaviscng/status/1163212061406584833" TargetMode="External" /><Relationship Id="rId188" Type="http://schemas.openxmlformats.org/officeDocument/2006/relationships/hyperlink" Target="https://twitter.com/#!/chrisdaviscng/status/1163860974090235905" TargetMode="External" /><Relationship Id="rId189" Type="http://schemas.openxmlformats.org/officeDocument/2006/relationships/hyperlink" Target="https://twitter.com/#!/chrisdaviscng/status/1163860974090235905" TargetMode="External" /><Relationship Id="rId190" Type="http://schemas.openxmlformats.org/officeDocument/2006/relationships/hyperlink" Target="https://twitter.com/#!/chrisdaviscng/status/1165018306266509312" TargetMode="External" /><Relationship Id="rId191" Type="http://schemas.openxmlformats.org/officeDocument/2006/relationships/hyperlink" Target="https://twitter.com/#!/chrisdaviscng/status/1165018306266509312" TargetMode="External" /><Relationship Id="rId192" Type="http://schemas.openxmlformats.org/officeDocument/2006/relationships/hyperlink" Target="https://twitter.com/#!/chrisdaviscng/status/1165018306266509312" TargetMode="External" /><Relationship Id="rId193" Type="http://schemas.openxmlformats.org/officeDocument/2006/relationships/hyperlink" Target="https://twitter.com/#!/chrisdaviscng/status/1165018306266509312" TargetMode="External" /><Relationship Id="rId194" Type="http://schemas.openxmlformats.org/officeDocument/2006/relationships/hyperlink" Target="https://twitter.com/#!/chrisdaviscng/status/1165018306266509312" TargetMode="External" /><Relationship Id="rId195" Type="http://schemas.openxmlformats.org/officeDocument/2006/relationships/hyperlink" Target="https://twitter.com/#!/chrisdaviscng/status/1162406749330124802" TargetMode="External" /><Relationship Id="rId196" Type="http://schemas.openxmlformats.org/officeDocument/2006/relationships/hyperlink" Target="https://twitter.com/#!/chrisdaviscng/status/1161665717412007936" TargetMode="External" /><Relationship Id="rId197" Type="http://schemas.openxmlformats.org/officeDocument/2006/relationships/hyperlink" Target="https://twitter.com/#!/chrisdaviscng/status/1163848703033204738" TargetMode="External" /><Relationship Id="rId198" Type="http://schemas.openxmlformats.org/officeDocument/2006/relationships/hyperlink" Target="https://twitter.com/#!/chrisdaviscng/status/1163859592448794625" TargetMode="External" /><Relationship Id="rId199" Type="http://schemas.openxmlformats.org/officeDocument/2006/relationships/hyperlink" Target="https://twitter.com/#!/chrisdaviscng/status/1165030251094773761" TargetMode="External" /><Relationship Id="rId200" Type="http://schemas.openxmlformats.org/officeDocument/2006/relationships/hyperlink" Target="https://twitter.com/#!/chrisdaviscng/status/1166874788440264705" TargetMode="External" /><Relationship Id="rId201" Type="http://schemas.openxmlformats.org/officeDocument/2006/relationships/hyperlink" Target="https://twitter.com/#!/womenspowerbook/status/1163884664223883264" TargetMode="External" /><Relationship Id="rId202" Type="http://schemas.openxmlformats.org/officeDocument/2006/relationships/hyperlink" Target="https://twitter.com/#!/womenspowerbook/status/1164975852985159686" TargetMode="External" /><Relationship Id="rId203" Type="http://schemas.openxmlformats.org/officeDocument/2006/relationships/hyperlink" Target="https://twitter.com/#!/womenspowerbook/status/1166112846473830400" TargetMode="External" /><Relationship Id="rId204" Type="http://schemas.openxmlformats.org/officeDocument/2006/relationships/hyperlink" Target="https://twitter.com/#!/womenspowerbook/status/1167239017043320833" TargetMode="External" /><Relationship Id="rId205" Type="http://schemas.openxmlformats.org/officeDocument/2006/relationships/hyperlink" Target="https://twitter.com/#!/celeb_studies/status/1167430422160171009" TargetMode="External" /><Relationship Id="rId206" Type="http://schemas.openxmlformats.org/officeDocument/2006/relationships/hyperlink" Target="https://twitter.com/#!/capwell2049/status/1167436681156468736" TargetMode="External" /><Relationship Id="rId207" Type="http://schemas.openxmlformats.org/officeDocument/2006/relationships/hyperlink" Target="https://twitter.com/#!/celeb_studies/status/1167432109822218240" TargetMode="External" /><Relationship Id="rId208" Type="http://schemas.openxmlformats.org/officeDocument/2006/relationships/hyperlink" Target="https://twitter.com/#!/sabrinamorophd/status/1167455384031940609" TargetMode="External" /><Relationship Id="rId209" Type="http://schemas.openxmlformats.org/officeDocument/2006/relationships/hyperlink" Target="https://twitter.com/#!/derekeb/status/1167474039201251329" TargetMode="External" /><Relationship Id="rId210" Type="http://schemas.openxmlformats.org/officeDocument/2006/relationships/hyperlink" Target="https://twitter.com/#!/derekeb/status/1167157239972368385" TargetMode="External" /><Relationship Id="rId211" Type="http://schemas.openxmlformats.org/officeDocument/2006/relationships/hyperlink" Target="https://twitter.com/#!/americandigest_/status/1163120713189822464" TargetMode="External" /><Relationship Id="rId212" Type="http://schemas.openxmlformats.org/officeDocument/2006/relationships/hyperlink" Target="https://twitter.com/#!/americandigest_/status/1167477650207604736" TargetMode="External" /><Relationship Id="rId213" Type="http://schemas.openxmlformats.org/officeDocument/2006/relationships/comments" Target="../comments1.xml" /><Relationship Id="rId214" Type="http://schemas.openxmlformats.org/officeDocument/2006/relationships/vmlDrawing" Target="../drawings/vmlDrawing1.vml" /><Relationship Id="rId215" Type="http://schemas.openxmlformats.org/officeDocument/2006/relationships/table" Target="../tables/table1.xml" /><Relationship Id="rId21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poems-by-charlie-gregory.blogspot.com/2019/08/q.html?spref=tw" TargetMode="External" /><Relationship Id="rId2" Type="http://schemas.openxmlformats.org/officeDocument/2006/relationships/hyperlink" Target="https://poems-by-charlie-gregory.blogspot.com/2019/08/q.html?spref=tw" TargetMode="External" /><Relationship Id="rId3" Type="http://schemas.openxmlformats.org/officeDocument/2006/relationships/hyperlink" Target="https://poems-by-charlie-gregory.blogspot.com/2019/08/q.html?spref=tw" TargetMode="External" /><Relationship Id="rId4" Type="http://schemas.openxmlformats.org/officeDocument/2006/relationships/hyperlink" Target="https://poems-by-charlie-gregory.blogspot.com/2019/08/q.html?spref=tw" TargetMode="External" /><Relationship Id="rId5" Type="http://schemas.openxmlformats.org/officeDocument/2006/relationships/hyperlink" Target="https://www.buzzfeednews.com/article/ryanmac/hong-kong-protests-violent-facebook-twitter-ads-china-state" TargetMode="External" /><Relationship Id="rId6" Type="http://schemas.openxmlformats.org/officeDocument/2006/relationships/hyperlink" Target="http://hispanic-jobs.com/jobs/vatican-journalist--rome-reports_rome-reports-srl_rome---outside-the-usa---italy/5239124?type=search&amp;auth_sess=8lhdsl3f8fh1b36kivorud7u62&amp;ref=1d52421eeb69b7029cd5c29b9" TargetMode="External" /><Relationship Id="rId7" Type="http://schemas.openxmlformats.org/officeDocument/2006/relationships/hyperlink" Target="http://womenspowerbook.org/articles/The-American-Presidential-Elections-2016-Will-Hillary-or-Trump-Win-in-The-Social-Media-And-The-Main-Media-Battle-womens-power-book.htm" TargetMode="External" /><Relationship Id="rId8" Type="http://schemas.openxmlformats.org/officeDocument/2006/relationships/hyperlink" Target="http://womenspowerbook.org/articles/The-American-Presidential-Elections-2016-Will-Hillary-or-Trump-Win-in-The-Social-Media-And-The-Main-Media-Battle-womens-power-book.htm" TargetMode="External" /><Relationship Id="rId9" Type="http://schemas.openxmlformats.org/officeDocument/2006/relationships/hyperlink" Target="http://womenspowerbook.org/articles/The-American-Presidential-Elections-2016-Will-Hillary-or-Trump-Win-in-The-Social-Media-And-The-Main-Media-Battle-womens-power-book.htm" TargetMode="External" /><Relationship Id="rId10" Type="http://schemas.openxmlformats.org/officeDocument/2006/relationships/hyperlink" Target="http://womenspowerbook.org/articles/The-American-Presidential-Elections-2016-Will-Hillary-or-Trump-Win-in-The-Social-Media-And-The-Main-Media-Battle-womens-power-book.htm" TargetMode="External" /><Relationship Id="rId11" Type="http://schemas.openxmlformats.org/officeDocument/2006/relationships/hyperlink" Target="http://womenspowerbook.org/articles/The-American-Presidential-Elections-2016-Will-Hillary-or-Trump-Win-in-The-Social-Media-And-The-Main-Media-Battle-womens-power-book.htm" TargetMode="External" /><Relationship Id="rId12" Type="http://schemas.openxmlformats.org/officeDocument/2006/relationships/hyperlink" Target="http://womenspowerbook.org/articles/The-American-Presidential-Elections-2016-Will-Hillary-or-Trump-Win-in-The-Social-Media-And-The-Main-Media-Battle-womens-power-book.htm" TargetMode="External" /><Relationship Id="rId13" Type="http://schemas.openxmlformats.org/officeDocument/2006/relationships/hyperlink" Target="https://www.scmp.com/video/hong-kong/3004716/hong-kongs-pro-democracy-veteran-martin-lee-believes-democracy-will-arrive" TargetMode="External" /><Relationship Id="rId14" Type="http://schemas.openxmlformats.org/officeDocument/2006/relationships/hyperlink" Target="https://www.youtube.com/watch?v=j6Ia02L1qQo" TargetMode="External" /><Relationship Id="rId15" Type="http://schemas.openxmlformats.org/officeDocument/2006/relationships/hyperlink" Target="https://www.youtube.com/watch?v=MAI70pY1Xiw" TargetMode="External" /><Relationship Id="rId16" Type="http://schemas.openxmlformats.org/officeDocument/2006/relationships/hyperlink" Target="https://youtube.com/watch?v=MAI70p" TargetMode="External" /><Relationship Id="rId17" Type="http://schemas.openxmlformats.org/officeDocument/2006/relationships/hyperlink" Target="https://www.theverge.com/2019/8/20/20812826/youtube-politics-voters-presidential-candidates-sanders-yang-gabbard-podcast-interview-2020" TargetMode="External" /><Relationship Id="rId18" Type="http://schemas.openxmlformats.org/officeDocument/2006/relationships/hyperlink" Target="https://www.nytimes.com/2019/08/22/world/americas/brazil-amazon-fires-bolsonaro.html?action=click&amp;module=Top%20Stories&amp;pgtype=Homepage" TargetMode="External" /><Relationship Id="rId19" Type="http://schemas.openxmlformats.org/officeDocument/2006/relationships/hyperlink" Target="https://www.youtube.com/watch?v=UdtmJ-wc6Eo" TargetMode="External" /><Relationship Id="rId20" Type="http://schemas.openxmlformats.org/officeDocument/2006/relationships/hyperlink" Target="https://www.nytimes.com/2019/08/14/world/asia/hong-kong-airport-protests.html" TargetMode="External" /><Relationship Id="rId21" Type="http://schemas.openxmlformats.org/officeDocument/2006/relationships/hyperlink" Target="https://qz.com/quartzy/1673655/see-the-posters-and-comics-from-hong-kongs-protests/" TargetMode="External" /><Relationship Id="rId22" Type="http://schemas.openxmlformats.org/officeDocument/2006/relationships/hyperlink" Target="https://www.buzzfeednews.com/article/ryanmac/hong-kong-protests-violent-facebook-twitter-ads-china-state" TargetMode="External" /><Relationship Id="rId23" Type="http://schemas.openxmlformats.org/officeDocument/2006/relationships/hyperlink" Target="https://www.npr.org/2019/08/22/753394754/did-a-hong-kong-tycoon-hide-a-protest-message-in-his-innocuous-newspaper-ads" TargetMode="External" /><Relationship Id="rId24" Type="http://schemas.openxmlformats.org/officeDocument/2006/relationships/hyperlink" Target="http://hedonometer.org/books/v3/1777/?lens=%5b3,7" TargetMode="External" /><Relationship Id="rId25" Type="http://schemas.openxmlformats.org/officeDocument/2006/relationships/hyperlink" Target="http://womenspowerbook.org/articles/The-American-Presidential-Elections-2016-Will-Hillary-or-Trump-Win-in-The-Social-Media-And-The-Main-Media-Battle-womens-power-book.htm" TargetMode="External" /><Relationship Id="rId26" Type="http://schemas.openxmlformats.org/officeDocument/2006/relationships/hyperlink" Target="http://womenspowerbook.org/articles/The-American-Presidential-Elections-2016-Will-Hillary-or-Trump-Win-in-The-Social-Media-And-The-Main-Media-Battle-womens-power-book.htm" TargetMode="External" /><Relationship Id="rId27" Type="http://schemas.openxmlformats.org/officeDocument/2006/relationships/hyperlink" Target="http://womenspowerbook.org/articles/The-American-Presidential-Elections-2016-Will-Hillary-or-Trump-Win-in-The-Social-Media-And-The-Main-Media-Battle-womens-power-book.htm" TargetMode="External" /><Relationship Id="rId28" Type="http://schemas.openxmlformats.org/officeDocument/2006/relationships/hyperlink" Target="http://womenspowerbook.org/articles/The-American-Presidential-Elections-2016-Will-Hillary-or-Trump-Win-in-The-Social-Media-And-The-Main-Media-Battle-womens-power-book.htm" TargetMode="External" /><Relationship Id="rId29" Type="http://schemas.openxmlformats.org/officeDocument/2006/relationships/hyperlink" Target="https://www.theverge.com/2019/8/29/20831410/disney-plus-apple-hulu-netflix-binge-episodes-full-season-drop-vs-weekly-release-streaming-model?utm_campaign=theverge&amp;utm_content=entry&amp;utm_medium=social&amp;utm_source=twitter" TargetMode="External" /><Relationship Id="rId30" Type="http://schemas.openxmlformats.org/officeDocument/2006/relationships/hyperlink" Target="http://kidscreen.com/2019/08/29/youtube-kids-launching-first-website/" TargetMode="External" /><Relationship Id="rId31" Type="http://schemas.openxmlformats.org/officeDocument/2006/relationships/hyperlink" Target="https://americandigest.news/teen-alive-and-well-after-car-landed-on-top-of-him-in-medical-miracle-mediachat-news-today/" TargetMode="External" /><Relationship Id="rId32" Type="http://schemas.openxmlformats.org/officeDocument/2006/relationships/hyperlink" Target="https://americandigest.news/filmmakers-declare-war-on-soap-opera-effect-announce-new-tv-mode-mediachat-news-today/" TargetMode="External" /><Relationship Id="rId33" Type="http://schemas.openxmlformats.org/officeDocument/2006/relationships/hyperlink" Target="https://pbs.twimg.com/media/ECyDwDhXUAAvWBK.jpg" TargetMode="External" /><Relationship Id="rId34" Type="http://schemas.openxmlformats.org/officeDocument/2006/relationships/hyperlink" Target="https://pbs.twimg.com/media/C2dkJtkXcAA0cBx.jpg" TargetMode="External" /><Relationship Id="rId35" Type="http://schemas.openxmlformats.org/officeDocument/2006/relationships/hyperlink" Target="https://pbs.twimg.com/media/C2dkJtkXcAA0cBx.jpg" TargetMode="External" /><Relationship Id="rId36" Type="http://schemas.openxmlformats.org/officeDocument/2006/relationships/hyperlink" Target="https://pbs.twimg.com/media/C2dkJtkXcAA0cBx.jpg" TargetMode="External" /><Relationship Id="rId37" Type="http://schemas.openxmlformats.org/officeDocument/2006/relationships/hyperlink" Target="https://pbs.twimg.com/media/C2dkJtkXcAA0cBx.jpg" TargetMode="External" /><Relationship Id="rId38" Type="http://schemas.openxmlformats.org/officeDocument/2006/relationships/hyperlink" Target="https://pbs.twimg.com/media/C2dkJtkXcAA0cBx.jpg" TargetMode="External" /><Relationship Id="rId39" Type="http://schemas.openxmlformats.org/officeDocument/2006/relationships/hyperlink" Target="https://pbs.twimg.com/media/C2dkJtkXcAA0cBx.jpg" TargetMode="External" /><Relationship Id="rId40" Type="http://schemas.openxmlformats.org/officeDocument/2006/relationships/hyperlink" Target="https://pbs.twimg.com/media/ECGxaaAXkAAVths.jpg" TargetMode="External" /><Relationship Id="rId41" Type="http://schemas.openxmlformats.org/officeDocument/2006/relationships/hyperlink" Target="https://pbs.twimg.com/media/ECGwAIWXkAIdNrK.jpg" TargetMode="External" /><Relationship Id="rId42" Type="http://schemas.openxmlformats.org/officeDocument/2006/relationships/hyperlink" Target="https://pbs.twimg.com/media/ECQvVOEW4AAbl-L.jpg" TargetMode="External" /><Relationship Id="rId43" Type="http://schemas.openxmlformats.org/officeDocument/2006/relationships/hyperlink" Target="https://pbs.twimg.com/media/ECSPJXYWwAABE_p.jpg" TargetMode="External" /><Relationship Id="rId44" Type="http://schemas.openxmlformats.org/officeDocument/2006/relationships/hyperlink" Target="https://pbs.twimg.com/ext_tw_video_thumb/1163860932285607936/pu/img/yBmaa1roJSe6ID0q.jpg" TargetMode="External" /><Relationship Id="rId45" Type="http://schemas.openxmlformats.org/officeDocument/2006/relationships/hyperlink" Target="https://pbs.twimg.com/media/ECr59ICXsAExkxR.jpg" TargetMode="External" /><Relationship Id="rId46" Type="http://schemas.openxmlformats.org/officeDocument/2006/relationships/hyperlink" Target="https://pbs.twimg.com/media/ECGyvIlW4AAAuRx.png" TargetMode="External" /><Relationship Id="rId47" Type="http://schemas.openxmlformats.org/officeDocument/2006/relationships/hyperlink" Target="https://pbs.twimg.com/media/EB8Quo-X4AA01dC.jpg" TargetMode="External" /><Relationship Id="rId48" Type="http://schemas.openxmlformats.org/officeDocument/2006/relationships/hyperlink" Target="https://pbs.twimg.com/media/ECbSNgJXkAAIYKp.jpg" TargetMode="External" /><Relationship Id="rId49" Type="http://schemas.openxmlformats.org/officeDocument/2006/relationships/hyperlink" Target="https://pbs.twimg.com/media/ECbcG8NXkAAR1BT.jpg" TargetMode="External" /><Relationship Id="rId50" Type="http://schemas.openxmlformats.org/officeDocument/2006/relationships/hyperlink" Target="https://pbs.twimg.com/media/ECsEv78WsAAaRHV.jpg" TargetMode="External" /><Relationship Id="rId51" Type="http://schemas.openxmlformats.org/officeDocument/2006/relationships/hyperlink" Target="https://pbs.twimg.com/media/EDGSWzXWwAEkx-G.jpg" TargetMode="External" /><Relationship Id="rId52" Type="http://schemas.openxmlformats.org/officeDocument/2006/relationships/hyperlink" Target="https://pbs.twimg.com/media/C2dAKP2WIAATDzT.jpg" TargetMode="External" /><Relationship Id="rId53" Type="http://schemas.openxmlformats.org/officeDocument/2006/relationships/hyperlink" Target="https://pbs.twimg.com/media/C2dAKP2WIAATDzT.jpg" TargetMode="External" /><Relationship Id="rId54" Type="http://schemas.openxmlformats.org/officeDocument/2006/relationships/hyperlink" Target="https://pbs.twimg.com/media/C2dAKP2WIAATDzT.jpg" TargetMode="External" /><Relationship Id="rId55" Type="http://schemas.openxmlformats.org/officeDocument/2006/relationships/hyperlink" Target="https://pbs.twimg.com/media/C2dAKP2WIAATDzT.jpg" TargetMode="External" /><Relationship Id="rId56" Type="http://schemas.openxmlformats.org/officeDocument/2006/relationships/hyperlink" Target="https://pbs.twimg.com/media/EDOLxrcXoAE7FxO.jpg" TargetMode="External" /><Relationship Id="rId57" Type="http://schemas.openxmlformats.org/officeDocument/2006/relationships/hyperlink" Target="https://pbs.twimg.com/media/ECQ8H-fVUAE4w7c.jpg" TargetMode="External" /><Relationship Id="rId58" Type="http://schemas.openxmlformats.org/officeDocument/2006/relationships/hyperlink" Target="https://pbs.twimg.com/media/EDO2vGpUYAEyFS2.jpg" TargetMode="External" /><Relationship Id="rId59" Type="http://schemas.openxmlformats.org/officeDocument/2006/relationships/hyperlink" Target="http://abs.twimg.com/sticky/default_profile_images/default_profile_normal.png" TargetMode="External" /><Relationship Id="rId60" Type="http://schemas.openxmlformats.org/officeDocument/2006/relationships/hyperlink" Target="http://pbs.twimg.com/profile_images/897388529885495296/7IxW8QQU_normal.jpg" TargetMode="External" /><Relationship Id="rId61" Type="http://schemas.openxmlformats.org/officeDocument/2006/relationships/hyperlink" Target="http://pbs.twimg.com/profile_images/3372354615/8f3860c5e1ddf7a52990cee8568b88da_normal.jpeg" TargetMode="External" /><Relationship Id="rId62" Type="http://schemas.openxmlformats.org/officeDocument/2006/relationships/hyperlink" Target="http://pbs.twimg.com/profile_images/1126136211687583744/RJ-4z6qL_normal.jpg" TargetMode="External" /><Relationship Id="rId63" Type="http://schemas.openxmlformats.org/officeDocument/2006/relationships/hyperlink" Target="http://pbs.twimg.com/profile_images/1039966314960437248/yKL_4LvX_normal.jpg" TargetMode="External" /><Relationship Id="rId64" Type="http://schemas.openxmlformats.org/officeDocument/2006/relationships/hyperlink" Target="http://pbs.twimg.com/profile_images/851863204951142400/QI35SGUJ_normal.jpg" TargetMode="External" /><Relationship Id="rId65" Type="http://schemas.openxmlformats.org/officeDocument/2006/relationships/hyperlink" Target="http://pbs.twimg.com/profile_images/707658279669764096/4Ip7EJC9_normal.jpg" TargetMode="External" /><Relationship Id="rId66" Type="http://schemas.openxmlformats.org/officeDocument/2006/relationships/hyperlink" Target="http://pbs.twimg.com/profile_images/707658279669764096/4Ip7EJC9_normal.jpg" TargetMode="External" /><Relationship Id="rId67" Type="http://schemas.openxmlformats.org/officeDocument/2006/relationships/hyperlink" Target="http://pbs.twimg.com/profile_images/707658279669764096/4Ip7EJC9_normal.jpg" TargetMode="External" /><Relationship Id="rId68" Type="http://schemas.openxmlformats.org/officeDocument/2006/relationships/hyperlink" Target="http://pbs.twimg.com/profile_images/707658279669764096/4Ip7EJC9_normal.jpg" TargetMode="External" /><Relationship Id="rId69" Type="http://schemas.openxmlformats.org/officeDocument/2006/relationships/hyperlink" Target="http://pbs.twimg.com/profile_images/707658279669764096/4Ip7EJC9_normal.jpg" TargetMode="External" /><Relationship Id="rId70" Type="http://schemas.openxmlformats.org/officeDocument/2006/relationships/hyperlink" Target="http://pbs.twimg.com/profile_images/707658279669764096/4Ip7EJC9_normal.jpg" TargetMode="External" /><Relationship Id="rId71" Type="http://schemas.openxmlformats.org/officeDocument/2006/relationships/hyperlink" Target="http://pbs.twimg.com/profile_images/707658279669764096/4Ip7EJC9_normal.jpg" TargetMode="External" /><Relationship Id="rId72" Type="http://schemas.openxmlformats.org/officeDocument/2006/relationships/hyperlink" Target="http://pbs.twimg.com/profile_images/707658279669764096/4Ip7EJC9_normal.jpg" TargetMode="External" /><Relationship Id="rId73" Type="http://schemas.openxmlformats.org/officeDocument/2006/relationships/hyperlink" Target="https://pbs.twimg.com/media/ECyDwDhXUAAvWBK.jpg" TargetMode="External" /><Relationship Id="rId74" Type="http://schemas.openxmlformats.org/officeDocument/2006/relationships/hyperlink" Target="https://pbs.twimg.com/media/C2dkJtkXcAA0cBx.jpg" TargetMode="External" /><Relationship Id="rId75" Type="http://schemas.openxmlformats.org/officeDocument/2006/relationships/hyperlink" Target="https://pbs.twimg.com/media/C2dkJtkXcAA0cBx.jpg" TargetMode="External" /><Relationship Id="rId76" Type="http://schemas.openxmlformats.org/officeDocument/2006/relationships/hyperlink" Target="https://pbs.twimg.com/media/C2dkJtkXcAA0cBx.jpg" TargetMode="External" /><Relationship Id="rId77" Type="http://schemas.openxmlformats.org/officeDocument/2006/relationships/hyperlink" Target="https://pbs.twimg.com/media/C2dkJtkXcAA0cBx.jpg" TargetMode="External" /><Relationship Id="rId78" Type="http://schemas.openxmlformats.org/officeDocument/2006/relationships/hyperlink" Target="https://pbs.twimg.com/media/C2dkJtkXcAA0cBx.jpg" TargetMode="External" /><Relationship Id="rId79" Type="http://schemas.openxmlformats.org/officeDocument/2006/relationships/hyperlink" Target="https://pbs.twimg.com/media/C2dkJtkXcAA0cBx.jpg" TargetMode="External" /><Relationship Id="rId80" Type="http://schemas.openxmlformats.org/officeDocument/2006/relationships/hyperlink" Target="https://pbs.twimg.com/media/ECGxaaAXkAAVths.jpg" TargetMode="External" /><Relationship Id="rId81" Type="http://schemas.openxmlformats.org/officeDocument/2006/relationships/hyperlink" Target="https://pbs.twimg.com/media/ECGwAIWXkAIdNrK.jpg" TargetMode="External" /><Relationship Id="rId82" Type="http://schemas.openxmlformats.org/officeDocument/2006/relationships/hyperlink" Target="https://pbs.twimg.com/media/ECQvVOEW4AAbl-L.jpg" TargetMode="External" /><Relationship Id="rId83" Type="http://schemas.openxmlformats.org/officeDocument/2006/relationships/hyperlink" Target="https://pbs.twimg.com/media/ECSPJXYWwAABE_p.jpg" TargetMode="External" /><Relationship Id="rId84" Type="http://schemas.openxmlformats.org/officeDocument/2006/relationships/hyperlink" Target="https://pbs.twimg.com/ext_tw_video_thumb/1163860932285607936/pu/img/yBmaa1roJSe6ID0q.jpg" TargetMode="External" /><Relationship Id="rId85" Type="http://schemas.openxmlformats.org/officeDocument/2006/relationships/hyperlink" Target="https://pbs.twimg.com/media/ECr59ICXsAExkxR.jpg" TargetMode="External" /><Relationship Id="rId86" Type="http://schemas.openxmlformats.org/officeDocument/2006/relationships/hyperlink" Target="https://pbs.twimg.com/media/ECGyvIlW4AAAuRx.png" TargetMode="External" /><Relationship Id="rId87" Type="http://schemas.openxmlformats.org/officeDocument/2006/relationships/hyperlink" Target="https://pbs.twimg.com/media/EB8Quo-X4AA01dC.jpg" TargetMode="External" /><Relationship Id="rId88" Type="http://schemas.openxmlformats.org/officeDocument/2006/relationships/hyperlink" Target="https://pbs.twimg.com/media/ECbSNgJXkAAIYKp.jpg" TargetMode="External" /><Relationship Id="rId89" Type="http://schemas.openxmlformats.org/officeDocument/2006/relationships/hyperlink" Target="https://pbs.twimg.com/media/ECbcG8NXkAAR1BT.jpg" TargetMode="External" /><Relationship Id="rId90" Type="http://schemas.openxmlformats.org/officeDocument/2006/relationships/hyperlink" Target="https://pbs.twimg.com/media/ECsEv78WsAAaRHV.jpg" TargetMode="External" /><Relationship Id="rId91" Type="http://schemas.openxmlformats.org/officeDocument/2006/relationships/hyperlink" Target="https://pbs.twimg.com/media/EDGSWzXWwAEkx-G.jpg" TargetMode="External" /><Relationship Id="rId92" Type="http://schemas.openxmlformats.org/officeDocument/2006/relationships/hyperlink" Target="https://pbs.twimg.com/media/C2dAKP2WIAATDzT.jpg" TargetMode="External" /><Relationship Id="rId93" Type="http://schemas.openxmlformats.org/officeDocument/2006/relationships/hyperlink" Target="https://pbs.twimg.com/media/C2dAKP2WIAATDzT.jpg" TargetMode="External" /><Relationship Id="rId94" Type="http://schemas.openxmlformats.org/officeDocument/2006/relationships/hyperlink" Target="https://pbs.twimg.com/media/C2dAKP2WIAATDzT.jpg" TargetMode="External" /><Relationship Id="rId95" Type="http://schemas.openxmlformats.org/officeDocument/2006/relationships/hyperlink" Target="https://pbs.twimg.com/media/C2dAKP2WIAATDzT.jpg" TargetMode="External" /><Relationship Id="rId96" Type="http://schemas.openxmlformats.org/officeDocument/2006/relationships/hyperlink" Target="https://pbs.twimg.com/media/EDOLxrcXoAE7FxO.jpg" TargetMode="External" /><Relationship Id="rId97" Type="http://schemas.openxmlformats.org/officeDocument/2006/relationships/hyperlink" Target="http://pbs.twimg.com/profile_images/605093785404465153/otUPfvTY_normal.jpg" TargetMode="External" /><Relationship Id="rId98" Type="http://schemas.openxmlformats.org/officeDocument/2006/relationships/hyperlink" Target="http://pbs.twimg.com/profile_images/523676206189666306/O2kIj_SQ_normal.jpeg" TargetMode="External" /><Relationship Id="rId99" Type="http://schemas.openxmlformats.org/officeDocument/2006/relationships/hyperlink" Target="http://pbs.twimg.com/profile_images/845444410833801218/_iwwAmnD_normal.jpg" TargetMode="External" /><Relationship Id="rId100" Type="http://schemas.openxmlformats.org/officeDocument/2006/relationships/hyperlink" Target="http://pbs.twimg.com/profile_images/1062510630492528641/Tm30HDnT_normal.jpg" TargetMode="External" /><Relationship Id="rId101" Type="http://schemas.openxmlformats.org/officeDocument/2006/relationships/hyperlink" Target="http://pbs.twimg.com/profile_images/1062510630492528641/Tm30HDnT_normal.jpg" TargetMode="External" /><Relationship Id="rId102" Type="http://schemas.openxmlformats.org/officeDocument/2006/relationships/hyperlink" Target="https://pbs.twimg.com/media/ECQ8H-fVUAE4w7c.jpg" TargetMode="External" /><Relationship Id="rId103" Type="http://schemas.openxmlformats.org/officeDocument/2006/relationships/hyperlink" Target="https://pbs.twimg.com/media/EDO2vGpUYAEyFS2.jpg" TargetMode="External" /><Relationship Id="rId104" Type="http://schemas.openxmlformats.org/officeDocument/2006/relationships/hyperlink" Target="https://twitter.com/#!/news4udc/status/1163167004855025665" TargetMode="External" /><Relationship Id="rId105" Type="http://schemas.openxmlformats.org/officeDocument/2006/relationships/hyperlink" Target="https://twitter.com/#!/tdg_bnb/status/1163167490152833024" TargetMode="External" /><Relationship Id="rId106" Type="http://schemas.openxmlformats.org/officeDocument/2006/relationships/hyperlink" Target="https://twitter.com/#!/poetonahill/status/1163166743143026688" TargetMode="External" /><Relationship Id="rId107" Type="http://schemas.openxmlformats.org/officeDocument/2006/relationships/hyperlink" Target="https://twitter.com/#!/_thewritersclub/status/1163182340874678272" TargetMode="External" /><Relationship Id="rId108" Type="http://schemas.openxmlformats.org/officeDocument/2006/relationships/hyperlink" Target="https://twitter.com/#!/markj_ohnson/status/1163990176294690816" TargetMode="External" /><Relationship Id="rId109" Type="http://schemas.openxmlformats.org/officeDocument/2006/relationships/hyperlink" Target="https://twitter.com/#!/scalarhumanity/status/1165030680075603968" TargetMode="External" /><Relationship Id="rId110" Type="http://schemas.openxmlformats.org/officeDocument/2006/relationships/hyperlink" Target="https://twitter.com/#!/teacherslens/status/1163859078386466816" TargetMode="External" /><Relationship Id="rId111" Type="http://schemas.openxmlformats.org/officeDocument/2006/relationships/hyperlink" Target="https://twitter.com/#!/teacherslens/status/1163859102499520513" TargetMode="External" /><Relationship Id="rId112" Type="http://schemas.openxmlformats.org/officeDocument/2006/relationships/hyperlink" Target="https://twitter.com/#!/teacherslens/status/1163914633041842177" TargetMode="External" /><Relationship Id="rId113" Type="http://schemas.openxmlformats.org/officeDocument/2006/relationships/hyperlink" Target="https://twitter.com/#!/teacherslens/status/1163914709009084416" TargetMode="External" /><Relationship Id="rId114" Type="http://schemas.openxmlformats.org/officeDocument/2006/relationships/hyperlink" Target="https://twitter.com/#!/teacherslens/status/1163990048720785409" TargetMode="External" /><Relationship Id="rId115" Type="http://schemas.openxmlformats.org/officeDocument/2006/relationships/hyperlink" Target="https://twitter.com/#!/teacherslens/status/1163990065233760256" TargetMode="External" /><Relationship Id="rId116" Type="http://schemas.openxmlformats.org/officeDocument/2006/relationships/hyperlink" Target="https://twitter.com/#!/teacherslens/status/1165086572137594880" TargetMode="External" /><Relationship Id="rId117" Type="http://schemas.openxmlformats.org/officeDocument/2006/relationships/hyperlink" Target="https://twitter.com/#!/teacherslens/status/1165086681361473539" TargetMode="External" /><Relationship Id="rId118" Type="http://schemas.openxmlformats.org/officeDocument/2006/relationships/hyperlink" Target="https://twitter.com/#!/hispanicjobs/status/1165451266807517185" TargetMode="External" /><Relationship Id="rId119" Type="http://schemas.openxmlformats.org/officeDocument/2006/relationships/hyperlink" Target="https://twitter.com/#!/faithatheismnub/status/1163003104771657728" TargetMode="External" /><Relationship Id="rId120" Type="http://schemas.openxmlformats.org/officeDocument/2006/relationships/hyperlink" Target="https://twitter.com/#!/faithatheismnub/status/1163762128366526465" TargetMode="External" /><Relationship Id="rId121" Type="http://schemas.openxmlformats.org/officeDocument/2006/relationships/hyperlink" Target="https://twitter.com/#!/faithatheismnub/status/1164524887966441472" TargetMode="External" /><Relationship Id="rId122" Type="http://schemas.openxmlformats.org/officeDocument/2006/relationships/hyperlink" Target="https://twitter.com/#!/faithatheismnub/status/1165286401497346048" TargetMode="External" /><Relationship Id="rId123" Type="http://schemas.openxmlformats.org/officeDocument/2006/relationships/hyperlink" Target="https://twitter.com/#!/faithatheismnub/status/1166049687633321991" TargetMode="External" /><Relationship Id="rId124" Type="http://schemas.openxmlformats.org/officeDocument/2006/relationships/hyperlink" Target="https://twitter.com/#!/faithatheismnub/status/1166807926566248448" TargetMode="External" /><Relationship Id="rId125" Type="http://schemas.openxmlformats.org/officeDocument/2006/relationships/hyperlink" Target="https://twitter.com/#!/chrisdaviscng/status/1162405276890406912" TargetMode="External" /><Relationship Id="rId126" Type="http://schemas.openxmlformats.org/officeDocument/2006/relationships/hyperlink" Target="https://twitter.com/#!/chrisdaviscng/status/1162403715812331521" TargetMode="External" /><Relationship Id="rId127" Type="http://schemas.openxmlformats.org/officeDocument/2006/relationships/hyperlink" Target="https://twitter.com/#!/chrisdaviscng/status/1163106662573629441" TargetMode="External" /><Relationship Id="rId128" Type="http://schemas.openxmlformats.org/officeDocument/2006/relationships/hyperlink" Target="https://twitter.com/#!/chrisdaviscng/status/1163212061406584833" TargetMode="External" /><Relationship Id="rId129" Type="http://schemas.openxmlformats.org/officeDocument/2006/relationships/hyperlink" Target="https://twitter.com/#!/chrisdaviscng/status/1163860974090235905" TargetMode="External" /><Relationship Id="rId130" Type="http://schemas.openxmlformats.org/officeDocument/2006/relationships/hyperlink" Target="https://twitter.com/#!/chrisdaviscng/status/1165018306266509312" TargetMode="External" /><Relationship Id="rId131" Type="http://schemas.openxmlformats.org/officeDocument/2006/relationships/hyperlink" Target="https://twitter.com/#!/chrisdaviscng/status/1162406749330124802" TargetMode="External" /><Relationship Id="rId132" Type="http://schemas.openxmlformats.org/officeDocument/2006/relationships/hyperlink" Target="https://twitter.com/#!/chrisdaviscng/status/1161665717412007936" TargetMode="External" /><Relationship Id="rId133" Type="http://schemas.openxmlformats.org/officeDocument/2006/relationships/hyperlink" Target="https://twitter.com/#!/chrisdaviscng/status/1163848703033204738" TargetMode="External" /><Relationship Id="rId134" Type="http://schemas.openxmlformats.org/officeDocument/2006/relationships/hyperlink" Target="https://twitter.com/#!/chrisdaviscng/status/1163859592448794625" TargetMode="External" /><Relationship Id="rId135" Type="http://schemas.openxmlformats.org/officeDocument/2006/relationships/hyperlink" Target="https://twitter.com/#!/chrisdaviscng/status/1165030251094773761" TargetMode="External" /><Relationship Id="rId136" Type="http://schemas.openxmlformats.org/officeDocument/2006/relationships/hyperlink" Target="https://twitter.com/#!/chrisdaviscng/status/1166874788440264705" TargetMode="External" /><Relationship Id="rId137" Type="http://schemas.openxmlformats.org/officeDocument/2006/relationships/hyperlink" Target="https://twitter.com/#!/womenspowerbook/status/1163884664223883264" TargetMode="External" /><Relationship Id="rId138" Type="http://schemas.openxmlformats.org/officeDocument/2006/relationships/hyperlink" Target="https://twitter.com/#!/womenspowerbook/status/1164975852985159686" TargetMode="External" /><Relationship Id="rId139" Type="http://schemas.openxmlformats.org/officeDocument/2006/relationships/hyperlink" Target="https://twitter.com/#!/womenspowerbook/status/1166112846473830400" TargetMode="External" /><Relationship Id="rId140" Type="http://schemas.openxmlformats.org/officeDocument/2006/relationships/hyperlink" Target="https://twitter.com/#!/womenspowerbook/status/1167239017043320833" TargetMode="External" /><Relationship Id="rId141" Type="http://schemas.openxmlformats.org/officeDocument/2006/relationships/hyperlink" Target="https://twitter.com/#!/celeb_studies/status/1167430422160171009" TargetMode="External" /><Relationship Id="rId142" Type="http://schemas.openxmlformats.org/officeDocument/2006/relationships/hyperlink" Target="https://twitter.com/#!/capwell2049/status/1167436681156468736" TargetMode="External" /><Relationship Id="rId143" Type="http://schemas.openxmlformats.org/officeDocument/2006/relationships/hyperlink" Target="https://twitter.com/#!/celeb_studies/status/1167432109822218240" TargetMode="External" /><Relationship Id="rId144" Type="http://schemas.openxmlformats.org/officeDocument/2006/relationships/hyperlink" Target="https://twitter.com/#!/sabrinamorophd/status/1167455384031940609" TargetMode="External" /><Relationship Id="rId145" Type="http://schemas.openxmlformats.org/officeDocument/2006/relationships/hyperlink" Target="https://twitter.com/#!/derekeb/status/1167474039201251329" TargetMode="External" /><Relationship Id="rId146" Type="http://schemas.openxmlformats.org/officeDocument/2006/relationships/hyperlink" Target="https://twitter.com/#!/derekeb/status/1167157239972368385" TargetMode="External" /><Relationship Id="rId147" Type="http://schemas.openxmlformats.org/officeDocument/2006/relationships/hyperlink" Target="https://twitter.com/#!/americandigest_/status/1163120713189822464" TargetMode="External" /><Relationship Id="rId148" Type="http://schemas.openxmlformats.org/officeDocument/2006/relationships/hyperlink" Target="https://twitter.com/#!/americandigest_/status/1167477650207604736" TargetMode="External" /><Relationship Id="rId149" Type="http://schemas.openxmlformats.org/officeDocument/2006/relationships/comments" Target="../comments13.xml" /><Relationship Id="rId150" Type="http://schemas.openxmlformats.org/officeDocument/2006/relationships/vmlDrawing" Target="../drawings/vmlDrawing6.vml" /><Relationship Id="rId151" Type="http://schemas.openxmlformats.org/officeDocument/2006/relationships/table" Target="../tables/table23.xml" /><Relationship Id="rId15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poet-on-a-hill.blogspot.com/" TargetMode="External" /><Relationship Id="rId2" Type="http://schemas.openxmlformats.org/officeDocument/2006/relationships/hyperlink" Target="http://www.traveldglobe.com/" TargetMode="External" /><Relationship Id="rId3" Type="http://schemas.openxmlformats.org/officeDocument/2006/relationships/hyperlink" Target="https://t.co/zTXfMLSsWP" TargetMode="External" /><Relationship Id="rId4" Type="http://schemas.openxmlformats.org/officeDocument/2006/relationships/hyperlink" Target="http://twitch.tv/" TargetMode="External" /><Relationship Id="rId5" Type="http://schemas.openxmlformats.org/officeDocument/2006/relationships/hyperlink" Target="https://t.co/F3fLcf5sH7" TargetMode="External" /><Relationship Id="rId6" Type="http://schemas.openxmlformats.org/officeDocument/2006/relationships/hyperlink" Target="http://www.celebratecng.blogspot.com/" TargetMode="External" /><Relationship Id="rId7" Type="http://schemas.openxmlformats.org/officeDocument/2006/relationships/hyperlink" Target="https://t.co/lJmMq6v1rW" TargetMode="External" /><Relationship Id="rId8" Type="http://schemas.openxmlformats.org/officeDocument/2006/relationships/hyperlink" Target="http://www.scmp.com/" TargetMode="External" /><Relationship Id="rId9" Type="http://schemas.openxmlformats.org/officeDocument/2006/relationships/hyperlink" Target="http://t.co/bHEAnMY75x" TargetMode="External" /><Relationship Id="rId10" Type="http://schemas.openxmlformats.org/officeDocument/2006/relationships/hyperlink" Target="http://www.foxnews.com/" TargetMode="External" /><Relationship Id="rId11" Type="http://schemas.openxmlformats.org/officeDocument/2006/relationships/hyperlink" Target="http://hill.tv/" TargetMode="External" /><Relationship Id="rId12" Type="http://schemas.openxmlformats.org/officeDocument/2006/relationships/hyperlink" Target="http://t.co/9CvnIHlNjV" TargetMode="External" /><Relationship Id="rId13" Type="http://schemas.openxmlformats.org/officeDocument/2006/relationships/hyperlink" Target="http://t.co/nthK5jZoqc" TargetMode="External" /><Relationship Id="rId14" Type="http://schemas.openxmlformats.org/officeDocument/2006/relationships/hyperlink" Target="http://www.hispanic-jobs.com/" TargetMode="External" /><Relationship Id="rId15" Type="http://schemas.openxmlformats.org/officeDocument/2006/relationships/hyperlink" Target="http://www.womenspowerbook.org/" TargetMode="External" /><Relationship Id="rId16" Type="http://schemas.openxmlformats.org/officeDocument/2006/relationships/hyperlink" Target="http://t.co/t414UtTRv4" TargetMode="External" /><Relationship Id="rId17" Type="http://schemas.openxmlformats.org/officeDocument/2006/relationships/hyperlink" Target="http://washingtonpost.com/" TargetMode="External" /><Relationship Id="rId18" Type="http://schemas.openxmlformats.org/officeDocument/2006/relationships/hyperlink" Target="https://t.co/jpg8Sp1GhR" TargetMode="External" /><Relationship Id="rId19" Type="http://schemas.openxmlformats.org/officeDocument/2006/relationships/hyperlink" Target="http://www.nytimes.com/" TargetMode="External" /><Relationship Id="rId20" Type="http://schemas.openxmlformats.org/officeDocument/2006/relationships/hyperlink" Target="https://t.co/YscXOXHlGI" TargetMode="External" /><Relationship Id="rId21" Type="http://schemas.openxmlformats.org/officeDocument/2006/relationships/hyperlink" Target="http://t.co/siFft4bzd2" TargetMode="External" /><Relationship Id="rId22" Type="http://schemas.openxmlformats.org/officeDocument/2006/relationships/hyperlink" Target="https://t.co/t2lJZjWo2o" TargetMode="External" /><Relationship Id="rId23" Type="http://schemas.openxmlformats.org/officeDocument/2006/relationships/hyperlink" Target="http://t.co/Et3TV3BO2Q" TargetMode="External" /><Relationship Id="rId24" Type="http://schemas.openxmlformats.org/officeDocument/2006/relationships/hyperlink" Target="https://t.co/dAs0P2ghs2" TargetMode="External" /><Relationship Id="rId25" Type="http://schemas.openxmlformats.org/officeDocument/2006/relationships/hyperlink" Target="https://t.co/6X2a5vc9Ux" TargetMode="External" /><Relationship Id="rId26" Type="http://schemas.openxmlformats.org/officeDocument/2006/relationships/hyperlink" Target="https://t.co/ioDZwZWJiy" TargetMode="External" /><Relationship Id="rId27" Type="http://schemas.openxmlformats.org/officeDocument/2006/relationships/hyperlink" Target="http://t.co/W2SFxIXkC4" TargetMode="External" /><Relationship Id="rId28" Type="http://schemas.openxmlformats.org/officeDocument/2006/relationships/hyperlink" Target="http://americandigest.news/" TargetMode="External" /><Relationship Id="rId29" Type="http://schemas.openxmlformats.org/officeDocument/2006/relationships/hyperlink" Target="https://pbs.twimg.com/profile_banners/111681055/1553389113" TargetMode="External" /><Relationship Id="rId30" Type="http://schemas.openxmlformats.org/officeDocument/2006/relationships/hyperlink" Target="https://pbs.twimg.com/profile_banners/860033821378465792/1502789121" TargetMode="External" /><Relationship Id="rId31" Type="http://schemas.openxmlformats.org/officeDocument/2006/relationships/hyperlink" Target="https://pbs.twimg.com/profile_banners/743949780322230272/1557326732" TargetMode="External" /><Relationship Id="rId32" Type="http://schemas.openxmlformats.org/officeDocument/2006/relationships/hyperlink" Target="https://pbs.twimg.com/profile_banners/309366491/1445279789" TargetMode="External" /><Relationship Id="rId33" Type="http://schemas.openxmlformats.org/officeDocument/2006/relationships/hyperlink" Target="https://pbs.twimg.com/profile_banners/10228272/1563295551" TargetMode="External" /><Relationship Id="rId34" Type="http://schemas.openxmlformats.org/officeDocument/2006/relationships/hyperlink" Target="https://pbs.twimg.com/profile_banners/278666824/1454281143" TargetMode="External" /><Relationship Id="rId35" Type="http://schemas.openxmlformats.org/officeDocument/2006/relationships/hyperlink" Target="https://pbs.twimg.com/profile_banners/717927353268232192/1460477788" TargetMode="External" /><Relationship Id="rId36" Type="http://schemas.openxmlformats.org/officeDocument/2006/relationships/hyperlink" Target="https://pbs.twimg.com/profile_banners/3000201888/1457553856" TargetMode="External" /><Relationship Id="rId37" Type="http://schemas.openxmlformats.org/officeDocument/2006/relationships/hyperlink" Target="https://pbs.twimg.com/profile_banners/23922797/1553562693" TargetMode="External" /><Relationship Id="rId38" Type="http://schemas.openxmlformats.org/officeDocument/2006/relationships/hyperlink" Target="https://pbs.twimg.com/profile_banners/18805644/1525876234" TargetMode="External" /><Relationship Id="rId39" Type="http://schemas.openxmlformats.org/officeDocument/2006/relationships/hyperlink" Target="https://pbs.twimg.com/profile_banners/1367531/1492649996" TargetMode="External" /><Relationship Id="rId40" Type="http://schemas.openxmlformats.org/officeDocument/2006/relationships/hyperlink" Target="https://pbs.twimg.com/profile_banners/14786217/1551888886" TargetMode="External" /><Relationship Id="rId41" Type="http://schemas.openxmlformats.org/officeDocument/2006/relationships/hyperlink" Target="https://pbs.twimg.com/profile_banners/133880286/1558633479" TargetMode="External" /><Relationship Id="rId42" Type="http://schemas.openxmlformats.org/officeDocument/2006/relationships/hyperlink" Target="https://pbs.twimg.com/profile_banners/25560855/1418537729" TargetMode="External" /><Relationship Id="rId43" Type="http://schemas.openxmlformats.org/officeDocument/2006/relationships/hyperlink" Target="https://pbs.twimg.com/profile_banners/725719130184232961/1493600845" TargetMode="External" /><Relationship Id="rId44" Type="http://schemas.openxmlformats.org/officeDocument/2006/relationships/hyperlink" Target="https://pbs.twimg.com/profile_banners/1917731/1434034905" TargetMode="External" /><Relationship Id="rId45" Type="http://schemas.openxmlformats.org/officeDocument/2006/relationships/hyperlink" Target="https://pbs.twimg.com/profile_banners/15506669/1448361938" TargetMode="External" /><Relationship Id="rId46" Type="http://schemas.openxmlformats.org/officeDocument/2006/relationships/hyperlink" Target="https://pbs.twimg.com/profile_banners/2467791/1469484132" TargetMode="External" /><Relationship Id="rId47" Type="http://schemas.openxmlformats.org/officeDocument/2006/relationships/hyperlink" Target="https://pbs.twimg.com/profile_banners/216776631/1556544578" TargetMode="External" /><Relationship Id="rId48" Type="http://schemas.openxmlformats.org/officeDocument/2006/relationships/hyperlink" Target="https://pbs.twimg.com/profile_banners/807095/1566786202" TargetMode="External" /><Relationship Id="rId49" Type="http://schemas.openxmlformats.org/officeDocument/2006/relationships/hyperlink" Target="https://pbs.twimg.com/profile_banners/256573185/1521029981" TargetMode="External" /><Relationship Id="rId50" Type="http://schemas.openxmlformats.org/officeDocument/2006/relationships/hyperlink" Target="https://pbs.twimg.com/profile_banners/10340482/1516753060" TargetMode="External" /><Relationship Id="rId51" Type="http://schemas.openxmlformats.org/officeDocument/2006/relationships/hyperlink" Target="https://pbs.twimg.com/profile_banners/22971125/1566597436" TargetMode="External" /><Relationship Id="rId52" Type="http://schemas.openxmlformats.org/officeDocument/2006/relationships/hyperlink" Target="https://pbs.twimg.com/profile_banners/328638472/1493583065" TargetMode="External" /><Relationship Id="rId53" Type="http://schemas.openxmlformats.org/officeDocument/2006/relationships/hyperlink" Target="https://pbs.twimg.com/profile_banners/1314177079/1408934145" TargetMode="External" /><Relationship Id="rId54" Type="http://schemas.openxmlformats.org/officeDocument/2006/relationships/hyperlink" Target="https://pbs.twimg.com/profile_banners/40265638/1563274417" TargetMode="External" /><Relationship Id="rId55" Type="http://schemas.openxmlformats.org/officeDocument/2006/relationships/hyperlink" Target="https://pbs.twimg.com/profile_banners/845428821696352256/1495674828" TargetMode="External" /><Relationship Id="rId56" Type="http://schemas.openxmlformats.org/officeDocument/2006/relationships/hyperlink" Target="https://pbs.twimg.com/profile_banners/6505892/1461777860" TargetMode="External" /><Relationship Id="rId57" Type="http://schemas.openxmlformats.org/officeDocument/2006/relationships/hyperlink" Target="https://pbs.twimg.com/profile_banners/275686563/1566914626" TargetMode="External" /><Relationship Id="rId58" Type="http://schemas.openxmlformats.org/officeDocument/2006/relationships/hyperlink" Target="https://pbs.twimg.com/profile_banners/856537207460507655/1558596835"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4/bg.gif" TargetMode="External" /><Relationship Id="rId64" Type="http://schemas.openxmlformats.org/officeDocument/2006/relationships/hyperlink" Target="http://abs.twimg.com/images/themes/theme14/bg.gif"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7/bg.gif" TargetMode="External" /><Relationship Id="rId72" Type="http://schemas.openxmlformats.org/officeDocument/2006/relationships/hyperlink" Target="http://abs.twimg.com/images/themes/theme5/bg.gif" TargetMode="External" /><Relationship Id="rId73" Type="http://schemas.openxmlformats.org/officeDocument/2006/relationships/hyperlink" Target="http://abs.twimg.com/images/themes/theme14/bg.gif" TargetMode="External" /><Relationship Id="rId74" Type="http://schemas.openxmlformats.org/officeDocument/2006/relationships/hyperlink" Target="http://abs.twimg.com/images/themes/theme9/bg.gif"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4/bg.gif" TargetMode="External" /><Relationship Id="rId80" Type="http://schemas.openxmlformats.org/officeDocument/2006/relationships/hyperlink" Target="http://abs.twimg.com/images/themes/theme5/bg.gif"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4/bg.gif"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5/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sticky/default_profile_images/default_profile_normal.png" TargetMode="External" /><Relationship Id="rId91" Type="http://schemas.openxmlformats.org/officeDocument/2006/relationships/hyperlink" Target="http://pbs.twimg.com/profile_images/3372354615/8f3860c5e1ddf7a52990cee8568b88da_normal.jpeg" TargetMode="External" /><Relationship Id="rId92" Type="http://schemas.openxmlformats.org/officeDocument/2006/relationships/hyperlink" Target="http://pbs.twimg.com/profile_images/897388529885495296/7IxW8QQU_normal.jpg" TargetMode="External" /><Relationship Id="rId93" Type="http://schemas.openxmlformats.org/officeDocument/2006/relationships/hyperlink" Target="http://pbs.twimg.com/profile_images/1126136211687583744/RJ-4z6qL_normal.jpg" TargetMode="External" /><Relationship Id="rId94" Type="http://schemas.openxmlformats.org/officeDocument/2006/relationships/hyperlink" Target="http://pbs.twimg.com/profile_images/1039966314960437248/yKL_4LvX_normal.jpg" TargetMode="External" /><Relationship Id="rId95" Type="http://schemas.openxmlformats.org/officeDocument/2006/relationships/hyperlink" Target="http://pbs.twimg.com/profile_images/979092312553750528/2ejlMVyG_normal.jpg" TargetMode="External" /><Relationship Id="rId96" Type="http://schemas.openxmlformats.org/officeDocument/2006/relationships/hyperlink" Target="http://pbs.twimg.com/profile_images/1148327441527689217/1QpS06D6_normal.png" TargetMode="External" /><Relationship Id="rId97" Type="http://schemas.openxmlformats.org/officeDocument/2006/relationships/hyperlink" Target="http://pbs.twimg.com/profile_images/1061753821305733120/btZSZfFL_normal.jpg" TargetMode="External" /><Relationship Id="rId98" Type="http://schemas.openxmlformats.org/officeDocument/2006/relationships/hyperlink" Target="http://pbs.twimg.com/profile_images/851863204951142400/QI35SGUJ_normal.jpg" TargetMode="External" /><Relationship Id="rId99" Type="http://schemas.openxmlformats.org/officeDocument/2006/relationships/hyperlink" Target="http://pbs.twimg.com/profile_images/707658279669764096/4Ip7EJC9_normal.jpg" TargetMode="External" /><Relationship Id="rId100" Type="http://schemas.openxmlformats.org/officeDocument/2006/relationships/hyperlink" Target="http://pbs.twimg.com/profile_images/1062597520444932096/Ue20RVFo_normal.jpg" TargetMode="External" /><Relationship Id="rId101" Type="http://schemas.openxmlformats.org/officeDocument/2006/relationships/hyperlink" Target="http://pbs.twimg.com/profile_images/378800000250820849/dcd07c72437bd2cb590c616572185a96_normal.png" TargetMode="External" /><Relationship Id="rId102" Type="http://schemas.openxmlformats.org/officeDocument/2006/relationships/hyperlink" Target="http://pbs.twimg.com/profile_images/918480715158716419/4X8oCbge_normal.jpg" TargetMode="External" /><Relationship Id="rId103" Type="http://schemas.openxmlformats.org/officeDocument/2006/relationships/hyperlink" Target="http://pbs.twimg.com/profile_images/995672284059889664/JBSH_AT6_normal.jpg" TargetMode="External" /><Relationship Id="rId104" Type="http://schemas.openxmlformats.org/officeDocument/2006/relationships/hyperlink" Target="http://pbs.twimg.com/profile_images/1103301665816567813/an-Lo_4z_normal.png" TargetMode="External" /><Relationship Id="rId105" Type="http://schemas.openxmlformats.org/officeDocument/2006/relationships/hyperlink" Target="http://pbs.twimg.com/profile_images/694662257586892802/mdc5ELjj_normal.jpg" TargetMode="External" /><Relationship Id="rId106" Type="http://schemas.openxmlformats.org/officeDocument/2006/relationships/hyperlink" Target="http://pbs.twimg.com/profile_images/1304169008/MC_70301300_1_normal.jpg" TargetMode="External" /><Relationship Id="rId107" Type="http://schemas.openxmlformats.org/officeDocument/2006/relationships/hyperlink" Target="http://pbs.twimg.com/profile_images/725743571240914944/5d1EM5fU_normal.jpg" TargetMode="External" /><Relationship Id="rId108" Type="http://schemas.openxmlformats.org/officeDocument/2006/relationships/hyperlink" Target="http://pbs.twimg.com/profile_images/907330975587336193/tw7JPE5v_normal.jpg" TargetMode="External" /><Relationship Id="rId109" Type="http://schemas.openxmlformats.org/officeDocument/2006/relationships/hyperlink" Target="http://pbs.twimg.com/profile_images/669103856106668033/UF3cgUk4_normal.jpg" TargetMode="External" /><Relationship Id="rId110" Type="http://schemas.openxmlformats.org/officeDocument/2006/relationships/hyperlink" Target="http://pbs.twimg.com/profile_images/1060271522319925257/fJKwJ0r2_normal.jpg" TargetMode="External" /><Relationship Id="rId111" Type="http://schemas.openxmlformats.org/officeDocument/2006/relationships/hyperlink" Target="http://pbs.twimg.com/profile_images/1097820307388334080/9ddg5F6v_normal.png" TargetMode="External" /><Relationship Id="rId112" Type="http://schemas.openxmlformats.org/officeDocument/2006/relationships/hyperlink" Target="http://pbs.twimg.com/profile_images/1098244578472280064/gjkVMelR_normal.png" TargetMode="External" /><Relationship Id="rId113" Type="http://schemas.openxmlformats.org/officeDocument/2006/relationships/hyperlink" Target="http://pbs.twimg.com/profile_images/378800000511265614/2dd80d5ca8391bc577aa8edcb53d1312_normal.jpeg" TargetMode="External" /><Relationship Id="rId114" Type="http://schemas.openxmlformats.org/officeDocument/2006/relationships/hyperlink" Target="http://pbs.twimg.com/profile_images/818926810012340224/RNxwNtxy_normal.jpg" TargetMode="External" /><Relationship Id="rId115" Type="http://schemas.openxmlformats.org/officeDocument/2006/relationships/hyperlink" Target="http://pbs.twimg.com/profile_images/875401516282073088/nCZ8Vj6s_normal.jpg" TargetMode="External" /><Relationship Id="rId116" Type="http://schemas.openxmlformats.org/officeDocument/2006/relationships/hyperlink" Target="http://pbs.twimg.com/profile_images/1523706394/WPB_normal.gif" TargetMode="External" /><Relationship Id="rId117" Type="http://schemas.openxmlformats.org/officeDocument/2006/relationships/hyperlink" Target="http://pbs.twimg.com/profile_images/523676206189666306/O2kIj_SQ_normal.jpeg" TargetMode="External" /><Relationship Id="rId118" Type="http://schemas.openxmlformats.org/officeDocument/2006/relationships/hyperlink" Target="http://pbs.twimg.com/profile_images/1151082448001884160/cYvk1OxU_normal.jpg" TargetMode="External" /><Relationship Id="rId119" Type="http://schemas.openxmlformats.org/officeDocument/2006/relationships/hyperlink" Target="http://pbs.twimg.com/profile_images/605093785404465153/otUPfvTY_normal.jpg" TargetMode="External" /><Relationship Id="rId120" Type="http://schemas.openxmlformats.org/officeDocument/2006/relationships/hyperlink" Target="http://pbs.twimg.com/profile_images/845444410833801218/_iwwAmnD_normal.jpg" TargetMode="External" /><Relationship Id="rId121" Type="http://schemas.openxmlformats.org/officeDocument/2006/relationships/hyperlink" Target="http://pbs.twimg.com/profile_images/1062510630492528641/Tm30HDnT_normal.jpg" TargetMode="External" /><Relationship Id="rId122" Type="http://schemas.openxmlformats.org/officeDocument/2006/relationships/hyperlink" Target="http://pbs.twimg.com/profile_images/877903823133704194/Mqp1PXU8_normal.jpg" TargetMode="External" /><Relationship Id="rId123" Type="http://schemas.openxmlformats.org/officeDocument/2006/relationships/hyperlink" Target="http://pbs.twimg.com/profile_images/1131462921098321920/voaaiZfG_normal.png" TargetMode="External" /><Relationship Id="rId124" Type="http://schemas.openxmlformats.org/officeDocument/2006/relationships/hyperlink" Target="https://twitter.com/news4udc" TargetMode="External" /><Relationship Id="rId125" Type="http://schemas.openxmlformats.org/officeDocument/2006/relationships/hyperlink" Target="https://twitter.com/poetonahill" TargetMode="External" /><Relationship Id="rId126" Type="http://schemas.openxmlformats.org/officeDocument/2006/relationships/hyperlink" Target="https://twitter.com/tdg_bnb" TargetMode="External" /><Relationship Id="rId127" Type="http://schemas.openxmlformats.org/officeDocument/2006/relationships/hyperlink" Target="https://twitter.com/_thewritersclub" TargetMode="External" /><Relationship Id="rId128" Type="http://schemas.openxmlformats.org/officeDocument/2006/relationships/hyperlink" Target="https://twitter.com/markj_ohnson" TargetMode="External" /><Relationship Id="rId129" Type="http://schemas.openxmlformats.org/officeDocument/2006/relationships/hyperlink" Target="https://twitter.com/twitch" TargetMode="External" /><Relationship Id="rId130" Type="http://schemas.openxmlformats.org/officeDocument/2006/relationships/hyperlink" Target="https://twitter.com/youtube" TargetMode="External" /><Relationship Id="rId131" Type="http://schemas.openxmlformats.org/officeDocument/2006/relationships/hyperlink" Target="https://twitter.com/chrisdaviscng" TargetMode="External" /><Relationship Id="rId132" Type="http://schemas.openxmlformats.org/officeDocument/2006/relationships/hyperlink" Target="https://twitter.com/scalarhumanity" TargetMode="External" /><Relationship Id="rId133" Type="http://schemas.openxmlformats.org/officeDocument/2006/relationships/hyperlink" Target="https://twitter.com/teacherslens" TargetMode="External" /><Relationship Id="rId134" Type="http://schemas.openxmlformats.org/officeDocument/2006/relationships/hyperlink" Target="https://twitter.com/scmpnews" TargetMode="External" /><Relationship Id="rId135" Type="http://schemas.openxmlformats.org/officeDocument/2006/relationships/hyperlink" Target="https://twitter.com/foxnewssunday" TargetMode="External" /><Relationship Id="rId136" Type="http://schemas.openxmlformats.org/officeDocument/2006/relationships/hyperlink" Target="https://twitter.com/foxnews" TargetMode="External" /><Relationship Id="rId137" Type="http://schemas.openxmlformats.org/officeDocument/2006/relationships/hyperlink" Target="https://twitter.com/krystalball" TargetMode="External" /><Relationship Id="rId138" Type="http://schemas.openxmlformats.org/officeDocument/2006/relationships/hyperlink" Target="https://twitter.com/rnfrstalliance" TargetMode="External" /><Relationship Id="rId139" Type="http://schemas.openxmlformats.org/officeDocument/2006/relationships/hyperlink" Target="https://twitter.com/leodicaprio" TargetMode="External" /><Relationship Id="rId140" Type="http://schemas.openxmlformats.org/officeDocument/2006/relationships/hyperlink" Target="https://twitter.com/hispanicjobs" TargetMode="External" /><Relationship Id="rId141" Type="http://schemas.openxmlformats.org/officeDocument/2006/relationships/hyperlink" Target="https://twitter.com/faithatheismnub" TargetMode="External" /><Relationship Id="rId142" Type="http://schemas.openxmlformats.org/officeDocument/2006/relationships/hyperlink" Target="https://twitter.com/thehill" TargetMode="External" /><Relationship Id="rId143" Type="http://schemas.openxmlformats.org/officeDocument/2006/relationships/hyperlink" Target="https://twitter.com/jeffbezos" TargetMode="External" /><Relationship Id="rId144" Type="http://schemas.openxmlformats.org/officeDocument/2006/relationships/hyperlink" Target="https://twitter.com/washingtonpost" TargetMode="External" /><Relationship Id="rId145" Type="http://schemas.openxmlformats.org/officeDocument/2006/relationships/hyperlink" Target="https://twitter.com/berniesanders" TargetMode="External" /><Relationship Id="rId146" Type="http://schemas.openxmlformats.org/officeDocument/2006/relationships/hyperlink" Target="https://twitter.com/nytimes" TargetMode="External" /><Relationship Id="rId147" Type="http://schemas.openxmlformats.org/officeDocument/2006/relationships/hyperlink" Target="https://twitter.com/globalforests" TargetMode="External" /><Relationship Id="rId148" Type="http://schemas.openxmlformats.org/officeDocument/2006/relationships/hyperlink" Target="https://twitter.com/ran" TargetMode="External" /><Relationship Id="rId149" Type="http://schemas.openxmlformats.org/officeDocument/2006/relationships/hyperlink" Target="https://twitter.com/amazonwatch" TargetMode="External" /><Relationship Id="rId150" Type="http://schemas.openxmlformats.org/officeDocument/2006/relationships/hyperlink" Target="https://twitter.com/womenspowerbook" TargetMode="External" /><Relationship Id="rId151" Type="http://schemas.openxmlformats.org/officeDocument/2006/relationships/hyperlink" Target="https://twitter.com/celeb_studies" TargetMode="External" /><Relationship Id="rId152" Type="http://schemas.openxmlformats.org/officeDocument/2006/relationships/hyperlink" Target="https://twitter.com/intellectbooks" TargetMode="External" /><Relationship Id="rId153" Type="http://schemas.openxmlformats.org/officeDocument/2006/relationships/hyperlink" Target="https://twitter.com/capwell2049" TargetMode="External" /><Relationship Id="rId154" Type="http://schemas.openxmlformats.org/officeDocument/2006/relationships/hyperlink" Target="https://twitter.com/sabrinamorophd" TargetMode="External" /><Relationship Id="rId155" Type="http://schemas.openxmlformats.org/officeDocument/2006/relationships/hyperlink" Target="https://twitter.com/derekeb" TargetMode="External" /><Relationship Id="rId156" Type="http://schemas.openxmlformats.org/officeDocument/2006/relationships/hyperlink" Target="https://twitter.com/verge" TargetMode="External" /><Relationship Id="rId157" Type="http://schemas.openxmlformats.org/officeDocument/2006/relationships/hyperlink" Target="https://twitter.com/americandigest_" TargetMode="External" /><Relationship Id="rId158" Type="http://schemas.openxmlformats.org/officeDocument/2006/relationships/comments" Target="../comments2.xml" /><Relationship Id="rId159" Type="http://schemas.openxmlformats.org/officeDocument/2006/relationships/vmlDrawing" Target="../drawings/vmlDrawing2.vml" /><Relationship Id="rId160" Type="http://schemas.openxmlformats.org/officeDocument/2006/relationships/table" Target="../tables/table2.xml" /><Relationship Id="rId16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omenspowerbook.org/articles/The-American-Presidential-Elections-2016-Will-Hillary-or-Trump-Win-in-The-Social-Media-And-The-Main-Media-Battle-womens-power-book.htm" TargetMode="External" /><Relationship Id="rId2" Type="http://schemas.openxmlformats.org/officeDocument/2006/relationships/hyperlink" Target="https://poems-by-charlie-gregory.blogspot.com/2019/08/q.html?spref=tw" TargetMode="External" /><Relationship Id="rId3" Type="http://schemas.openxmlformats.org/officeDocument/2006/relationships/hyperlink" Target="https://www.buzzfeednews.com/article/ryanmac/hong-kong-protests-violent-facebook-twitter-ads-china-state" TargetMode="External" /><Relationship Id="rId4" Type="http://schemas.openxmlformats.org/officeDocument/2006/relationships/hyperlink" Target="https://americandigest.news/filmmakers-declare-war-on-soap-opera-effect-announce-new-tv-mode-mediachat-news-today/" TargetMode="External" /><Relationship Id="rId5" Type="http://schemas.openxmlformats.org/officeDocument/2006/relationships/hyperlink" Target="https://americandigest.news/teen-alive-and-well-after-car-landed-on-top-of-him-in-medical-miracle-mediachat-news-today/" TargetMode="External" /><Relationship Id="rId6" Type="http://schemas.openxmlformats.org/officeDocument/2006/relationships/hyperlink" Target="https://www.theverge.com/2019/8/29/20831410/disney-plus-apple-hulu-netflix-binge-episodes-full-season-drop-vs-weekly-release-streaming-model?utm_campaign=theverge&amp;utm_content=entry&amp;utm_medium=social&amp;utm_source=twitter" TargetMode="External" /><Relationship Id="rId7" Type="http://schemas.openxmlformats.org/officeDocument/2006/relationships/hyperlink" Target="http://kidscreen.com/2019/08/29/youtube-kids-launching-first-website/" TargetMode="External" /><Relationship Id="rId8" Type="http://schemas.openxmlformats.org/officeDocument/2006/relationships/hyperlink" Target="https://www.nytimes.com/2019/08/22/world/americas/brazil-amazon-fires-bolsonaro.html?action=click&amp;module=Top%20Stories&amp;pgtype=Homepage" TargetMode="External" /><Relationship Id="rId9" Type="http://schemas.openxmlformats.org/officeDocument/2006/relationships/hyperlink" Target="https://youtube.com/watch?v=MAI70p" TargetMode="External" /><Relationship Id="rId10" Type="http://schemas.openxmlformats.org/officeDocument/2006/relationships/hyperlink" Target="https://www.youtube.com/watch?v=MAI70pY1Xiw" TargetMode="External" /><Relationship Id="rId11" Type="http://schemas.openxmlformats.org/officeDocument/2006/relationships/hyperlink" Target="https://www.nytimes.com/2019/08/22/world/americas/brazil-amazon-fires-bolsonaro.html?action=click&amp;module=Top%20Stories&amp;pgtype=Homepage" TargetMode="External" /><Relationship Id="rId12" Type="http://schemas.openxmlformats.org/officeDocument/2006/relationships/hyperlink" Target="https://www.theverge.com/2019/8/20/20812826/youtube-politics-voters-presidential-candidates-sanders-yang-gabbard-podcast-interview-2020" TargetMode="External" /><Relationship Id="rId13" Type="http://schemas.openxmlformats.org/officeDocument/2006/relationships/hyperlink" Target="https://www.youtube.com/watch?v=UdtmJ-wc6Eo" TargetMode="External" /><Relationship Id="rId14" Type="http://schemas.openxmlformats.org/officeDocument/2006/relationships/hyperlink" Target="https://www.nytimes.com/2019/08/14/world/asia/hong-kong-airport-protests.html" TargetMode="External" /><Relationship Id="rId15" Type="http://schemas.openxmlformats.org/officeDocument/2006/relationships/hyperlink" Target="https://qz.com/quartzy/1673655/see-the-posters-and-comics-from-hong-kongs-protests/" TargetMode="External" /><Relationship Id="rId16" Type="http://schemas.openxmlformats.org/officeDocument/2006/relationships/hyperlink" Target="https://www.buzzfeednews.com/article/ryanmac/hong-kong-protests-violent-facebook-twitter-ads-china-state" TargetMode="External" /><Relationship Id="rId17" Type="http://schemas.openxmlformats.org/officeDocument/2006/relationships/hyperlink" Target="https://www.npr.org/2019/08/22/753394754/did-a-hong-kong-tycoon-hide-a-protest-message-in-his-innocuous-newspaper-ads" TargetMode="External" /><Relationship Id="rId18" Type="http://schemas.openxmlformats.org/officeDocument/2006/relationships/hyperlink" Target="http://hedonometer.org/books/v3/1777/?lens=%5b3,7" TargetMode="External" /><Relationship Id="rId19" Type="http://schemas.openxmlformats.org/officeDocument/2006/relationships/hyperlink" Target="https://www.scmp.com/video/hong-kong/3004716/hong-kongs-pro-democracy-veteran-martin-lee-believes-democracy-will-arrive" TargetMode="External" /><Relationship Id="rId20" Type="http://schemas.openxmlformats.org/officeDocument/2006/relationships/hyperlink" Target="https://www.youtube.com/watch?v=j6Ia02L1qQo" TargetMode="External" /><Relationship Id="rId21" Type="http://schemas.openxmlformats.org/officeDocument/2006/relationships/hyperlink" Target="https://www.buzzfeednews.com/article/ryanmac/hong-kong-protests-violent-facebook-twitter-ads-china-state" TargetMode="External" /><Relationship Id="rId22" Type="http://schemas.openxmlformats.org/officeDocument/2006/relationships/hyperlink" Target="https://poems-by-charlie-gregory.blogspot.com/2019/08/q.html?spref=tw" TargetMode="External" /><Relationship Id="rId23" Type="http://schemas.openxmlformats.org/officeDocument/2006/relationships/hyperlink" Target="http://womenspowerbook.org/articles/The-American-Presidential-Elections-2016-Will-Hillary-or-Trump-Win-in-The-Social-Media-And-The-Main-Media-Battle-womens-power-book.htm" TargetMode="External" /><Relationship Id="rId24" Type="http://schemas.openxmlformats.org/officeDocument/2006/relationships/hyperlink" Target="http://hispanic-jobs.com/jobs/vatican-journalist--rome-reports_rome-reports-srl_rome---outside-the-usa---italy/5239124?type=search&amp;auth_sess=8lhdsl3f8fh1b36kivorud7u62&amp;ref=1d52421eeb69b7029cd5c29b9" TargetMode="External" /><Relationship Id="rId25" Type="http://schemas.openxmlformats.org/officeDocument/2006/relationships/hyperlink" Target="https://americandigest.news/filmmakers-declare-war-on-soap-opera-effect-announce-new-tv-mode-mediachat-news-today/" TargetMode="External" /><Relationship Id="rId26" Type="http://schemas.openxmlformats.org/officeDocument/2006/relationships/hyperlink" Target="https://americandigest.news/teen-alive-and-well-after-car-landed-on-top-of-him-in-medical-miracle-mediachat-news-today/" TargetMode="External" /><Relationship Id="rId27" Type="http://schemas.openxmlformats.org/officeDocument/2006/relationships/hyperlink" Target="https://www.theverge.com/2019/8/29/20831410/disney-plus-apple-hulu-netflix-binge-episodes-full-season-drop-vs-weekly-release-streaming-model?utm_campaign=theverge&amp;utm_content=entry&amp;utm_medium=social&amp;utm_source=twitter" TargetMode="External" /><Relationship Id="rId28" Type="http://schemas.openxmlformats.org/officeDocument/2006/relationships/hyperlink" Target="http://kidscreen.com/2019/08/29/youtube-kids-launching-first-website/" TargetMode="External" /><Relationship Id="rId29" Type="http://schemas.openxmlformats.org/officeDocument/2006/relationships/table" Target="../tables/table11.xml" /><Relationship Id="rId30" Type="http://schemas.openxmlformats.org/officeDocument/2006/relationships/table" Target="../tables/table12.xml" /><Relationship Id="rId31" Type="http://schemas.openxmlformats.org/officeDocument/2006/relationships/table" Target="../tables/table13.xml" /><Relationship Id="rId32" Type="http://schemas.openxmlformats.org/officeDocument/2006/relationships/table" Target="../tables/table14.xml" /><Relationship Id="rId33" Type="http://schemas.openxmlformats.org/officeDocument/2006/relationships/table" Target="../tables/table15.xml" /><Relationship Id="rId34" Type="http://schemas.openxmlformats.org/officeDocument/2006/relationships/table" Target="../tables/table16.xml" /><Relationship Id="rId35" Type="http://schemas.openxmlformats.org/officeDocument/2006/relationships/table" Target="../tables/table17.xml" /><Relationship Id="rId3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782</v>
      </c>
      <c r="BB2" s="13" t="s">
        <v>798</v>
      </c>
      <c r="BC2" s="13" t="s">
        <v>799</v>
      </c>
      <c r="BD2" s="67" t="s">
        <v>1188</v>
      </c>
      <c r="BE2" s="67" t="s">
        <v>1189</v>
      </c>
      <c r="BF2" s="67" t="s">
        <v>1190</v>
      </c>
      <c r="BG2" s="67" t="s">
        <v>1191</v>
      </c>
      <c r="BH2" s="67" t="s">
        <v>1192</v>
      </c>
      <c r="BI2" s="67" t="s">
        <v>1193</v>
      </c>
      <c r="BJ2" s="67" t="s">
        <v>1194</v>
      </c>
      <c r="BK2" s="67" t="s">
        <v>1195</v>
      </c>
      <c r="BL2" s="67" t="s">
        <v>1196</v>
      </c>
    </row>
    <row r="3" spans="1:64" ht="15" customHeight="1">
      <c r="A3" s="84" t="s">
        <v>212</v>
      </c>
      <c r="B3" s="84" t="s">
        <v>214</v>
      </c>
      <c r="C3" s="53" t="s">
        <v>1252</v>
      </c>
      <c r="D3" s="54">
        <v>3</v>
      </c>
      <c r="E3" s="65" t="s">
        <v>132</v>
      </c>
      <c r="F3" s="55">
        <v>35</v>
      </c>
      <c r="G3" s="53"/>
      <c r="H3" s="57"/>
      <c r="I3" s="56"/>
      <c r="J3" s="56"/>
      <c r="K3" s="36" t="s">
        <v>65</v>
      </c>
      <c r="L3" s="62">
        <v>3</v>
      </c>
      <c r="M3" s="62"/>
      <c r="N3" s="63"/>
      <c r="O3" s="85" t="s">
        <v>246</v>
      </c>
      <c r="P3" s="87">
        <v>43695.80091435185</v>
      </c>
      <c r="Q3" s="85" t="s">
        <v>248</v>
      </c>
      <c r="R3" s="89" t="s">
        <v>280</v>
      </c>
      <c r="S3" s="85" t="s">
        <v>299</v>
      </c>
      <c r="T3" s="85" t="s">
        <v>312</v>
      </c>
      <c r="U3" s="85"/>
      <c r="V3" s="89" t="s">
        <v>356</v>
      </c>
      <c r="W3" s="87">
        <v>43695.80091435185</v>
      </c>
      <c r="X3" s="89" t="s">
        <v>367</v>
      </c>
      <c r="Y3" s="85"/>
      <c r="Z3" s="85"/>
      <c r="AA3" s="91" t="s">
        <v>412</v>
      </c>
      <c r="AB3" s="85"/>
      <c r="AC3" s="85" t="b">
        <v>0</v>
      </c>
      <c r="AD3" s="85">
        <v>0</v>
      </c>
      <c r="AE3" s="91" t="s">
        <v>459</v>
      </c>
      <c r="AF3" s="85" t="b">
        <v>0</v>
      </c>
      <c r="AG3" s="85" t="s">
        <v>462</v>
      </c>
      <c r="AH3" s="85"/>
      <c r="AI3" s="91" t="s">
        <v>459</v>
      </c>
      <c r="AJ3" s="85" t="b">
        <v>0</v>
      </c>
      <c r="AK3" s="85">
        <v>3</v>
      </c>
      <c r="AL3" s="91" t="s">
        <v>414</v>
      </c>
      <c r="AM3" s="85" t="s">
        <v>464</v>
      </c>
      <c r="AN3" s="85" t="b">
        <v>0</v>
      </c>
      <c r="AO3" s="91" t="s">
        <v>414</v>
      </c>
      <c r="AP3" s="85" t="s">
        <v>176</v>
      </c>
      <c r="AQ3" s="85">
        <v>0</v>
      </c>
      <c r="AR3" s="85">
        <v>0</v>
      </c>
      <c r="AS3" s="85"/>
      <c r="AT3" s="85"/>
      <c r="AU3" s="85"/>
      <c r="AV3" s="85"/>
      <c r="AW3" s="85"/>
      <c r="AX3" s="85"/>
      <c r="AY3" s="85"/>
      <c r="AZ3" s="85"/>
      <c r="BA3">
        <v>1</v>
      </c>
      <c r="BB3" s="85" t="str">
        <f>REPLACE(INDEX(GroupVertices[Group],MATCH(Edges[[#This Row],[Vertex 1]],GroupVertices[Vertex],0)),1,1,"")</f>
        <v>4</v>
      </c>
      <c r="BC3" s="85" t="str">
        <f>REPLACE(INDEX(GroupVertices[Group],MATCH(Edges[[#This Row],[Vertex 2]],GroupVertices[Vertex],0)),1,1,"")</f>
        <v>4</v>
      </c>
      <c r="BD3" s="51">
        <v>0</v>
      </c>
      <c r="BE3" s="52">
        <v>0</v>
      </c>
      <c r="BF3" s="51">
        <v>1</v>
      </c>
      <c r="BG3" s="52">
        <v>6.666666666666667</v>
      </c>
      <c r="BH3" s="51">
        <v>0</v>
      </c>
      <c r="BI3" s="52">
        <v>0</v>
      </c>
      <c r="BJ3" s="51">
        <v>14</v>
      </c>
      <c r="BK3" s="52">
        <v>93.33333333333333</v>
      </c>
      <c r="BL3" s="51">
        <v>15</v>
      </c>
    </row>
    <row r="4" spans="1:64" ht="15" customHeight="1">
      <c r="A4" s="84" t="s">
        <v>213</v>
      </c>
      <c r="B4" s="84" t="s">
        <v>214</v>
      </c>
      <c r="C4" s="53" t="s">
        <v>1252</v>
      </c>
      <c r="D4" s="54">
        <v>3</v>
      </c>
      <c r="E4" s="65" t="s">
        <v>132</v>
      </c>
      <c r="F4" s="55">
        <v>35</v>
      </c>
      <c r="G4" s="53"/>
      <c r="H4" s="57"/>
      <c r="I4" s="56"/>
      <c r="J4" s="56"/>
      <c r="K4" s="36" t="s">
        <v>65</v>
      </c>
      <c r="L4" s="83">
        <v>4</v>
      </c>
      <c r="M4" s="83"/>
      <c r="N4" s="63"/>
      <c r="O4" s="86" t="s">
        <v>246</v>
      </c>
      <c r="P4" s="88">
        <v>43695.80224537037</v>
      </c>
      <c r="Q4" s="86" t="s">
        <v>248</v>
      </c>
      <c r="R4" s="90" t="s">
        <v>280</v>
      </c>
      <c r="S4" s="86" t="s">
        <v>299</v>
      </c>
      <c r="T4" s="86" t="s">
        <v>312</v>
      </c>
      <c r="U4" s="86"/>
      <c r="V4" s="90" t="s">
        <v>357</v>
      </c>
      <c r="W4" s="88">
        <v>43695.80224537037</v>
      </c>
      <c r="X4" s="90" t="s">
        <v>368</v>
      </c>
      <c r="Y4" s="86"/>
      <c r="Z4" s="86"/>
      <c r="AA4" s="92" t="s">
        <v>413</v>
      </c>
      <c r="AB4" s="86"/>
      <c r="AC4" s="86" t="b">
        <v>0</v>
      </c>
      <c r="AD4" s="86">
        <v>0</v>
      </c>
      <c r="AE4" s="92" t="s">
        <v>459</v>
      </c>
      <c r="AF4" s="86" t="b">
        <v>0</v>
      </c>
      <c r="AG4" s="86" t="s">
        <v>462</v>
      </c>
      <c r="AH4" s="86"/>
      <c r="AI4" s="92" t="s">
        <v>459</v>
      </c>
      <c r="AJ4" s="86" t="b">
        <v>0</v>
      </c>
      <c r="AK4" s="86">
        <v>3</v>
      </c>
      <c r="AL4" s="92" t="s">
        <v>414</v>
      </c>
      <c r="AM4" s="86" t="s">
        <v>465</v>
      </c>
      <c r="AN4" s="86" t="b">
        <v>0</v>
      </c>
      <c r="AO4" s="92" t="s">
        <v>414</v>
      </c>
      <c r="AP4" s="86" t="s">
        <v>176</v>
      </c>
      <c r="AQ4" s="86">
        <v>0</v>
      </c>
      <c r="AR4" s="86">
        <v>0</v>
      </c>
      <c r="AS4" s="86"/>
      <c r="AT4" s="86"/>
      <c r="AU4" s="86"/>
      <c r="AV4" s="86"/>
      <c r="AW4" s="86"/>
      <c r="AX4" s="86"/>
      <c r="AY4" s="86"/>
      <c r="AZ4" s="86"/>
      <c r="BA4">
        <v>1</v>
      </c>
      <c r="BB4" s="85" t="str">
        <f>REPLACE(INDEX(GroupVertices[Group],MATCH(Edges[[#This Row],[Vertex 1]],GroupVertices[Vertex],0)),1,1,"")</f>
        <v>4</v>
      </c>
      <c r="BC4" s="85" t="str">
        <f>REPLACE(INDEX(GroupVertices[Group],MATCH(Edges[[#This Row],[Vertex 2]],GroupVertices[Vertex],0)),1,1,"")</f>
        <v>4</v>
      </c>
      <c r="BD4" s="51">
        <v>0</v>
      </c>
      <c r="BE4" s="52">
        <v>0</v>
      </c>
      <c r="BF4" s="51">
        <v>1</v>
      </c>
      <c r="BG4" s="52">
        <v>6.666666666666667</v>
      </c>
      <c r="BH4" s="51">
        <v>0</v>
      </c>
      <c r="BI4" s="52">
        <v>0</v>
      </c>
      <c r="BJ4" s="51">
        <v>14</v>
      </c>
      <c r="BK4" s="52">
        <v>93.33333333333333</v>
      </c>
      <c r="BL4" s="51">
        <v>15</v>
      </c>
    </row>
    <row r="5" spans="1:64" ht="45">
      <c r="A5" s="84" t="s">
        <v>214</v>
      </c>
      <c r="B5" s="84" t="s">
        <v>214</v>
      </c>
      <c r="C5" s="53" t="s">
        <v>1252</v>
      </c>
      <c r="D5" s="54">
        <v>3</v>
      </c>
      <c r="E5" s="65" t="s">
        <v>132</v>
      </c>
      <c r="F5" s="55">
        <v>35</v>
      </c>
      <c r="G5" s="53"/>
      <c r="H5" s="57"/>
      <c r="I5" s="56"/>
      <c r="J5" s="56"/>
      <c r="K5" s="36" t="s">
        <v>65</v>
      </c>
      <c r="L5" s="83">
        <v>5</v>
      </c>
      <c r="M5" s="83"/>
      <c r="N5" s="63"/>
      <c r="O5" s="86" t="s">
        <v>176</v>
      </c>
      <c r="P5" s="88">
        <v>43695.80018518519</v>
      </c>
      <c r="Q5" s="86" t="s">
        <v>249</v>
      </c>
      <c r="R5" s="90" t="s">
        <v>280</v>
      </c>
      <c r="S5" s="86" t="s">
        <v>299</v>
      </c>
      <c r="T5" s="86" t="s">
        <v>313</v>
      </c>
      <c r="U5" s="86"/>
      <c r="V5" s="90" t="s">
        <v>358</v>
      </c>
      <c r="W5" s="88">
        <v>43695.80018518519</v>
      </c>
      <c r="X5" s="90" t="s">
        <v>369</v>
      </c>
      <c r="Y5" s="86"/>
      <c r="Z5" s="86"/>
      <c r="AA5" s="92" t="s">
        <v>414</v>
      </c>
      <c r="AB5" s="86"/>
      <c r="AC5" s="86" t="b">
        <v>0</v>
      </c>
      <c r="AD5" s="86">
        <v>2</v>
      </c>
      <c r="AE5" s="92" t="s">
        <v>459</v>
      </c>
      <c r="AF5" s="86" t="b">
        <v>0</v>
      </c>
      <c r="AG5" s="86" t="s">
        <v>462</v>
      </c>
      <c r="AH5" s="86"/>
      <c r="AI5" s="92" t="s">
        <v>459</v>
      </c>
      <c r="AJ5" s="86" t="b">
        <v>0</v>
      </c>
      <c r="AK5" s="86">
        <v>3</v>
      </c>
      <c r="AL5" s="92" t="s">
        <v>459</v>
      </c>
      <c r="AM5" s="86" t="s">
        <v>466</v>
      </c>
      <c r="AN5" s="86" t="b">
        <v>0</v>
      </c>
      <c r="AO5" s="92" t="s">
        <v>414</v>
      </c>
      <c r="AP5" s="86" t="s">
        <v>176</v>
      </c>
      <c r="AQ5" s="86">
        <v>0</v>
      </c>
      <c r="AR5" s="86">
        <v>0</v>
      </c>
      <c r="AS5" s="86"/>
      <c r="AT5" s="86"/>
      <c r="AU5" s="86"/>
      <c r="AV5" s="86"/>
      <c r="AW5" s="86"/>
      <c r="AX5" s="86"/>
      <c r="AY5" s="86"/>
      <c r="AZ5" s="86"/>
      <c r="BA5">
        <v>1</v>
      </c>
      <c r="BB5" s="85" t="str">
        <f>REPLACE(INDEX(GroupVertices[Group],MATCH(Edges[[#This Row],[Vertex 1]],GroupVertices[Vertex],0)),1,1,"")</f>
        <v>4</v>
      </c>
      <c r="BC5" s="85" t="str">
        <f>REPLACE(INDEX(GroupVertices[Group],MATCH(Edges[[#This Row],[Vertex 2]],GroupVertices[Vertex],0)),1,1,"")</f>
        <v>4</v>
      </c>
      <c r="BD5" s="51">
        <v>0</v>
      </c>
      <c r="BE5" s="52">
        <v>0</v>
      </c>
      <c r="BF5" s="51">
        <v>1</v>
      </c>
      <c r="BG5" s="52">
        <v>3.5714285714285716</v>
      </c>
      <c r="BH5" s="51">
        <v>0</v>
      </c>
      <c r="BI5" s="52">
        <v>0</v>
      </c>
      <c r="BJ5" s="51">
        <v>27</v>
      </c>
      <c r="BK5" s="52">
        <v>96.42857142857143</v>
      </c>
      <c r="BL5" s="51">
        <v>28</v>
      </c>
    </row>
    <row r="6" spans="1:64" ht="45">
      <c r="A6" s="84" t="s">
        <v>215</v>
      </c>
      <c r="B6" s="84" t="s">
        <v>214</v>
      </c>
      <c r="C6" s="53" t="s">
        <v>1252</v>
      </c>
      <c r="D6" s="54">
        <v>3</v>
      </c>
      <c r="E6" s="65" t="s">
        <v>132</v>
      </c>
      <c r="F6" s="55">
        <v>35</v>
      </c>
      <c r="G6" s="53"/>
      <c r="H6" s="57"/>
      <c r="I6" s="56"/>
      <c r="J6" s="56"/>
      <c r="K6" s="36" t="s">
        <v>65</v>
      </c>
      <c r="L6" s="83">
        <v>6</v>
      </c>
      <c r="M6" s="83"/>
      <c r="N6" s="63"/>
      <c r="O6" s="86" t="s">
        <v>246</v>
      </c>
      <c r="P6" s="88">
        <v>43695.84322916667</v>
      </c>
      <c r="Q6" s="86" t="s">
        <v>248</v>
      </c>
      <c r="R6" s="90" t="s">
        <v>280</v>
      </c>
      <c r="S6" s="86" t="s">
        <v>299</v>
      </c>
      <c r="T6" s="86" t="s">
        <v>312</v>
      </c>
      <c r="U6" s="86"/>
      <c r="V6" s="90" t="s">
        <v>359</v>
      </c>
      <c r="W6" s="88">
        <v>43695.84322916667</v>
      </c>
      <c r="X6" s="90" t="s">
        <v>370</v>
      </c>
      <c r="Y6" s="86"/>
      <c r="Z6" s="86"/>
      <c r="AA6" s="92" t="s">
        <v>415</v>
      </c>
      <c r="AB6" s="86"/>
      <c r="AC6" s="86" t="b">
        <v>0</v>
      </c>
      <c r="AD6" s="86">
        <v>0</v>
      </c>
      <c r="AE6" s="92" t="s">
        <v>459</v>
      </c>
      <c r="AF6" s="86" t="b">
        <v>0</v>
      </c>
      <c r="AG6" s="86" t="s">
        <v>462</v>
      </c>
      <c r="AH6" s="86"/>
      <c r="AI6" s="92" t="s">
        <v>459</v>
      </c>
      <c r="AJ6" s="86" t="b">
        <v>0</v>
      </c>
      <c r="AK6" s="86">
        <v>3</v>
      </c>
      <c r="AL6" s="92" t="s">
        <v>414</v>
      </c>
      <c r="AM6" s="86" t="s">
        <v>467</v>
      </c>
      <c r="AN6" s="86" t="b">
        <v>0</v>
      </c>
      <c r="AO6" s="92" t="s">
        <v>414</v>
      </c>
      <c r="AP6" s="86" t="s">
        <v>176</v>
      </c>
      <c r="AQ6" s="86">
        <v>0</v>
      </c>
      <c r="AR6" s="86">
        <v>0</v>
      </c>
      <c r="AS6" s="86"/>
      <c r="AT6" s="86"/>
      <c r="AU6" s="86"/>
      <c r="AV6" s="86"/>
      <c r="AW6" s="86"/>
      <c r="AX6" s="86"/>
      <c r="AY6" s="86"/>
      <c r="AZ6" s="86"/>
      <c r="BA6">
        <v>1</v>
      </c>
      <c r="BB6" s="85" t="str">
        <f>REPLACE(INDEX(GroupVertices[Group],MATCH(Edges[[#This Row],[Vertex 1]],GroupVertices[Vertex],0)),1,1,"")</f>
        <v>4</v>
      </c>
      <c r="BC6" s="85" t="str">
        <f>REPLACE(INDEX(GroupVertices[Group],MATCH(Edges[[#This Row],[Vertex 2]],GroupVertices[Vertex],0)),1,1,"")</f>
        <v>4</v>
      </c>
      <c r="BD6" s="51">
        <v>0</v>
      </c>
      <c r="BE6" s="52">
        <v>0</v>
      </c>
      <c r="BF6" s="51">
        <v>1</v>
      </c>
      <c r="BG6" s="52">
        <v>6.666666666666667</v>
      </c>
      <c r="BH6" s="51">
        <v>0</v>
      </c>
      <c r="BI6" s="52">
        <v>0</v>
      </c>
      <c r="BJ6" s="51">
        <v>14</v>
      </c>
      <c r="BK6" s="52">
        <v>93.33333333333333</v>
      </c>
      <c r="BL6" s="51">
        <v>15</v>
      </c>
    </row>
    <row r="7" spans="1:64" ht="45">
      <c r="A7" s="84" t="s">
        <v>216</v>
      </c>
      <c r="B7" s="84" t="s">
        <v>228</v>
      </c>
      <c r="C7" s="53" t="s">
        <v>1252</v>
      </c>
      <c r="D7" s="54">
        <v>3</v>
      </c>
      <c r="E7" s="65" t="s">
        <v>132</v>
      </c>
      <c r="F7" s="55">
        <v>35</v>
      </c>
      <c r="G7" s="53"/>
      <c r="H7" s="57"/>
      <c r="I7" s="56"/>
      <c r="J7" s="56"/>
      <c r="K7" s="36" t="s">
        <v>65</v>
      </c>
      <c r="L7" s="83">
        <v>7</v>
      </c>
      <c r="M7" s="83"/>
      <c r="N7" s="63"/>
      <c r="O7" s="86" t="s">
        <v>246</v>
      </c>
      <c r="P7" s="88">
        <v>43698.072430555556</v>
      </c>
      <c r="Q7" s="86" t="s">
        <v>250</v>
      </c>
      <c r="R7" s="86"/>
      <c r="S7" s="86"/>
      <c r="T7" s="86" t="s">
        <v>314</v>
      </c>
      <c r="U7" s="86"/>
      <c r="V7" s="90" t="s">
        <v>360</v>
      </c>
      <c r="W7" s="88">
        <v>43698.072430555556</v>
      </c>
      <c r="X7" s="90" t="s">
        <v>371</v>
      </c>
      <c r="Y7" s="86"/>
      <c r="Z7" s="86"/>
      <c r="AA7" s="92" t="s">
        <v>416</v>
      </c>
      <c r="AB7" s="86"/>
      <c r="AC7" s="86" t="b">
        <v>0</v>
      </c>
      <c r="AD7" s="86">
        <v>0</v>
      </c>
      <c r="AE7" s="92" t="s">
        <v>459</v>
      </c>
      <c r="AF7" s="86" t="b">
        <v>0</v>
      </c>
      <c r="AG7" s="86" t="s">
        <v>463</v>
      </c>
      <c r="AH7" s="86"/>
      <c r="AI7" s="92" t="s">
        <v>459</v>
      </c>
      <c r="AJ7" s="86" t="b">
        <v>0</v>
      </c>
      <c r="AK7" s="86">
        <v>2</v>
      </c>
      <c r="AL7" s="92" t="s">
        <v>437</v>
      </c>
      <c r="AM7" s="86" t="s">
        <v>468</v>
      </c>
      <c r="AN7" s="86" t="b">
        <v>0</v>
      </c>
      <c r="AO7" s="92" t="s">
        <v>437</v>
      </c>
      <c r="AP7" s="86" t="s">
        <v>176</v>
      </c>
      <c r="AQ7" s="86">
        <v>0</v>
      </c>
      <c r="AR7" s="86">
        <v>0</v>
      </c>
      <c r="AS7" s="86"/>
      <c r="AT7" s="86"/>
      <c r="AU7" s="86"/>
      <c r="AV7" s="86"/>
      <c r="AW7" s="86"/>
      <c r="AX7" s="86"/>
      <c r="AY7" s="86"/>
      <c r="AZ7" s="86"/>
      <c r="BA7">
        <v>1</v>
      </c>
      <c r="BB7" s="85" t="str">
        <f>REPLACE(INDEX(GroupVertices[Group],MATCH(Edges[[#This Row],[Vertex 1]],GroupVertices[Vertex],0)),1,1,"")</f>
        <v>6</v>
      </c>
      <c r="BC7" s="85" t="str">
        <f>REPLACE(INDEX(GroupVertices[Group],MATCH(Edges[[#This Row],[Vertex 2]],GroupVertices[Vertex],0)),1,1,"")</f>
        <v>6</v>
      </c>
      <c r="BD7" s="51"/>
      <c r="BE7" s="52"/>
      <c r="BF7" s="51"/>
      <c r="BG7" s="52"/>
      <c r="BH7" s="51"/>
      <c r="BI7" s="52"/>
      <c r="BJ7" s="51"/>
      <c r="BK7" s="52"/>
      <c r="BL7" s="51"/>
    </row>
    <row r="8" spans="1:64" ht="45">
      <c r="A8" s="84" t="s">
        <v>216</v>
      </c>
      <c r="B8" s="84" t="s">
        <v>229</v>
      </c>
      <c r="C8" s="53" t="s">
        <v>1252</v>
      </c>
      <c r="D8" s="54">
        <v>3</v>
      </c>
      <c r="E8" s="65" t="s">
        <v>132</v>
      </c>
      <c r="F8" s="55">
        <v>35</v>
      </c>
      <c r="G8" s="53"/>
      <c r="H8" s="57"/>
      <c r="I8" s="56"/>
      <c r="J8" s="56"/>
      <c r="K8" s="36" t="s">
        <v>65</v>
      </c>
      <c r="L8" s="83">
        <v>8</v>
      </c>
      <c r="M8" s="83"/>
      <c r="N8" s="63"/>
      <c r="O8" s="86" t="s">
        <v>246</v>
      </c>
      <c r="P8" s="88">
        <v>43698.072430555556</v>
      </c>
      <c r="Q8" s="86" t="s">
        <v>250</v>
      </c>
      <c r="R8" s="86"/>
      <c r="S8" s="86"/>
      <c r="T8" s="86" t="s">
        <v>314</v>
      </c>
      <c r="U8" s="86"/>
      <c r="V8" s="90" t="s">
        <v>360</v>
      </c>
      <c r="W8" s="88">
        <v>43698.072430555556</v>
      </c>
      <c r="X8" s="90" t="s">
        <v>371</v>
      </c>
      <c r="Y8" s="86"/>
      <c r="Z8" s="86"/>
      <c r="AA8" s="92" t="s">
        <v>416</v>
      </c>
      <c r="AB8" s="86"/>
      <c r="AC8" s="86" t="b">
        <v>0</v>
      </c>
      <c r="AD8" s="86">
        <v>0</v>
      </c>
      <c r="AE8" s="92" t="s">
        <v>459</v>
      </c>
      <c r="AF8" s="86" t="b">
        <v>0</v>
      </c>
      <c r="AG8" s="86" t="s">
        <v>463</v>
      </c>
      <c r="AH8" s="86"/>
      <c r="AI8" s="92" t="s">
        <v>459</v>
      </c>
      <c r="AJ8" s="86" t="b">
        <v>0</v>
      </c>
      <c r="AK8" s="86">
        <v>2</v>
      </c>
      <c r="AL8" s="92" t="s">
        <v>437</v>
      </c>
      <c r="AM8" s="86" t="s">
        <v>468</v>
      </c>
      <c r="AN8" s="86" t="b">
        <v>0</v>
      </c>
      <c r="AO8" s="92" t="s">
        <v>437</v>
      </c>
      <c r="AP8" s="86" t="s">
        <v>176</v>
      </c>
      <c r="AQ8" s="86">
        <v>0</v>
      </c>
      <c r="AR8" s="86">
        <v>0</v>
      </c>
      <c r="AS8" s="86"/>
      <c r="AT8" s="86"/>
      <c r="AU8" s="86"/>
      <c r="AV8" s="86"/>
      <c r="AW8" s="86"/>
      <c r="AX8" s="86"/>
      <c r="AY8" s="86"/>
      <c r="AZ8" s="86"/>
      <c r="BA8">
        <v>1</v>
      </c>
      <c r="BB8" s="85" t="str">
        <f>REPLACE(INDEX(GroupVertices[Group],MATCH(Edges[[#This Row],[Vertex 1]],GroupVertices[Vertex],0)),1,1,"")</f>
        <v>6</v>
      </c>
      <c r="BC8" s="85" t="str">
        <f>REPLACE(INDEX(GroupVertices[Group],MATCH(Edges[[#This Row],[Vertex 2]],GroupVertices[Vertex],0)),1,1,"")</f>
        <v>6</v>
      </c>
      <c r="BD8" s="51"/>
      <c r="BE8" s="52"/>
      <c r="BF8" s="51"/>
      <c r="BG8" s="52"/>
      <c r="BH8" s="51"/>
      <c r="BI8" s="52"/>
      <c r="BJ8" s="51"/>
      <c r="BK8" s="52"/>
      <c r="BL8" s="51"/>
    </row>
    <row r="9" spans="1:64" ht="45">
      <c r="A9" s="84" t="s">
        <v>216</v>
      </c>
      <c r="B9" s="84" t="s">
        <v>221</v>
      </c>
      <c r="C9" s="53" t="s">
        <v>1252</v>
      </c>
      <c r="D9" s="54">
        <v>3</v>
      </c>
      <c r="E9" s="65" t="s">
        <v>132</v>
      </c>
      <c r="F9" s="55">
        <v>35</v>
      </c>
      <c r="G9" s="53"/>
      <c r="H9" s="57"/>
      <c r="I9" s="56"/>
      <c r="J9" s="56"/>
      <c r="K9" s="36" t="s">
        <v>65</v>
      </c>
      <c r="L9" s="83">
        <v>9</v>
      </c>
      <c r="M9" s="83"/>
      <c r="N9" s="63"/>
      <c r="O9" s="86" t="s">
        <v>246</v>
      </c>
      <c r="P9" s="88">
        <v>43698.072430555556</v>
      </c>
      <c r="Q9" s="86" t="s">
        <v>250</v>
      </c>
      <c r="R9" s="86"/>
      <c r="S9" s="86"/>
      <c r="T9" s="86" t="s">
        <v>314</v>
      </c>
      <c r="U9" s="86"/>
      <c r="V9" s="90" t="s">
        <v>360</v>
      </c>
      <c r="W9" s="88">
        <v>43698.072430555556</v>
      </c>
      <c r="X9" s="90" t="s">
        <v>371</v>
      </c>
      <c r="Y9" s="86"/>
      <c r="Z9" s="86"/>
      <c r="AA9" s="92" t="s">
        <v>416</v>
      </c>
      <c r="AB9" s="86"/>
      <c r="AC9" s="86" t="b">
        <v>0</v>
      </c>
      <c r="AD9" s="86">
        <v>0</v>
      </c>
      <c r="AE9" s="92" t="s">
        <v>459</v>
      </c>
      <c r="AF9" s="86" t="b">
        <v>0</v>
      </c>
      <c r="AG9" s="86" t="s">
        <v>463</v>
      </c>
      <c r="AH9" s="86"/>
      <c r="AI9" s="92" t="s">
        <v>459</v>
      </c>
      <c r="AJ9" s="86" t="b">
        <v>0</v>
      </c>
      <c r="AK9" s="86">
        <v>2</v>
      </c>
      <c r="AL9" s="92" t="s">
        <v>437</v>
      </c>
      <c r="AM9" s="86" t="s">
        <v>468</v>
      </c>
      <c r="AN9" s="86" t="b">
        <v>0</v>
      </c>
      <c r="AO9" s="92" t="s">
        <v>437</v>
      </c>
      <c r="AP9" s="86" t="s">
        <v>176</v>
      </c>
      <c r="AQ9" s="86">
        <v>0</v>
      </c>
      <c r="AR9" s="86">
        <v>0</v>
      </c>
      <c r="AS9" s="86"/>
      <c r="AT9" s="86"/>
      <c r="AU9" s="86"/>
      <c r="AV9" s="86"/>
      <c r="AW9" s="86"/>
      <c r="AX9" s="86"/>
      <c r="AY9" s="86"/>
      <c r="AZ9" s="86"/>
      <c r="BA9">
        <v>1</v>
      </c>
      <c r="BB9" s="85" t="str">
        <f>REPLACE(INDEX(GroupVertices[Group],MATCH(Edges[[#This Row],[Vertex 1]],GroupVertices[Vertex],0)),1,1,"")</f>
        <v>6</v>
      </c>
      <c r="BC9" s="85" t="str">
        <f>REPLACE(INDEX(GroupVertices[Group],MATCH(Edges[[#This Row],[Vertex 2]],GroupVertices[Vertex],0)),1,1,"")</f>
        <v>1</v>
      </c>
      <c r="BD9" s="51">
        <v>0</v>
      </c>
      <c r="BE9" s="52">
        <v>0</v>
      </c>
      <c r="BF9" s="51">
        <v>0</v>
      </c>
      <c r="BG9" s="52">
        <v>0</v>
      </c>
      <c r="BH9" s="51">
        <v>0</v>
      </c>
      <c r="BI9" s="52">
        <v>0</v>
      </c>
      <c r="BJ9" s="51">
        <v>20</v>
      </c>
      <c r="BK9" s="52">
        <v>100</v>
      </c>
      <c r="BL9" s="51">
        <v>20</v>
      </c>
    </row>
    <row r="10" spans="1:64" ht="45">
      <c r="A10" s="84" t="s">
        <v>217</v>
      </c>
      <c r="B10" s="84" t="s">
        <v>221</v>
      </c>
      <c r="C10" s="53" t="s">
        <v>1252</v>
      </c>
      <c r="D10" s="54">
        <v>3</v>
      </c>
      <c r="E10" s="65" t="s">
        <v>132</v>
      </c>
      <c r="F10" s="55">
        <v>35</v>
      </c>
      <c r="G10" s="53"/>
      <c r="H10" s="57"/>
      <c r="I10" s="56"/>
      <c r="J10" s="56"/>
      <c r="K10" s="36" t="s">
        <v>65</v>
      </c>
      <c r="L10" s="83">
        <v>10</v>
      </c>
      <c r="M10" s="83"/>
      <c r="N10" s="63"/>
      <c r="O10" s="86" t="s">
        <v>246</v>
      </c>
      <c r="P10" s="88">
        <v>43700.94368055555</v>
      </c>
      <c r="Q10" s="86" t="s">
        <v>251</v>
      </c>
      <c r="R10" s="86"/>
      <c r="S10" s="86"/>
      <c r="T10" s="86" t="s">
        <v>315</v>
      </c>
      <c r="U10" s="86"/>
      <c r="V10" s="90" t="s">
        <v>361</v>
      </c>
      <c r="W10" s="88">
        <v>43700.94368055555</v>
      </c>
      <c r="X10" s="90" t="s">
        <v>372</v>
      </c>
      <c r="Y10" s="86"/>
      <c r="Z10" s="86"/>
      <c r="AA10" s="92" t="s">
        <v>417</v>
      </c>
      <c r="AB10" s="86"/>
      <c r="AC10" s="86" t="b">
        <v>0</v>
      </c>
      <c r="AD10" s="86">
        <v>0</v>
      </c>
      <c r="AE10" s="92" t="s">
        <v>459</v>
      </c>
      <c r="AF10" s="86" t="b">
        <v>0</v>
      </c>
      <c r="AG10" s="86" t="s">
        <v>463</v>
      </c>
      <c r="AH10" s="86"/>
      <c r="AI10" s="92" t="s">
        <v>459</v>
      </c>
      <c r="AJ10" s="86" t="b">
        <v>0</v>
      </c>
      <c r="AK10" s="86">
        <v>2</v>
      </c>
      <c r="AL10" s="92" t="s">
        <v>443</v>
      </c>
      <c r="AM10" s="86" t="s">
        <v>469</v>
      </c>
      <c r="AN10" s="86" t="b">
        <v>0</v>
      </c>
      <c r="AO10" s="92" t="s">
        <v>443</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0</v>
      </c>
      <c r="BE10" s="52">
        <v>0</v>
      </c>
      <c r="BF10" s="51">
        <v>0</v>
      </c>
      <c r="BG10" s="52">
        <v>0</v>
      </c>
      <c r="BH10" s="51">
        <v>0</v>
      </c>
      <c r="BI10" s="52">
        <v>0</v>
      </c>
      <c r="BJ10" s="51">
        <v>17</v>
      </c>
      <c r="BK10" s="52">
        <v>100</v>
      </c>
      <c r="BL10" s="51">
        <v>17</v>
      </c>
    </row>
    <row r="11" spans="1:64" ht="30">
      <c r="A11" s="84" t="s">
        <v>218</v>
      </c>
      <c r="B11" s="84" t="s">
        <v>221</v>
      </c>
      <c r="C11" s="53" t="s">
        <v>1253</v>
      </c>
      <c r="D11" s="54">
        <v>10</v>
      </c>
      <c r="E11" s="65" t="s">
        <v>136</v>
      </c>
      <c r="F11" s="55">
        <v>12</v>
      </c>
      <c r="G11" s="53"/>
      <c r="H11" s="57"/>
      <c r="I11" s="56"/>
      <c r="J11" s="56"/>
      <c r="K11" s="36" t="s">
        <v>65</v>
      </c>
      <c r="L11" s="83">
        <v>11</v>
      </c>
      <c r="M11" s="83"/>
      <c r="N11" s="63"/>
      <c r="O11" s="86" t="s">
        <v>246</v>
      </c>
      <c r="P11" s="88">
        <v>43697.7106712963</v>
      </c>
      <c r="Q11" s="86" t="s">
        <v>252</v>
      </c>
      <c r="R11" s="86"/>
      <c r="S11" s="86"/>
      <c r="T11" s="86"/>
      <c r="U11" s="86"/>
      <c r="V11" s="90" t="s">
        <v>362</v>
      </c>
      <c r="W11" s="88">
        <v>43697.7106712963</v>
      </c>
      <c r="X11" s="90" t="s">
        <v>373</v>
      </c>
      <c r="Y11" s="86"/>
      <c r="Z11" s="86"/>
      <c r="AA11" s="92" t="s">
        <v>418</v>
      </c>
      <c r="AB11" s="86"/>
      <c r="AC11" s="86" t="b">
        <v>0</v>
      </c>
      <c r="AD11" s="86">
        <v>0</v>
      </c>
      <c r="AE11" s="92" t="s">
        <v>459</v>
      </c>
      <c r="AF11" s="86" t="b">
        <v>0</v>
      </c>
      <c r="AG11" s="86" t="s">
        <v>463</v>
      </c>
      <c r="AH11" s="86"/>
      <c r="AI11" s="92" t="s">
        <v>459</v>
      </c>
      <c r="AJ11" s="86" t="b">
        <v>0</v>
      </c>
      <c r="AK11" s="86">
        <v>1</v>
      </c>
      <c r="AL11" s="92" t="s">
        <v>439</v>
      </c>
      <c r="AM11" s="86" t="s">
        <v>470</v>
      </c>
      <c r="AN11" s="86" t="b">
        <v>0</v>
      </c>
      <c r="AO11" s="92" t="s">
        <v>439</v>
      </c>
      <c r="AP11" s="86" t="s">
        <v>176</v>
      </c>
      <c r="AQ11" s="86">
        <v>0</v>
      </c>
      <c r="AR11" s="86">
        <v>0</v>
      </c>
      <c r="AS11" s="86"/>
      <c r="AT11" s="86"/>
      <c r="AU11" s="86"/>
      <c r="AV11" s="86"/>
      <c r="AW11" s="86"/>
      <c r="AX11" s="86"/>
      <c r="AY11" s="86"/>
      <c r="AZ11" s="86"/>
      <c r="BA11">
        <v>8</v>
      </c>
      <c r="BB11" s="85" t="str">
        <f>REPLACE(INDEX(GroupVertices[Group],MATCH(Edges[[#This Row],[Vertex 1]],GroupVertices[Vertex],0)),1,1,"")</f>
        <v>2</v>
      </c>
      <c r="BC11" s="85" t="str">
        <f>REPLACE(INDEX(GroupVertices[Group],MATCH(Edges[[#This Row],[Vertex 2]],GroupVertices[Vertex],0)),1,1,"")</f>
        <v>1</v>
      </c>
      <c r="BD11" s="51">
        <v>0</v>
      </c>
      <c r="BE11" s="52">
        <v>0</v>
      </c>
      <c r="BF11" s="51">
        <v>1</v>
      </c>
      <c r="BG11" s="52">
        <v>4.3478260869565215</v>
      </c>
      <c r="BH11" s="51">
        <v>0</v>
      </c>
      <c r="BI11" s="52">
        <v>0</v>
      </c>
      <c r="BJ11" s="51">
        <v>22</v>
      </c>
      <c r="BK11" s="52">
        <v>95.65217391304348</v>
      </c>
      <c r="BL11" s="51">
        <v>23</v>
      </c>
    </row>
    <row r="12" spans="1:64" ht="45">
      <c r="A12" s="84" t="s">
        <v>218</v>
      </c>
      <c r="B12" s="84" t="s">
        <v>230</v>
      </c>
      <c r="C12" s="53" t="s">
        <v>1252</v>
      </c>
      <c r="D12" s="54">
        <v>3</v>
      </c>
      <c r="E12" s="65" t="s">
        <v>132</v>
      </c>
      <c r="F12" s="55">
        <v>35</v>
      </c>
      <c r="G12" s="53"/>
      <c r="H12" s="57"/>
      <c r="I12" s="56"/>
      <c r="J12" s="56"/>
      <c r="K12" s="36" t="s">
        <v>65</v>
      </c>
      <c r="L12" s="83">
        <v>12</v>
      </c>
      <c r="M12" s="83"/>
      <c r="N12" s="63"/>
      <c r="O12" s="86" t="s">
        <v>246</v>
      </c>
      <c r="P12" s="88">
        <v>43697.71074074074</v>
      </c>
      <c r="Q12" s="86" t="s">
        <v>253</v>
      </c>
      <c r="R12" s="86"/>
      <c r="S12" s="86"/>
      <c r="T12" s="86"/>
      <c r="U12" s="86"/>
      <c r="V12" s="90" t="s">
        <v>362</v>
      </c>
      <c r="W12" s="88">
        <v>43697.71074074074</v>
      </c>
      <c r="X12" s="90" t="s">
        <v>374</v>
      </c>
      <c r="Y12" s="86"/>
      <c r="Z12" s="86"/>
      <c r="AA12" s="92" t="s">
        <v>419</v>
      </c>
      <c r="AB12" s="86"/>
      <c r="AC12" s="86" t="b">
        <v>0</v>
      </c>
      <c r="AD12" s="86">
        <v>0</v>
      </c>
      <c r="AE12" s="92" t="s">
        <v>459</v>
      </c>
      <c r="AF12" s="86" t="b">
        <v>0</v>
      </c>
      <c r="AG12" s="86" t="s">
        <v>463</v>
      </c>
      <c r="AH12" s="86"/>
      <c r="AI12" s="92" t="s">
        <v>459</v>
      </c>
      <c r="AJ12" s="86" t="b">
        <v>0</v>
      </c>
      <c r="AK12" s="86">
        <v>1</v>
      </c>
      <c r="AL12" s="92" t="s">
        <v>433</v>
      </c>
      <c r="AM12" s="86" t="s">
        <v>470</v>
      </c>
      <c r="AN12" s="86" t="b">
        <v>0</v>
      </c>
      <c r="AO12" s="92" t="s">
        <v>433</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c r="BE12" s="52"/>
      <c r="BF12" s="51"/>
      <c r="BG12" s="52"/>
      <c r="BH12" s="51"/>
      <c r="BI12" s="52"/>
      <c r="BJ12" s="51"/>
      <c r="BK12" s="52"/>
      <c r="BL12" s="51"/>
    </row>
    <row r="13" spans="1:64" ht="45">
      <c r="A13" s="84" t="s">
        <v>218</v>
      </c>
      <c r="B13" s="84" t="s">
        <v>231</v>
      </c>
      <c r="C13" s="53" t="s">
        <v>1252</v>
      </c>
      <c r="D13" s="54">
        <v>3</v>
      </c>
      <c r="E13" s="65" t="s">
        <v>132</v>
      </c>
      <c r="F13" s="55">
        <v>35</v>
      </c>
      <c r="G13" s="53"/>
      <c r="H13" s="57"/>
      <c r="I13" s="56"/>
      <c r="J13" s="56"/>
      <c r="K13" s="36" t="s">
        <v>65</v>
      </c>
      <c r="L13" s="83">
        <v>13</v>
      </c>
      <c r="M13" s="83"/>
      <c r="N13" s="63"/>
      <c r="O13" s="86" t="s">
        <v>246</v>
      </c>
      <c r="P13" s="88">
        <v>43697.71074074074</v>
      </c>
      <c r="Q13" s="86" t="s">
        <v>253</v>
      </c>
      <c r="R13" s="86"/>
      <c r="S13" s="86"/>
      <c r="T13" s="86"/>
      <c r="U13" s="86"/>
      <c r="V13" s="90" t="s">
        <v>362</v>
      </c>
      <c r="W13" s="88">
        <v>43697.71074074074</v>
      </c>
      <c r="X13" s="90" t="s">
        <v>374</v>
      </c>
      <c r="Y13" s="86"/>
      <c r="Z13" s="86"/>
      <c r="AA13" s="92" t="s">
        <v>419</v>
      </c>
      <c r="AB13" s="86"/>
      <c r="AC13" s="86" t="b">
        <v>0</v>
      </c>
      <c r="AD13" s="86">
        <v>0</v>
      </c>
      <c r="AE13" s="92" t="s">
        <v>459</v>
      </c>
      <c r="AF13" s="86" t="b">
        <v>0</v>
      </c>
      <c r="AG13" s="86" t="s">
        <v>463</v>
      </c>
      <c r="AH13" s="86"/>
      <c r="AI13" s="92" t="s">
        <v>459</v>
      </c>
      <c r="AJ13" s="86" t="b">
        <v>0</v>
      </c>
      <c r="AK13" s="86">
        <v>1</v>
      </c>
      <c r="AL13" s="92" t="s">
        <v>433</v>
      </c>
      <c r="AM13" s="86" t="s">
        <v>470</v>
      </c>
      <c r="AN13" s="86" t="b">
        <v>0</v>
      </c>
      <c r="AO13" s="92" t="s">
        <v>433</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c r="BE13" s="52"/>
      <c r="BF13" s="51"/>
      <c r="BG13" s="52"/>
      <c r="BH13" s="51"/>
      <c r="BI13" s="52"/>
      <c r="BJ13" s="51"/>
      <c r="BK13" s="52"/>
      <c r="BL13" s="51"/>
    </row>
    <row r="14" spans="1:64" ht="45">
      <c r="A14" s="84" t="s">
        <v>218</v>
      </c>
      <c r="B14" s="84" t="s">
        <v>232</v>
      </c>
      <c r="C14" s="53" t="s">
        <v>1252</v>
      </c>
      <c r="D14" s="54">
        <v>3</v>
      </c>
      <c r="E14" s="65" t="s">
        <v>132</v>
      </c>
      <c r="F14" s="55">
        <v>35</v>
      </c>
      <c r="G14" s="53"/>
      <c r="H14" s="57"/>
      <c r="I14" s="56"/>
      <c r="J14" s="56"/>
      <c r="K14" s="36" t="s">
        <v>65</v>
      </c>
      <c r="L14" s="83">
        <v>14</v>
      </c>
      <c r="M14" s="83"/>
      <c r="N14" s="63"/>
      <c r="O14" s="86" t="s">
        <v>246</v>
      </c>
      <c r="P14" s="88">
        <v>43697.71074074074</v>
      </c>
      <c r="Q14" s="86" t="s">
        <v>253</v>
      </c>
      <c r="R14" s="86"/>
      <c r="S14" s="86"/>
      <c r="T14" s="86"/>
      <c r="U14" s="86"/>
      <c r="V14" s="90" t="s">
        <v>362</v>
      </c>
      <c r="W14" s="88">
        <v>43697.71074074074</v>
      </c>
      <c r="X14" s="90" t="s">
        <v>374</v>
      </c>
      <c r="Y14" s="86"/>
      <c r="Z14" s="86"/>
      <c r="AA14" s="92" t="s">
        <v>419</v>
      </c>
      <c r="AB14" s="86"/>
      <c r="AC14" s="86" t="b">
        <v>0</v>
      </c>
      <c r="AD14" s="86">
        <v>0</v>
      </c>
      <c r="AE14" s="92" t="s">
        <v>459</v>
      </c>
      <c r="AF14" s="86" t="b">
        <v>0</v>
      </c>
      <c r="AG14" s="86" t="s">
        <v>463</v>
      </c>
      <c r="AH14" s="86"/>
      <c r="AI14" s="92" t="s">
        <v>459</v>
      </c>
      <c r="AJ14" s="86" t="b">
        <v>0</v>
      </c>
      <c r="AK14" s="86">
        <v>1</v>
      </c>
      <c r="AL14" s="92" t="s">
        <v>433</v>
      </c>
      <c r="AM14" s="86" t="s">
        <v>470</v>
      </c>
      <c r="AN14" s="86" t="b">
        <v>0</v>
      </c>
      <c r="AO14" s="92" t="s">
        <v>433</v>
      </c>
      <c r="AP14" s="86" t="s">
        <v>176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v>1</v>
      </c>
      <c r="BE14" s="52">
        <v>5.2631578947368425</v>
      </c>
      <c r="BF14" s="51">
        <v>0</v>
      </c>
      <c r="BG14" s="52">
        <v>0</v>
      </c>
      <c r="BH14" s="51">
        <v>0</v>
      </c>
      <c r="BI14" s="52">
        <v>0</v>
      </c>
      <c r="BJ14" s="51">
        <v>18</v>
      </c>
      <c r="BK14" s="52">
        <v>94.73684210526316</v>
      </c>
      <c r="BL14" s="51">
        <v>19</v>
      </c>
    </row>
    <row r="15" spans="1:64" ht="30">
      <c r="A15" s="84" t="s">
        <v>218</v>
      </c>
      <c r="B15" s="84" t="s">
        <v>221</v>
      </c>
      <c r="C15" s="53" t="s">
        <v>1253</v>
      </c>
      <c r="D15" s="54">
        <v>10</v>
      </c>
      <c r="E15" s="65" t="s">
        <v>136</v>
      </c>
      <c r="F15" s="55">
        <v>12</v>
      </c>
      <c r="G15" s="53"/>
      <c r="H15" s="57"/>
      <c r="I15" s="56"/>
      <c r="J15" s="56"/>
      <c r="K15" s="36" t="s">
        <v>65</v>
      </c>
      <c r="L15" s="83">
        <v>15</v>
      </c>
      <c r="M15" s="83"/>
      <c r="N15" s="63"/>
      <c r="O15" s="86" t="s">
        <v>246</v>
      </c>
      <c r="P15" s="88">
        <v>43697.71074074074</v>
      </c>
      <c r="Q15" s="86" t="s">
        <v>253</v>
      </c>
      <c r="R15" s="86"/>
      <c r="S15" s="86"/>
      <c r="T15" s="86"/>
      <c r="U15" s="86"/>
      <c r="V15" s="90" t="s">
        <v>362</v>
      </c>
      <c r="W15" s="88">
        <v>43697.71074074074</v>
      </c>
      <c r="X15" s="90" t="s">
        <v>374</v>
      </c>
      <c r="Y15" s="86"/>
      <c r="Z15" s="86"/>
      <c r="AA15" s="92" t="s">
        <v>419</v>
      </c>
      <c r="AB15" s="86"/>
      <c r="AC15" s="86" t="b">
        <v>0</v>
      </c>
      <c r="AD15" s="86">
        <v>0</v>
      </c>
      <c r="AE15" s="92" t="s">
        <v>459</v>
      </c>
      <c r="AF15" s="86" t="b">
        <v>0</v>
      </c>
      <c r="AG15" s="86" t="s">
        <v>463</v>
      </c>
      <c r="AH15" s="86"/>
      <c r="AI15" s="92" t="s">
        <v>459</v>
      </c>
      <c r="AJ15" s="86" t="b">
        <v>0</v>
      </c>
      <c r="AK15" s="86">
        <v>1</v>
      </c>
      <c r="AL15" s="92" t="s">
        <v>433</v>
      </c>
      <c r="AM15" s="86" t="s">
        <v>470</v>
      </c>
      <c r="AN15" s="86" t="b">
        <v>0</v>
      </c>
      <c r="AO15" s="92" t="s">
        <v>433</v>
      </c>
      <c r="AP15" s="86" t="s">
        <v>176</v>
      </c>
      <c r="AQ15" s="86">
        <v>0</v>
      </c>
      <c r="AR15" s="86">
        <v>0</v>
      </c>
      <c r="AS15" s="86"/>
      <c r="AT15" s="86"/>
      <c r="AU15" s="86"/>
      <c r="AV15" s="86"/>
      <c r="AW15" s="86"/>
      <c r="AX15" s="86"/>
      <c r="AY15" s="86"/>
      <c r="AZ15" s="86"/>
      <c r="BA15">
        <v>8</v>
      </c>
      <c r="BB15" s="85" t="str">
        <f>REPLACE(INDEX(GroupVertices[Group],MATCH(Edges[[#This Row],[Vertex 1]],GroupVertices[Vertex],0)),1,1,"")</f>
        <v>2</v>
      </c>
      <c r="BC15" s="85" t="str">
        <f>REPLACE(INDEX(GroupVertices[Group],MATCH(Edges[[#This Row],[Vertex 2]],GroupVertices[Vertex],0)),1,1,"")</f>
        <v>1</v>
      </c>
      <c r="BD15" s="51"/>
      <c r="BE15" s="52"/>
      <c r="BF15" s="51"/>
      <c r="BG15" s="52"/>
      <c r="BH15" s="51"/>
      <c r="BI15" s="52"/>
      <c r="BJ15" s="51"/>
      <c r="BK15" s="52"/>
      <c r="BL15" s="51"/>
    </row>
    <row r="16" spans="1:64" ht="30">
      <c r="A16" s="84" t="s">
        <v>218</v>
      </c>
      <c r="B16" s="84" t="s">
        <v>221</v>
      </c>
      <c r="C16" s="53" t="s">
        <v>1253</v>
      </c>
      <c r="D16" s="54">
        <v>10</v>
      </c>
      <c r="E16" s="65" t="s">
        <v>136</v>
      </c>
      <c r="F16" s="55">
        <v>12</v>
      </c>
      <c r="G16" s="53"/>
      <c r="H16" s="57"/>
      <c r="I16" s="56"/>
      <c r="J16" s="56"/>
      <c r="K16" s="36" t="s">
        <v>65</v>
      </c>
      <c r="L16" s="83">
        <v>16</v>
      </c>
      <c r="M16" s="83"/>
      <c r="N16" s="63"/>
      <c r="O16" s="86" t="s">
        <v>246</v>
      </c>
      <c r="P16" s="88">
        <v>43697.863969907405</v>
      </c>
      <c r="Q16" s="86" t="s">
        <v>254</v>
      </c>
      <c r="R16" s="86"/>
      <c r="S16" s="86"/>
      <c r="T16" s="86" t="s">
        <v>316</v>
      </c>
      <c r="U16" s="86"/>
      <c r="V16" s="90" t="s">
        <v>362</v>
      </c>
      <c r="W16" s="88">
        <v>43697.863969907405</v>
      </c>
      <c r="X16" s="90" t="s">
        <v>375</v>
      </c>
      <c r="Y16" s="86"/>
      <c r="Z16" s="86"/>
      <c r="AA16" s="92" t="s">
        <v>420</v>
      </c>
      <c r="AB16" s="86"/>
      <c r="AC16" s="86" t="b">
        <v>0</v>
      </c>
      <c r="AD16" s="86">
        <v>0</v>
      </c>
      <c r="AE16" s="92" t="s">
        <v>459</v>
      </c>
      <c r="AF16" s="86" t="b">
        <v>0</v>
      </c>
      <c r="AG16" s="86" t="s">
        <v>463</v>
      </c>
      <c r="AH16" s="86"/>
      <c r="AI16" s="92" t="s">
        <v>459</v>
      </c>
      <c r="AJ16" s="86" t="b">
        <v>0</v>
      </c>
      <c r="AK16" s="86">
        <v>1</v>
      </c>
      <c r="AL16" s="92" t="s">
        <v>440</v>
      </c>
      <c r="AM16" s="86" t="s">
        <v>470</v>
      </c>
      <c r="AN16" s="86" t="b">
        <v>0</v>
      </c>
      <c r="AO16" s="92" t="s">
        <v>440</v>
      </c>
      <c r="AP16" s="86" t="s">
        <v>176</v>
      </c>
      <c r="AQ16" s="86">
        <v>0</v>
      </c>
      <c r="AR16" s="86">
        <v>0</v>
      </c>
      <c r="AS16" s="86"/>
      <c r="AT16" s="86"/>
      <c r="AU16" s="86"/>
      <c r="AV16" s="86"/>
      <c r="AW16" s="86"/>
      <c r="AX16" s="86"/>
      <c r="AY16" s="86"/>
      <c r="AZ16" s="86"/>
      <c r="BA16">
        <v>8</v>
      </c>
      <c r="BB16" s="85" t="str">
        <f>REPLACE(INDEX(GroupVertices[Group],MATCH(Edges[[#This Row],[Vertex 1]],GroupVertices[Vertex],0)),1,1,"")</f>
        <v>2</v>
      </c>
      <c r="BC16" s="85" t="str">
        <f>REPLACE(INDEX(GroupVertices[Group],MATCH(Edges[[#This Row],[Vertex 2]],GroupVertices[Vertex],0)),1,1,"")</f>
        <v>1</v>
      </c>
      <c r="BD16" s="51">
        <v>1</v>
      </c>
      <c r="BE16" s="52">
        <v>5</v>
      </c>
      <c r="BF16" s="51">
        <v>0</v>
      </c>
      <c r="BG16" s="52">
        <v>0</v>
      </c>
      <c r="BH16" s="51">
        <v>0</v>
      </c>
      <c r="BI16" s="52">
        <v>0</v>
      </c>
      <c r="BJ16" s="51">
        <v>19</v>
      </c>
      <c r="BK16" s="52">
        <v>95</v>
      </c>
      <c r="BL16" s="51">
        <v>20</v>
      </c>
    </row>
    <row r="17" spans="1:64" ht="45">
      <c r="A17" s="84" t="s">
        <v>218</v>
      </c>
      <c r="B17" s="84" t="s">
        <v>233</v>
      </c>
      <c r="C17" s="53" t="s">
        <v>1252</v>
      </c>
      <c r="D17" s="54">
        <v>3</v>
      </c>
      <c r="E17" s="65" t="s">
        <v>132</v>
      </c>
      <c r="F17" s="55">
        <v>35</v>
      </c>
      <c r="G17" s="53"/>
      <c r="H17" s="57"/>
      <c r="I17" s="56"/>
      <c r="J17" s="56"/>
      <c r="K17" s="36" t="s">
        <v>65</v>
      </c>
      <c r="L17" s="83">
        <v>17</v>
      </c>
      <c r="M17" s="83"/>
      <c r="N17" s="63"/>
      <c r="O17" s="86" t="s">
        <v>246</v>
      </c>
      <c r="P17" s="88">
        <v>43697.86417824074</v>
      </c>
      <c r="Q17" s="86" t="s">
        <v>255</v>
      </c>
      <c r="R17" s="86"/>
      <c r="S17" s="86"/>
      <c r="T17" s="86" t="s">
        <v>317</v>
      </c>
      <c r="U17" s="86"/>
      <c r="V17" s="90" t="s">
        <v>362</v>
      </c>
      <c r="W17" s="88">
        <v>43697.86417824074</v>
      </c>
      <c r="X17" s="90" t="s">
        <v>376</v>
      </c>
      <c r="Y17" s="86"/>
      <c r="Z17" s="86"/>
      <c r="AA17" s="92" t="s">
        <v>421</v>
      </c>
      <c r="AB17" s="86"/>
      <c r="AC17" s="86" t="b">
        <v>0</v>
      </c>
      <c r="AD17" s="86">
        <v>0</v>
      </c>
      <c r="AE17" s="92" t="s">
        <v>459</v>
      </c>
      <c r="AF17" s="86" t="b">
        <v>0</v>
      </c>
      <c r="AG17" s="86" t="s">
        <v>463</v>
      </c>
      <c r="AH17" s="86"/>
      <c r="AI17" s="92" t="s">
        <v>459</v>
      </c>
      <c r="AJ17" s="86" t="b">
        <v>0</v>
      </c>
      <c r="AK17" s="86">
        <v>1</v>
      </c>
      <c r="AL17" s="92" t="s">
        <v>434</v>
      </c>
      <c r="AM17" s="86" t="s">
        <v>470</v>
      </c>
      <c r="AN17" s="86" t="b">
        <v>0</v>
      </c>
      <c r="AO17" s="92" t="s">
        <v>434</v>
      </c>
      <c r="AP17" s="86" t="s">
        <v>176</v>
      </c>
      <c r="AQ17" s="86">
        <v>0</v>
      </c>
      <c r="AR17" s="86">
        <v>0</v>
      </c>
      <c r="AS17" s="86"/>
      <c r="AT17" s="86"/>
      <c r="AU17" s="86"/>
      <c r="AV17" s="86"/>
      <c r="AW17" s="86"/>
      <c r="AX17" s="86"/>
      <c r="AY17" s="86"/>
      <c r="AZ17" s="86"/>
      <c r="BA17">
        <v>1</v>
      </c>
      <c r="BB17" s="85" t="str">
        <f>REPLACE(INDEX(GroupVertices[Group],MATCH(Edges[[#This Row],[Vertex 1]],GroupVertices[Vertex],0)),1,1,"")</f>
        <v>2</v>
      </c>
      <c r="BC17" s="85" t="str">
        <f>REPLACE(INDEX(GroupVertices[Group],MATCH(Edges[[#This Row],[Vertex 2]],GroupVertices[Vertex],0)),1,1,"")</f>
        <v>2</v>
      </c>
      <c r="BD17" s="51">
        <v>0</v>
      </c>
      <c r="BE17" s="52">
        <v>0</v>
      </c>
      <c r="BF17" s="51">
        <v>0</v>
      </c>
      <c r="BG17" s="52">
        <v>0</v>
      </c>
      <c r="BH17" s="51">
        <v>0</v>
      </c>
      <c r="BI17" s="52">
        <v>0</v>
      </c>
      <c r="BJ17" s="51">
        <v>17</v>
      </c>
      <c r="BK17" s="52">
        <v>100</v>
      </c>
      <c r="BL17" s="51">
        <v>17</v>
      </c>
    </row>
    <row r="18" spans="1:64" ht="30">
      <c r="A18" s="84" t="s">
        <v>218</v>
      </c>
      <c r="B18" s="84" t="s">
        <v>221</v>
      </c>
      <c r="C18" s="53" t="s">
        <v>1253</v>
      </c>
      <c r="D18" s="54">
        <v>10</v>
      </c>
      <c r="E18" s="65" t="s">
        <v>136</v>
      </c>
      <c r="F18" s="55">
        <v>12</v>
      </c>
      <c r="G18" s="53"/>
      <c r="H18" s="57"/>
      <c r="I18" s="56"/>
      <c r="J18" s="56"/>
      <c r="K18" s="36" t="s">
        <v>65</v>
      </c>
      <c r="L18" s="83">
        <v>18</v>
      </c>
      <c r="M18" s="83"/>
      <c r="N18" s="63"/>
      <c r="O18" s="86" t="s">
        <v>246</v>
      </c>
      <c r="P18" s="88">
        <v>43697.86417824074</v>
      </c>
      <c r="Q18" s="86" t="s">
        <v>255</v>
      </c>
      <c r="R18" s="86"/>
      <c r="S18" s="86"/>
      <c r="T18" s="86" t="s">
        <v>317</v>
      </c>
      <c r="U18" s="86"/>
      <c r="V18" s="90" t="s">
        <v>362</v>
      </c>
      <c r="W18" s="88">
        <v>43697.86417824074</v>
      </c>
      <c r="X18" s="90" t="s">
        <v>376</v>
      </c>
      <c r="Y18" s="86"/>
      <c r="Z18" s="86"/>
      <c r="AA18" s="92" t="s">
        <v>421</v>
      </c>
      <c r="AB18" s="86"/>
      <c r="AC18" s="86" t="b">
        <v>0</v>
      </c>
      <c r="AD18" s="86">
        <v>0</v>
      </c>
      <c r="AE18" s="92" t="s">
        <v>459</v>
      </c>
      <c r="AF18" s="86" t="b">
        <v>0</v>
      </c>
      <c r="AG18" s="86" t="s">
        <v>463</v>
      </c>
      <c r="AH18" s="86"/>
      <c r="AI18" s="92" t="s">
        <v>459</v>
      </c>
      <c r="AJ18" s="86" t="b">
        <v>0</v>
      </c>
      <c r="AK18" s="86">
        <v>1</v>
      </c>
      <c r="AL18" s="92" t="s">
        <v>434</v>
      </c>
      <c r="AM18" s="86" t="s">
        <v>470</v>
      </c>
      <c r="AN18" s="86" t="b">
        <v>0</v>
      </c>
      <c r="AO18" s="92" t="s">
        <v>434</v>
      </c>
      <c r="AP18" s="86" t="s">
        <v>176</v>
      </c>
      <c r="AQ18" s="86">
        <v>0</v>
      </c>
      <c r="AR18" s="86">
        <v>0</v>
      </c>
      <c r="AS18" s="86"/>
      <c r="AT18" s="86"/>
      <c r="AU18" s="86"/>
      <c r="AV18" s="86"/>
      <c r="AW18" s="86"/>
      <c r="AX18" s="86"/>
      <c r="AY18" s="86"/>
      <c r="AZ18" s="86"/>
      <c r="BA18">
        <v>8</v>
      </c>
      <c r="BB18" s="85" t="str">
        <f>REPLACE(INDEX(GroupVertices[Group],MATCH(Edges[[#This Row],[Vertex 1]],GroupVertices[Vertex],0)),1,1,"")</f>
        <v>2</v>
      </c>
      <c r="BC18" s="85" t="str">
        <f>REPLACE(INDEX(GroupVertices[Group],MATCH(Edges[[#This Row],[Vertex 2]],GroupVertices[Vertex],0)),1,1,"")</f>
        <v>1</v>
      </c>
      <c r="BD18" s="51"/>
      <c r="BE18" s="52"/>
      <c r="BF18" s="51"/>
      <c r="BG18" s="52"/>
      <c r="BH18" s="51"/>
      <c r="BI18" s="52"/>
      <c r="BJ18" s="51"/>
      <c r="BK18" s="52"/>
      <c r="BL18" s="51"/>
    </row>
    <row r="19" spans="1:64" ht="45">
      <c r="A19" s="84" t="s">
        <v>218</v>
      </c>
      <c r="B19" s="84" t="s">
        <v>228</v>
      </c>
      <c r="C19" s="53" t="s">
        <v>1252</v>
      </c>
      <c r="D19" s="54">
        <v>3</v>
      </c>
      <c r="E19" s="65" t="s">
        <v>132</v>
      </c>
      <c r="F19" s="55">
        <v>35</v>
      </c>
      <c r="G19" s="53"/>
      <c r="H19" s="57"/>
      <c r="I19" s="56"/>
      <c r="J19" s="56"/>
      <c r="K19" s="36" t="s">
        <v>65</v>
      </c>
      <c r="L19" s="83">
        <v>19</v>
      </c>
      <c r="M19" s="83"/>
      <c r="N19" s="63"/>
      <c r="O19" s="86" t="s">
        <v>246</v>
      </c>
      <c r="P19" s="88">
        <v>43698.07208333333</v>
      </c>
      <c r="Q19" s="86" t="s">
        <v>250</v>
      </c>
      <c r="R19" s="86"/>
      <c r="S19" s="86"/>
      <c r="T19" s="86" t="s">
        <v>314</v>
      </c>
      <c r="U19" s="86"/>
      <c r="V19" s="90" t="s">
        <v>362</v>
      </c>
      <c r="W19" s="88">
        <v>43698.07208333333</v>
      </c>
      <c r="X19" s="90" t="s">
        <v>377</v>
      </c>
      <c r="Y19" s="86"/>
      <c r="Z19" s="86"/>
      <c r="AA19" s="92" t="s">
        <v>422</v>
      </c>
      <c r="AB19" s="86"/>
      <c r="AC19" s="86" t="b">
        <v>0</v>
      </c>
      <c r="AD19" s="86">
        <v>0</v>
      </c>
      <c r="AE19" s="92" t="s">
        <v>459</v>
      </c>
      <c r="AF19" s="86" t="b">
        <v>0</v>
      </c>
      <c r="AG19" s="86" t="s">
        <v>463</v>
      </c>
      <c r="AH19" s="86"/>
      <c r="AI19" s="92" t="s">
        <v>459</v>
      </c>
      <c r="AJ19" s="86" t="b">
        <v>0</v>
      </c>
      <c r="AK19" s="86">
        <v>2</v>
      </c>
      <c r="AL19" s="92" t="s">
        <v>437</v>
      </c>
      <c r="AM19" s="86" t="s">
        <v>470</v>
      </c>
      <c r="AN19" s="86" t="b">
        <v>0</v>
      </c>
      <c r="AO19" s="92" t="s">
        <v>437</v>
      </c>
      <c r="AP19" s="86" t="s">
        <v>176</v>
      </c>
      <c r="AQ19" s="86">
        <v>0</v>
      </c>
      <c r="AR19" s="86">
        <v>0</v>
      </c>
      <c r="AS19" s="86"/>
      <c r="AT19" s="86"/>
      <c r="AU19" s="86"/>
      <c r="AV19" s="86"/>
      <c r="AW19" s="86"/>
      <c r="AX19" s="86"/>
      <c r="AY19" s="86"/>
      <c r="AZ19" s="86"/>
      <c r="BA19">
        <v>1</v>
      </c>
      <c r="BB19" s="85" t="str">
        <f>REPLACE(INDEX(GroupVertices[Group],MATCH(Edges[[#This Row],[Vertex 1]],GroupVertices[Vertex],0)),1,1,"")</f>
        <v>2</v>
      </c>
      <c r="BC19" s="85" t="str">
        <f>REPLACE(INDEX(GroupVertices[Group],MATCH(Edges[[#This Row],[Vertex 2]],GroupVertices[Vertex],0)),1,1,"")</f>
        <v>6</v>
      </c>
      <c r="BD19" s="51"/>
      <c r="BE19" s="52"/>
      <c r="BF19" s="51"/>
      <c r="BG19" s="52"/>
      <c r="BH19" s="51"/>
      <c r="BI19" s="52"/>
      <c r="BJ19" s="51"/>
      <c r="BK19" s="52"/>
      <c r="BL19" s="51"/>
    </row>
    <row r="20" spans="1:64" ht="45">
      <c r="A20" s="84" t="s">
        <v>218</v>
      </c>
      <c r="B20" s="84" t="s">
        <v>229</v>
      </c>
      <c r="C20" s="53" t="s">
        <v>1252</v>
      </c>
      <c r="D20" s="54">
        <v>3</v>
      </c>
      <c r="E20" s="65" t="s">
        <v>132</v>
      </c>
      <c r="F20" s="55">
        <v>35</v>
      </c>
      <c r="G20" s="53"/>
      <c r="H20" s="57"/>
      <c r="I20" s="56"/>
      <c r="J20" s="56"/>
      <c r="K20" s="36" t="s">
        <v>65</v>
      </c>
      <c r="L20" s="83">
        <v>20</v>
      </c>
      <c r="M20" s="83"/>
      <c r="N20" s="63"/>
      <c r="O20" s="86" t="s">
        <v>246</v>
      </c>
      <c r="P20" s="88">
        <v>43698.07208333333</v>
      </c>
      <c r="Q20" s="86" t="s">
        <v>250</v>
      </c>
      <c r="R20" s="86"/>
      <c r="S20" s="86"/>
      <c r="T20" s="86" t="s">
        <v>314</v>
      </c>
      <c r="U20" s="86"/>
      <c r="V20" s="90" t="s">
        <v>362</v>
      </c>
      <c r="W20" s="88">
        <v>43698.07208333333</v>
      </c>
      <c r="X20" s="90" t="s">
        <v>377</v>
      </c>
      <c r="Y20" s="86"/>
      <c r="Z20" s="86"/>
      <c r="AA20" s="92" t="s">
        <v>422</v>
      </c>
      <c r="AB20" s="86"/>
      <c r="AC20" s="86" t="b">
        <v>0</v>
      </c>
      <c r="AD20" s="86">
        <v>0</v>
      </c>
      <c r="AE20" s="92" t="s">
        <v>459</v>
      </c>
      <c r="AF20" s="86" t="b">
        <v>0</v>
      </c>
      <c r="AG20" s="86" t="s">
        <v>463</v>
      </c>
      <c r="AH20" s="86"/>
      <c r="AI20" s="92" t="s">
        <v>459</v>
      </c>
      <c r="AJ20" s="86" t="b">
        <v>0</v>
      </c>
      <c r="AK20" s="86">
        <v>2</v>
      </c>
      <c r="AL20" s="92" t="s">
        <v>437</v>
      </c>
      <c r="AM20" s="86" t="s">
        <v>470</v>
      </c>
      <c r="AN20" s="86" t="b">
        <v>0</v>
      </c>
      <c r="AO20" s="92" t="s">
        <v>437</v>
      </c>
      <c r="AP20" s="86" t="s">
        <v>176</v>
      </c>
      <c r="AQ20" s="86">
        <v>0</v>
      </c>
      <c r="AR20" s="86">
        <v>0</v>
      </c>
      <c r="AS20" s="86"/>
      <c r="AT20" s="86"/>
      <c r="AU20" s="86"/>
      <c r="AV20" s="86"/>
      <c r="AW20" s="86"/>
      <c r="AX20" s="86"/>
      <c r="AY20" s="86"/>
      <c r="AZ20" s="86"/>
      <c r="BA20">
        <v>1</v>
      </c>
      <c r="BB20" s="85" t="str">
        <f>REPLACE(INDEX(GroupVertices[Group],MATCH(Edges[[#This Row],[Vertex 1]],GroupVertices[Vertex],0)),1,1,"")</f>
        <v>2</v>
      </c>
      <c r="BC20" s="85" t="str">
        <f>REPLACE(INDEX(GroupVertices[Group],MATCH(Edges[[#This Row],[Vertex 2]],GroupVertices[Vertex],0)),1,1,"")</f>
        <v>6</v>
      </c>
      <c r="BD20" s="51"/>
      <c r="BE20" s="52"/>
      <c r="BF20" s="51"/>
      <c r="BG20" s="52"/>
      <c r="BH20" s="51"/>
      <c r="BI20" s="52"/>
      <c r="BJ20" s="51"/>
      <c r="BK20" s="52"/>
      <c r="BL20" s="51"/>
    </row>
    <row r="21" spans="1:64" ht="30">
      <c r="A21" s="84" t="s">
        <v>218</v>
      </c>
      <c r="B21" s="84" t="s">
        <v>221</v>
      </c>
      <c r="C21" s="53" t="s">
        <v>1253</v>
      </c>
      <c r="D21" s="54">
        <v>10</v>
      </c>
      <c r="E21" s="65" t="s">
        <v>136</v>
      </c>
      <c r="F21" s="55">
        <v>12</v>
      </c>
      <c r="G21" s="53"/>
      <c r="H21" s="57"/>
      <c r="I21" s="56"/>
      <c r="J21" s="56"/>
      <c r="K21" s="36" t="s">
        <v>65</v>
      </c>
      <c r="L21" s="83">
        <v>21</v>
      </c>
      <c r="M21" s="83"/>
      <c r="N21" s="63"/>
      <c r="O21" s="86" t="s">
        <v>246</v>
      </c>
      <c r="P21" s="88">
        <v>43698.07208333333</v>
      </c>
      <c r="Q21" s="86" t="s">
        <v>250</v>
      </c>
      <c r="R21" s="86"/>
      <c r="S21" s="86"/>
      <c r="T21" s="86" t="s">
        <v>314</v>
      </c>
      <c r="U21" s="86"/>
      <c r="V21" s="90" t="s">
        <v>362</v>
      </c>
      <c r="W21" s="88">
        <v>43698.07208333333</v>
      </c>
      <c r="X21" s="90" t="s">
        <v>377</v>
      </c>
      <c r="Y21" s="86"/>
      <c r="Z21" s="86"/>
      <c r="AA21" s="92" t="s">
        <v>422</v>
      </c>
      <c r="AB21" s="86"/>
      <c r="AC21" s="86" t="b">
        <v>0</v>
      </c>
      <c r="AD21" s="86">
        <v>0</v>
      </c>
      <c r="AE21" s="92" t="s">
        <v>459</v>
      </c>
      <c r="AF21" s="86" t="b">
        <v>0</v>
      </c>
      <c r="AG21" s="86" t="s">
        <v>463</v>
      </c>
      <c r="AH21" s="86"/>
      <c r="AI21" s="92" t="s">
        <v>459</v>
      </c>
      <c r="AJ21" s="86" t="b">
        <v>0</v>
      </c>
      <c r="AK21" s="86">
        <v>2</v>
      </c>
      <c r="AL21" s="92" t="s">
        <v>437</v>
      </c>
      <c r="AM21" s="86" t="s">
        <v>470</v>
      </c>
      <c r="AN21" s="86" t="b">
        <v>0</v>
      </c>
      <c r="AO21" s="92" t="s">
        <v>437</v>
      </c>
      <c r="AP21" s="86" t="s">
        <v>176</v>
      </c>
      <c r="AQ21" s="86">
        <v>0</v>
      </c>
      <c r="AR21" s="86">
        <v>0</v>
      </c>
      <c r="AS21" s="86"/>
      <c r="AT21" s="86"/>
      <c r="AU21" s="86"/>
      <c r="AV21" s="86"/>
      <c r="AW21" s="86"/>
      <c r="AX21" s="86"/>
      <c r="AY21" s="86"/>
      <c r="AZ21" s="86"/>
      <c r="BA21">
        <v>8</v>
      </c>
      <c r="BB21" s="85" t="str">
        <f>REPLACE(INDEX(GroupVertices[Group],MATCH(Edges[[#This Row],[Vertex 1]],GroupVertices[Vertex],0)),1,1,"")</f>
        <v>2</v>
      </c>
      <c r="BC21" s="85" t="str">
        <f>REPLACE(INDEX(GroupVertices[Group],MATCH(Edges[[#This Row],[Vertex 2]],GroupVertices[Vertex],0)),1,1,"")</f>
        <v>1</v>
      </c>
      <c r="BD21" s="51">
        <v>0</v>
      </c>
      <c r="BE21" s="52">
        <v>0</v>
      </c>
      <c r="BF21" s="51">
        <v>0</v>
      </c>
      <c r="BG21" s="52">
        <v>0</v>
      </c>
      <c r="BH21" s="51">
        <v>0</v>
      </c>
      <c r="BI21" s="52">
        <v>0</v>
      </c>
      <c r="BJ21" s="51">
        <v>20</v>
      </c>
      <c r="BK21" s="52">
        <v>100</v>
      </c>
      <c r="BL21" s="51">
        <v>20</v>
      </c>
    </row>
    <row r="22" spans="1:64" ht="30">
      <c r="A22" s="84" t="s">
        <v>218</v>
      </c>
      <c r="B22" s="84" t="s">
        <v>221</v>
      </c>
      <c r="C22" s="53" t="s">
        <v>1253</v>
      </c>
      <c r="D22" s="54">
        <v>10</v>
      </c>
      <c r="E22" s="65" t="s">
        <v>136</v>
      </c>
      <c r="F22" s="55">
        <v>12</v>
      </c>
      <c r="G22" s="53"/>
      <c r="H22" s="57"/>
      <c r="I22" s="56"/>
      <c r="J22" s="56"/>
      <c r="K22" s="36" t="s">
        <v>65</v>
      </c>
      <c r="L22" s="83">
        <v>22</v>
      </c>
      <c r="M22" s="83"/>
      <c r="N22" s="63"/>
      <c r="O22" s="86" t="s">
        <v>246</v>
      </c>
      <c r="P22" s="88">
        <v>43698.07212962963</v>
      </c>
      <c r="Q22" s="86" t="s">
        <v>256</v>
      </c>
      <c r="R22" s="90" t="s">
        <v>281</v>
      </c>
      <c r="S22" s="86" t="s">
        <v>300</v>
      </c>
      <c r="T22" s="86" t="s">
        <v>318</v>
      </c>
      <c r="U22" s="86"/>
      <c r="V22" s="90" t="s">
        <v>362</v>
      </c>
      <c r="W22" s="88">
        <v>43698.07212962963</v>
      </c>
      <c r="X22" s="90" t="s">
        <v>378</v>
      </c>
      <c r="Y22" s="86"/>
      <c r="Z22" s="86"/>
      <c r="AA22" s="92" t="s">
        <v>423</v>
      </c>
      <c r="AB22" s="86"/>
      <c r="AC22" s="86" t="b">
        <v>0</v>
      </c>
      <c r="AD22" s="86">
        <v>0</v>
      </c>
      <c r="AE22" s="92" t="s">
        <v>459</v>
      </c>
      <c r="AF22" s="86" t="b">
        <v>0</v>
      </c>
      <c r="AG22" s="86" t="s">
        <v>463</v>
      </c>
      <c r="AH22" s="86"/>
      <c r="AI22" s="92" t="s">
        <v>459</v>
      </c>
      <c r="AJ22" s="86" t="b">
        <v>0</v>
      </c>
      <c r="AK22" s="86">
        <v>1</v>
      </c>
      <c r="AL22" s="92" t="s">
        <v>442</v>
      </c>
      <c r="AM22" s="86" t="s">
        <v>470</v>
      </c>
      <c r="AN22" s="86" t="b">
        <v>0</v>
      </c>
      <c r="AO22" s="92" t="s">
        <v>442</v>
      </c>
      <c r="AP22" s="86" t="s">
        <v>176</v>
      </c>
      <c r="AQ22" s="86">
        <v>0</v>
      </c>
      <c r="AR22" s="86">
        <v>0</v>
      </c>
      <c r="AS22" s="86"/>
      <c r="AT22" s="86"/>
      <c r="AU22" s="86"/>
      <c r="AV22" s="86"/>
      <c r="AW22" s="86"/>
      <c r="AX22" s="86"/>
      <c r="AY22" s="86"/>
      <c r="AZ22" s="86"/>
      <c r="BA22">
        <v>8</v>
      </c>
      <c r="BB22" s="85" t="str">
        <f>REPLACE(INDEX(GroupVertices[Group],MATCH(Edges[[#This Row],[Vertex 1]],GroupVertices[Vertex],0)),1,1,"")</f>
        <v>2</v>
      </c>
      <c r="BC22" s="85" t="str">
        <f>REPLACE(INDEX(GroupVertices[Group],MATCH(Edges[[#This Row],[Vertex 2]],GroupVertices[Vertex],0)),1,1,"")</f>
        <v>1</v>
      </c>
      <c r="BD22" s="51">
        <v>0</v>
      </c>
      <c r="BE22" s="52">
        <v>0</v>
      </c>
      <c r="BF22" s="51">
        <v>0</v>
      </c>
      <c r="BG22" s="52">
        <v>0</v>
      </c>
      <c r="BH22" s="51">
        <v>0</v>
      </c>
      <c r="BI22" s="52">
        <v>0</v>
      </c>
      <c r="BJ22" s="51">
        <v>15</v>
      </c>
      <c r="BK22" s="52">
        <v>100</v>
      </c>
      <c r="BL22" s="51">
        <v>15</v>
      </c>
    </row>
    <row r="23" spans="1:64" ht="45">
      <c r="A23" s="84" t="s">
        <v>218</v>
      </c>
      <c r="B23" s="84" t="s">
        <v>234</v>
      </c>
      <c r="C23" s="53" t="s">
        <v>1252</v>
      </c>
      <c r="D23" s="54">
        <v>3</v>
      </c>
      <c r="E23" s="65" t="s">
        <v>132</v>
      </c>
      <c r="F23" s="55">
        <v>35</v>
      </c>
      <c r="G23" s="53"/>
      <c r="H23" s="57"/>
      <c r="I23" s="56"/>
      <c r="J23" s="56"/>
      <c r="K23" s="36" t="s">
        <v>65</v>
      </c>
      <c r="L23" s="83">
        <v>23</v>
      </c>
      <c r="M23" s="83"/>
      <c r="N23" s="63"/>
      <c r="O23" s="86" t="s">
        <v>246</v>
      </c>
      <c r="P23" s="88">
        <v>43701.097905092596</v>
      </c>
      <c r="Q23" s="86" t="s">
        <v>257</v>
      </c>
      <c r="R23" s="86"/>
      <c r="S23" s="86"/>
      <c r="T23" s="86" t="s">
        <v>319</v>
      </c>
      <c r="U23" s="86"/>
      <c r="V23" s="90" t="s">
        <v>362</v>
      </c>
      <c r="W23" s="88">
        <v>43701.097905092596</v>
      </c>
      <c r="X23" s="90" t="s">
        <v>379</v>
      </c>
      <c r="Y23" s="86"/>
      <c r="Z23" s="86"/>
      <c r="AA23" s="92" t="s">
        <v>424</v>
      </c>
      <c r="AB23" s="86"/>
      <c r="AC23" s="86" t="b">
        <v>0</v>
      </c>
      <c r="AD23" s="86">
        <v>0</v>
      </c>
      <c r="AE23" s="92" t="s">
        <v>459</v>
      </c>
      <c r="AF23" s="86" t="b">
        <v>0</v>
      </c>
      <c r="AG23" s="86" t="s">
        <v>463</v>
      </c>
      <c r="AH23" s="86"/>
      <c r="AI23" s="92" t="s">
        <v>459</v>
      </c>
      <c r="AJ23" s="86" t="b">
        <v>0</v>
      </c>
      <c r="AK23" s="86">
        <v>1</v>
      </c>
      <c r="AL23" s="92" t="s">
        <v>438</v>
      </c>
      <c r="AM23" s="86" t="s">
        <v>470</v>
      </c>
      <c r="AN23" s="86" t="b">
        <v>0</v>
      </c>
      <c r="AO23" s="92" t="s">
        <v>438</v>
      </c>
      <c r="AP23" s="86" t="s">
        <v>176</v>
      </c>
      <c r="AQ23" s="86">
        <v>0</v>
      </c>
      <c r="AR23" s="86">
        <v>0</v>
      </c>
      <c r="AS23" s="86"/>
      <c r="AT23" s="86"/>
      <c r="AU23" s="86"/>
      <c r="AV23" s="86"/>
      <c r="AW23" s="86"/>
      <c r="AX23" s="86"/>
      <c r="AY23" s="86"/>
      <c r="AZ23" s="86"/>
      <c r="BA23">
        <v>1</v>
      </c>
      <c r="BB23" s="85" t="str">
        <f>REPLACE(INDEX(GroupVertices[Group],MATCH(Edges[[#This Row],[Vertex 1]],GroupVertices[Vertex],0)),1,1,"")</f>
        <v>2</v>
      </c>
      <c r="BC23" s="85" t="str">
        <f>REPLACE(INDEX(GroupVertices[Group],MATCH(Edges[[#This Row],[Vertex 2]],GroupVertices[Vertex],0)),1,1,"")</f>
        <v>2</v>
      </c>
      <c r="BD23" s="51"/>
      <c r="BE23" s="52"/>
      <c r="BF23" s="51"/>
      <c r="BG23" s="52"/>
      <c r="BH23" s="51"/>
      <c r="BI23" s="52"/>
      <c r="BJ23" s="51"/>
      <c r="BK23" s="52"/>
      <c r="BL23" s="51"/>
    </row>
    <row r="24" spans="1:64" ht="45">
      <c r="A24" s="84" t="s">
        <v>218</v>
      </c>
      <c r="B24" s="84" t="s">
        <v>235</v>
      </c>
      <c r="C24" s="53" t="s">
        <v>1252</v>
      </c>
      <c r="D24" s="54">
        <v>3</v>
      </c>
      <c r="E24" s="65" t="s">
        <v>132</v>
      </c>
      <c r="F24" s="55">
        <v>35</v>
      </c>
      <c r="G24" s="53"/>
      <c r="H24" s="57"/>
      <c r="I24" s="56"/>
      <c r="J24" s="56"/>
      <c r="K24" s="36" t="s">
        <v>65</v>
      </c>
      <c r="L24" s="83">
        <v>24</v>
      </c>
      <c r="M24" s="83"/>
      <c r="N24" s="63"/>
      <c r="O24" s="86" t="s">
        <v>246</v>
      </c>
      <c r="P24" s="88">
        <v>43701.097905092596</v>
      </c>
      <c r="Q24" s="86" t="s">
        <v>257</v>
      </c>
      <c r="R24" s="86"/>
      <c r="S24" s="86"/>
      <c r="T24" s="86" t="s">
        <v>319</v>
      </c>
      <c r="U24" s="86"/>
      <c r="V24" s="90" t="s">
        <v>362</v>
      </c>
      <c r="W24" s="88">
        <v>43701.097905092596</v>
      </c>
      <c r="X24" s="90" t="s">
        <v>379</v>
      </c>
      <c r="Y24" s="86"/>
      <c r="Z24" s="86"/>
      <c r="AA24" s="92" t="s">
        <v>424</v>
      </c>
      <c r="AB24" s="86"/>
      <c r="AC24" s="86" t="b">
        <v>0</v>
      </c>
      <c r="AD24" s="86">
        <v>0</v>
      </c>
      <c r="AE24" s="92" t="s">
        <v>459</v>
      </c>
      <c r="AF24" s="86" t="b">
        <v>0</v>
      </c>
      <c r="AG24" s="86" t="s">
        <v>463</v>
      </c>
      <c r="AH24" s="86"/>
      <c r="AI24" s="92" t="s">
        <v>459</v>
      </c>
      <c r="AJ24" s="86" t="b">
        <v>0</v>
      </c>
      <c r="AK24" s="86">
        <v>1</v>
      </c>
      <c r="AL24" s="92" t="s">
        <v>438</v>
      </c>
      <c r="AM24" s="86" t="s">
        <v>470</v>
      </c>
      <c r="AN24" s="86" t="b">
        <v>0</v>
      </c>
      <c r="AO24" s="92" t="s">
        <v>438</v>
      </c>
      <c r="AP24" s="86" t="s">
        <v>176</v>
      </c>
      <c r="AQ24" s="86">
        <v>0</v>
      </c>
      <c r="AR24" s="86">
        <v>0</v>
      </c>
      <c r="AS24" s="86"/>
      <c r="AT24" s="86"/>
      <c r="AU24" s="86"/>
      <c r="AV24" s="86"/>
      <c r="AW24" s="86"/>
      <c r="AX24" s="86"/>
      <c r="AY24" s="86"/>
      <c r="AZ24" s="86"/>
      <c r="BA24">
        <v>1</v>
      </c>
      <c r="BB24" s="85" t="str">
        <f>REPLACE(INDEX(GroupVertices[Group],MATCH(Edges[[#This Row],[Vertex 1]],GroupVertices[Vertex],0)),1,1,"")</f>
        <v>2</v>
      </c>
      <c r="BC24" s="85" t="str">
        <f>REPLACE(INDEX(GroupVertices[Group],MATCH(Edges[[#This Row],[Vertex 2]],GroupVertices[Vertex],0)),1,1,"")</f>
        <v>2</v>
      </c>
      <c r="BD24" s="51">
        <v>0</v>
      </c>
      <c r="BE24" s="52">
        <v>0</v>
      </c>
      <c r="BF24" s="51">
        <v>0</v>
      </c>
      <c r="BG24" s="52">
        <v>0</v>
      </c>
      <c r="BH24" s="51">
        <v>0</v>
      </c>
      <c r="BI24" s="52">
        <v>0</v>
      </c>
      <c r="BJ24" s="51">
        <v>19</v>
      </c>
      <c r="BK24" s="52">
        <v>100</v>
      </c>
      <c r="BL24" s="51">
        <v>19</v>
      </c>
    </row>
    <row r="25" spans="1:64" ht="30">
      <c r="A25" s="84" t="s">
        <v>218</v>
      </c>
      <c r="B25" s="84" t="s">
        <v>221</v>
      </c>
      <c r="C25" s="53" t="s">
        <v>1253</v>
      </c>
      <c r="D25" s="54">
        <v>10</v>
      </c>
      <c r="E25" s="65" t="s">
        <v>136</v>
      </c>
      <c r="F25" s="55">
        <v>12</v>
      </c>
      <c r="G25" s="53"/>
      <c r="H25" s="57"/>
      <c r="I25" s="56"/>
      <c r="J25" s="56"/>
      <c r="K25" s="36" t="s">
        <v>65</v>
      </c>
      <c r="L25" s="83">
        <v>25</v>
      </c>
      <c r="M25" s="83"/>
      <c r="N25" s="63"/>
      <c r="O25" s="86" t="s">
        <v>246</v>
      </c>
      <c r="P25" s="88">
        <v>43701.097905092596</v>
      </c>
      <c r="Q25" s="86" t="s">
        <v>257</v>
      </c>
      <c r="R25" s="86"/>
      <c r="S25" s="86"/>
      <c r="T25" s="86" t="s">
        <v>319</v>
      </c>
      <c r="U25" s="86"/>
      <c r="V25" s="90" t="s">
        <v>362</v>
      </c>
      <c r="W25" s="88">
        <v>43701.097905092596</v>
      </c>
      <c r="X25" s="90" t="s">
        <v>379</v>
      </c>
      <c r="Y25" s="86"/>
      <c r="Z25" s="86"/>
      <c r="AA25" s="92" t="s">
        <v>424</v>
      </c>
      <c r="AB25" s="86"/>
      <c r="AC25" s="86" t="b">
        <v>0</v>
      </c>
      <c r="AD25" s="86">
        <v>0</v>
      </c>
      <c r="AE25" s="92" t="s">
        <v>459</v>
      </c>
      <c r="AF25" s="86" t="b">
        <v>0</v>
      </c>
      <c r="AG25" s="86" t="s">
        <v>463</v>
      </c>
      <c r="AH25" s="86"/>
      <c r="AI25" s="92" t="s">
        <v>459</v>
      </c>
      <c r="AJ25" s="86" t="b">
        <v>0</v>
      </c>
      <c r="AK25" s="86">
        <v>1</v>
      </c>
      <c r="AL25" s="92" t="s">
        <v>438</v>
      </c>
      <c r="AM25" s="86" t="s">
        <v>470</v>
      </c>
      <c r="AN25" s="86" t="b">
        <v>0</v>
      </c>
      <c r="AO25" s="92" t="s">
        <v>438</v>
      </c>
      <c r="AP25" s="86" t="s">
        <v>176</v>
      </c>
      <c r="AQ25" s="86">
        <v>0</v>
      </c>
      <c r="AR25" s="86">
        <v>0</v>
      </c>
      <c r="AS25" s="86"/>
      <c r="AT25" s="86"/>
      <c r="AU25" s="86"/>
      <c r="AV25" s="86"/>
      <c r="AW25" s="86"/>
      <c r="AX25" s="86"/>
      <c r="AY25" s="86"/>
      <c r="AZ25" s="86"/>
      <c r="BA25">
        <v>8</v>
      </c>
      <c r="BB25" s="85" t="str">
        <f>REPLACE(INDEX(GroupVertices[Group],MATCH(Edges[[#This Row],[Vertex 1]],GroupVertices[Vertex],0)),1,1,"")</f>
        <v>2</v>
      </c>
      <c r="BC25" s="85" t="str">
        <f>REPLACE(INDEX(GroupVertices[Group],MATCH(Edges[[#This Row],[Vertex 2]],GroupVertices[Vertex],0)),1,1,"")</f>
        <v>1</v>
      </c>
      <c r="BD25" s="51"/>
      <c r="BE25" s="52"/>
      <c r="BF25" s="51"/>
      <c r="BG25" s="52"/>
      <c r="BH25" s="51"/>
      <c r="BI25" s="52"/>
      <c r="BJ25" s="51"/>
      <c r="BK25" s="52"/>
      <c r="BL25" s="51"/>
    </row>
    <row r="26" spans="1:64" ht="30">
      <c r="A26" s="84" t="s">
        <v>218</v>
      </c>
      <c r="B26" s="84" t="s">
        <v>221</v>
      </c>
      <c r="C26" s="53" t="s">
        <v>1253</v>
      </c>
      <c r="D26" s="54">
        <v>10</v>
      </c>
      <c r="E26" s="65" t="s">
        <v>136</v>
      </c>
      <c r="F26" s="55">
        <v>12</v>
      </c>
      <c r="G26" s="53"/>
      <c r="H26" s="57"/>
      <c r="I26" s="56"/>
      <c r="J26" s="56"/>
      <c r="K26" s="36" t="s">
        <v>65</v>
      </c>
      <c r="L26" s="83">
        <v>26</v>
      </c>
      <c r="M26" s="83"/>
      <c r="N26" s="63"/>
      <c r="O26" s="86" t="s">
        <v>246</v>
      </c>
      <c r="P26" s="88">
        <v>43701.09820601852</v>
      </c>
      <c r="Q26" s="86" t="s">
        <v>251</v>
      </c>
      <c r="R26" s="86"/>
      <c r="S26" s="86"/>
      <c r="T26" s="86" t="s">
        <v>315</v>
      </c>
      <c r="U26" s="86"/>
      <c r="V26" s="90" t="s">
        <v>362</v>
      </c>
      <c r="W26" s="88">
        <v>43701.09820601852</v>
      </c>
      <c r="X26" s="90" t="s">
        <v>380</v>
      </c>
      <c r="Y26" s="86"/>
      <c r="Z26" s="86"/>
      <c r="AA26" s="92" t="s">
        <v>425</v>
      </c>
      <c r="AB26" s="86"/>
      <c r="AC26" s="86" t="b">
        <v>0</v>
      </c>
      <c r="AD26" s="86">
        <v>0</v>
      </c>
      <c r="AE26" s="92" t="s">
        <v>459</v>
      </c>
      <c r="AF26" s="86" t="b">
        <v>0</v>
      </c>
      <c r="AG26" s="86" t="s">
        <v>463</v>
      </c>
      <c r="AH26" s="86"/>
      <c r="AI26" s="92" t="s">
        <v>459</v>
      </c>
      <c r="AJ26" s="86" t="b">
        <v>0</v>
      </c>
      <c r="AK26" s="86">
        <v>2</v>
      </c>
      <c r="AL26" s="92" t="s">
        <v>443</v>
      </c>
      <c r="AM26" s="86" t="s">
        <v>470</v>
      </c>
      <c r="AN26" s="86" t="b">
        <v>0</v>
      </c>
      <c r="AO26" s="92" t="s">
        <v>443</v>
      </c>
      <c r="AP26" s="86" t="s">
        <v>176</v>
      </c>
      <c r="AQ26" s="86">
        <v>0</v>
      </c>
      <c r="AR26" s="86">
        <v>0</v>
      </c>
      <c r="AS26" s="86"/>
      <c r="AT26" s="86"/>
      <c r="AU26" s="86"/>
      <c r="AV26" s="86"/>
      <c r="AW26" s="86"/>
      <c r="AX26" s="86"/>
      <c r="AY26" s="86"/>
      <c r="AZ26" s="86"/>
      <c r="BA26">
        <v>8</v>
      </c>
      <c r="BB26" s="85" t="str">
        <f>REPLACE(INDEX(GroupVertices[Group],MATCH(Edges[[#This Row],[Vertex 1]],GroupVertices[Vertex],0)),1,1,"")</f>
        <v>2</v>
      </c>
      <c r="BC26" s="85" t="str">
        <f>REPLACE(INDEX(GroupVertices[Group],MATCH(Edges[[#This Row],[Vertex 2]],GroupVertices[Vertex],0)),1,1,"")</f>
        <v>1</v>
      </c>
      <c r="BD26" s="51">
        <v>0</v>
      </c>
      <c r="BE26" s="52">
        <v>0</v>
      </c>
      <c r="BF26" s="51">
        <v>0</v>
      </c>
      <c r="BG26" s="52">
        <v>0</v>
      </c>
      <c r="BH26" s="51">
        <v>0</v>
      </c>
      <c r="BI26" s="52">
        <v>0</v>
      </c>
      <c r="BJ26" s="51">
        <v>17</v>
      </c>
      <c r="BK26" s="52">
        <v>100</v>
      </c>
      <c r="BL26" s="51">
        <v>17</v>
      </c>
    </row>
    <row r="27" spans="1:64" ht="45">
      <c r="A27" s="84" t="s">
        <v>219</v>
      </c>
      <c r="B27" s="84" t="s">
        <v>219</v>
      </c>
      <c r="C27" s="53" t="s">
        <v>1252</v>
      </c>
      <c r="D27" s="54">
        <v>3</v>
      </c>
      <c r="E27" s="65" t="s">
        <v>132</v>
      </c>
      <c r="F27" s="55">
        <v>35</v>
      </c>
      <c r="G27" s="53"/>
      <c r="H27" s="57"/>
      <c r="I27" s="56"/>
      <c r="J27" s="56"/>
      <c r="K27" s="36" t="s">
        <v>65</v>
      </c>
      <c r="L27" s="83">
        <v>27</v>
      </c>
      <c r="M27" s="83"/>
      <c r="N27" s="63"/>
      <c r="O27" s="86" t="s">
        <v>176</v>
      </c>
      <c r="P27" s="88">
        <v>43702.10427083333</v>
      </c>
      <c r="Q27" s="86" t="s">
        <v>258</v>
      </c>
      <c r="R27" s="90" t="s">
        <v>282</v>
      </c>
      <c r="S27" s="86" t="s">
        <v>301</v>
      </c>
      <c r="T27" s="86" t="s">
        <v>320</v>
      </c>
      <c r="U27" s="90" t="s">
        <v>338</v>
      </c>
      <c r="V27" s="90" t="s">
        <v>338</v>
      </c>
      <c r="W27" s="88">
        <v>43702.10427083333</v>
      </c>
      <c r="X27" s="90" t="s">
        <v>381</v>
      </c>
      <c r="Y27" s="86"/>
      <c r="Z27" s="86"/>
      <c r="AA27" s="92" t="s">
        <v>426</v>
      </c>
      <c r="AB27" s="86"/>
      <c r="AC27" s="86" t="b">
        <v>0</v>
      </c>
      <c r="AD27" s="86">
        <v>0</v>
      </c>
      <c r="AE27" s="92" t="s">
        <v>459</v>
      </c>
      <c r="AF27" s="86" t="b">
        <v>0</v>
      </c>
      <c r="AG27" s="86" t="s">
        <v>463</v>
      </c>
      <c r="AH27" s="86"/>
      <c r="AI27" s="92" t="s">
        <v>459</v>
      </c>
      <c r="AJ27" s="86" t="b">
        <v>0</v>
      </c>
      <c r="AK27" s="86">
        <v>0</v>
      </c>
      <c r="AL27" s="92" t="s">
        <v>459</v>
      </c>
      <c r="AM27" s="86" t="s">
        <v>471</v>
      </c>
      <c r="AN27" s="86" t="b">
        <v>0</v>
      </c>
      <c r="AO27" s="92" t="s">
        <v>426</v>
      </c>
      <c r="AP27" s="86" t="s">
        <v>176</v>
      </c>
      <c r="AQ27" s="86">
        <v>0</v>
      </c>
      <c r="AR27" s="86">
        <v>0</v>
      </c>
      <c r="AS27" s="86"/>
      <c r="AT27" s="86"/>
      <c r="AU27" s="86"/>
      <c r="AV27" s="86"/>
      <c r="AW27" s="86"/>
      <c r="AX27" s="86"/>
      <c r="AY27" s="86"/>
      <c r="AZ27" s="86"/>
      <c r="BA27">
        <v>1</v>
      </c>
      <c r="BB27" s="85" t="str">
        <f>REPLACE(INDEX(GroupVertices[Group],MATCH(Edges[[#This Row],[Vertex 1]],GroupVertices[Vertex],0)),1,1,"")</f>
        <v>5</v>
      </c>
      <c r="BC27" s="85" t="str">
        <f>REPLACE(INDEX(GroupVertices[Group],MATCH(Edges[[#This Row],[Vertex 2]],GroupVertices[Vertex],0)),1,1,"")</f>
        <v>5</v>
      </c>
      <c r="BD27" s="51">
        <v>0</v>
      </c>
      <c r="BE27" s="52">
        <v>0</v>
      </c>
      <c r="BF27" s="51">
        <v>0</v>
      </c>
      <c r="BG27" s="52">
        <v>0</v>
      </c>
      <c r="BH27" s="51">
        <v>0</v>
      </c>
      <c r="BI27" s="52">
        <v>0</v>
      </c>
      <c r="BJ27" s="51">
        <v>25</v>
      </c>
      <c r="BK27" s="52">
        <v>100</v>
      </c>
      <c r="BL27" s="51">
        <v>25</v>
      </c>
    </row>
    <row r="28" spans="1:64" ht="30">
      <c r="A28" s="84" t="s">
        <v>220</v>
      </c>
      <c r="B28" s="84" t="s">
        <v>220</v>
      </c>
      <c r="C28" s="53" t="s">
        <v>1253</v>
      </c>
      <c r="D28" s="54">
        <v>10</v>
      </c>
      <c r="E28" s="65" t="s">
        <v>136</v>
      </c>
      <c r="F28" s="55">
        <v>12</v>
      </c>
      <c r="G28" s="53"/>
      <c r="H28" s="57"/>
      <c r="I28" s="56"/>
      <c r="J28" s="56"/>
      <c r="K28" s="36" t="s">
        <v>65</v>
      </c>
      <c r="L28" s="83">
        <v>28</v>
      </c>
      <c r="M28" s="83"/>
      <c r="N28" s="63"/>
      <c r="O28" s="86" t="s">
        <v>176</v>
      </c>
      <c r="P28" s="88">
        <v>43695.34863425926</v>
      </c>
      <c r="Q28" s="86" t="s">
        <v>259</v>
      </c>
      <c r="R28" s="90" t="s">
        <v>283</v>
      </c>
      <c r="S28" s="86" t="s">
        <v>302</v>
      </c>
      <c r="T28" s="86" t="s">
        <v>321</v>
      </c>
      <c r="U28" s="90" t="s">
        <v>339</v>
      </c>
      <c r="V28" s="90" t="s">
        <v>339</v>
      </c>
      <c r="W28" s="88">
        <v>43695.34863425926</v>
      </c>
      <c r="X28" s="90" t="s">
        <v>382</v>
      </c>
      <c r="Y28" s="86"/>
      <c r="Z28" s="86"/>
      <c r="AA28" s="92" t="s">
        <v>427</v>
      </c>
      <c r="AB28" s="86"/>
      <c r="AC28" s="86" t="b">
        <v>0</v>
      </c>
      <c r="AD28" s="86">
        <v>0</v>
      </c>
      <c r="AE28" s="92" t="s">
        <v>459</v>
      </c>
      <c r="AF28" s="86" t="b">
        <v>0</v>
      </c>
      <c r="AG28" s="86" t="s">
        <v>463</v>
      </c>
      <c r="AH28" s="86"/>
      <c r="AI28" s="92" t="s">
        <v>459</v>
      </c>
      <c r="AJ28" s="86" t="b">
        <v>0</v>
      </c>
      <c r="AK28" s="86">
        <v>0</v>
      </c>
      <c r="AL28" s="92" t="s">
        <v>459</v>
      </c>
      <c r="AM28" s="86" t="s">
        <v>472</v>
      </c>
      <c r="AN28" s="86" t="b">
        <v>0</v>
      </c>
      <c r="AO28" s="92" t="s">
        <v>427</v>
      </c>
      <c r="AP28" s="86" t="s">
        <v>176</v>
      </c>
      <c r="AQ28" s="86">
        <v>0</v>
      </c>
      <c r="AR28" s="86">
        <v>0</v>
      </c>
      <c r="AS28" s="86"/>
      <c r="AT28" s="86"/>
      <c r="AU28" s="86"/>
      <c r="AV28" s="86"/>
      <c r="AW28" s="86"/>
      <c r="AX28" s="86"/>
      <c r="AY28" s="86"/>
      <c r="AZ28" s="86"/>
      <c r="BA28">
        <v>6</v>
      </c>
      <c r="BB28" s="85" t="str">
        <f>REPLACE(INDEX(GroupVertices[Group],MATCH(Edges[[#This Row],[Vertex 1]],GroupVertices[Vertex],0)),1,1,"")</f>
        <v>5</v>
      </c>
      <c r="BC28" s="85" t="str">
        <f>REPLACE(INDEX(GroupVertices[Group],MATCH(Edges[[#This Row],[Vertex 2]],GroupVertices[Vertex],0)),1,1,"")</f>
        <v>5</v>
      </c>
      <c r="BD28" s="51">
        <v>3</v>
      </c>
      <c r="BE28" s="52">
        <v>17.647058823529413</v>
      </c>
      <c r="BF28" s="51">
        <v>0</v>
      </c>
      <c r="BG28" s="52">
        <v>0</v>
      </c>
      <c r="BH28" s="51">
        <v>0</v>
      </c>
      <c r="BI28" s="52">
        <v>0</v>
      </c>
      <c r="BJ28" s="51">
        <v>14</v>
      </c>
      <c r="BK28" s="52">
        <v>82.3529411764706</v>
      </c>
      <c r="BL28" s="51">
        <v>17</v>
      </c>
    </row>
    <row r="29" spans="1:64" ht="30">
      <c r="A29" s="84" t="s">
        <v>220</v>
      </c>
      <c r="B29" s="84" t="s">
        <v>220</v>
      </c>
      <c r="C29" s="53" t="s">
        <v>1253</v>
      </c>
      <c r="D29" s="54">
        <v>10</v>
      </c>
      <c r="E29" s="65" t="s">
        <v>136</v>
      </c>
      <c r="F29" s="55">
        <v>12</v>
      </c>
      <c r="G29" s="53"/>
      <c r="H29" s="57"/>
      <c r="I29" s="56"/>
      <c r="J29" s="56"/>
      <c r="K29" s="36" t="s">
        <v>65</v>
      </c>
      <c r="L29" s="83">
        <v>29</v>
      </c>
      <c r="M29" s="83"/>
      <c r="N29" s="63"/>
      <c r="O29" s="86" t="s">
        <v>176</v>
      </c>
      <c r="P29" s="88">
        <v>43697.443136574075</v>
      </c>
      <c r="Q29" s="86" t="s">
        <v>259</v>
      </c>
      <c r="R29" s="90" t="s">
        <v>283</v>
      </c>
      <c r="S29" s="86" t="s">
        <v>302</v>
      </c>
      <c r="T29" s="86" t="s">
        <v>321</v>
      </c>
      <c r="U29" s="90" t="s">
        <v>339</v>
      </c>
      <c r="V29" s="90" t="s">
        <v>339</v>
      </c>
      <c r="W29" s="88">
        <v>43697.443136574075</v>
      </c>
      <c r="X29" s="90" t="s">
        <v>383</v>
      </c>
      <c r="Y29" s="86"/>
      <c r="Z29" s="86"/>
      <c r="AA29" s="92" t="s">
        <v>428</v>
      </c>
      <c r="AB29" s="86"/>
      <c r="AC29" s="86" t="b">
        <v>0</v>
      </c>
      <c r="AD29" s="86">
        <v>0</v>
      </c>
      <c r="AE29" s="92" t="s">
        <v>459</v>
      </c>
      <c r="AF29" s="86" t="b">
        <v>0</v>
      </c>
      <c r="AG29" s="86" t="s">
        <v>463</v>
      </c>
      <c r="AH29" s="86"/>
      <c r="AI29" s="92" t="s">
        <v>459</v>
      </c>
      <c r="AJ29" s="86" t="b">
        <v>0</v>
      </c>
      <c r="AK29" s="86">
        <v>0</v>
      </c>
      <c r="AL29" s="92" t="s">
        <v>459</v>
      </c>
      <c r="AM29" s="86" t="s">
        <v>472</v>
      </c>
      <c r="AN29" s="86" t="b">
        <v>0</v>
      </c>
      <c r="AO29" s="92" t="s">
        <v>428</v>
      </c>
      <c r="AP29" s="86" t="s">
        <v>176</v>
      </c>
      <c r="AQ29" s="86">
        <v>0</v>
      </c>
      <c r="AR29" s="86">
        <v>0</v>
      </c>
      <c r="AS29" s="86"/>
      <c r="AT29" s="86"/>
      <c r="AU29" s="86"/>
      <c r="AV29" s="86"/>
      <c r="AW29" s="86"/>
      <c r="AX29" s="86"/>
      <c r="AY29" s="86"/>
      <c r="AZ29" s="86"/>
      <c r="BA29">
        <v>6</v>
      </c>
      <c r="BB29" s="85" t="str">
        <f>REPLACE(INDEX(GroupVertices[Group],MATCH(Edges[[#This Row],[Vertex 1]],GroupVertices[Vertex],0)),1,1,"")</f>
        <v>5</v>
      </c>
      <c r="BC29" s="85" t="str">
        <f>REPLACE(INDEX(GroupVertices[Group],MATCH(Edges[[#This Row],[Vertex 2]],GroupVertices[Vertex],0)),1,1,"")</f>
        <v>5</v>
      </c>
      <c r="BD29" s="51">
        <v>3</v>
      </c>
      <c r="BE29" s="52">
        <v>17.647058823529413</v>
      </c>
      <c r="BF29" s="51">
        <v>0</v>
      </c>
      <c r="BG29" s="52">
        <v>0</v>
      </c>
      <c r="BH29" s="51">
        <v>0</v>
      </c>
      <c r="BI29" s="52">
        <v>0</v>
      </c>
      <c r="BJ29" s="51">
        <v>14</v>
      </c>
      <c r="BK29" s="52">
        <v>82.3529411764706</v>
      </c>
      <c r="BL29" s="51">
        <v>17</v>
      </c>
    </row>
    <row r="30" spans="1:64" ht="30">
      <c r="A30" s="84" t="s">
        <v>220</v>
      </c>
      <c r="B30" s="84" t="s">
        <v>220</v>
      </c>
      <c r="C30" s="53" t="s">
        <v>1253</v>
      </c>
      <c r="D30" s="54">
        <v>10</v>
      </c>
      <c r="E30" s="65" t="s">
        <v>136</v>
      </c>
      <c r="F30" s="55">
        <v>12</v>
      </c>
      <c r="G30" s="53"/>
      <c r="H30" s="57"/>
      <c r="I30" s="56"/>
      <c r="J30" s="56"/>
      <c r="K30" s="36" t="s">
        <v>65</v>
      </c>
      <c r="L30" s="83">
        <v>30</v>
      </c>
      <c r="M30" s="83"/>
      <c r="N30" s="63"/>
      <c r="O30" s="86" t="s">
        <v>176</v>
      </c>
      <c r="P30" s="88">
        <v>43699.547951388886</v>
      </c>
      <c r="Q30" s="86" t="s">
        <v>259</v>
      </c>
      <c r="R30" s="90" t="s">
        <v>283</v>
      </c>
      <c r="S30" s="86" t="s">
        <v>302</v>
      </c>
      <c r="T30" s="86" t="s">
        <v>321</v>
      </c>
      <c r="U30" s="90" t="s">
        <v>339</v>
      </c>
      <c r="V30" s="90" t="s">
        <v>339</v>
      </c>
      <c r="W30" s="88">
        <v>43699.547951388886</v>
      </c>
      <c r="X30" s="90" t="s">
        <v>384</v>
      </c>
      <c r="Y30" s="86"/>
      <c r="Z30" s="86"/>
      <c r="AA30" s="92" t="s">
        <v>429</v>
      </c>
      <c r="AB30" s="86"/>
      <c r="AC30" s="86" t="b">
        <v>0</v>
      </c>
      <c r="AD30" s="86">
        <v>0</v>
      </c>
      <c r="AE30" s="92" t="s">
        <v>459</v>
      </c>
      <c r="AF30" s="86" t="b">
        <v>0</v>
      </c>
      <c r="AG30" s="86" t="s">
        <v>463</v>
      </c>
      <c r="AH30" s="86"/>
      <c r="AI30" s="92" t="s">
        <v>459</v>
      </c>
      <c r="AJ30" s="86" t="b">
        <v>0</v>
      </c>
      <c r="AK30" s="86">
        <v>0</v>
      </c>
      <c r="AL30" s="92" t="s">
        <v>459</v>
      </c>
      <c r="AM30" s="86" t="s">
        <v>472</v>
      </c>
      <c r="AN30" s="86" t="b">
        <v>0</v>
      </c>
      <c r="AO30" s="92" t="s">
        <v>429</v>
      </c>
      <c r="AP30" s="86" t="s">
        <v>176</v>
      </c>
      <c r="AQ30" s="86">
        <v>0</v>
      </c>
      <c r="AR30" s="86">
        <v>0</v>
      </c>
      <c r="AS30" s="86"/>
      <c r="AT30" s="86"/>
      <c r="AU30" s="86"/>
      <c r="AV30" s="86"/>
      <c r="AW30" s="86"/>
      <c r="AX30" s="86"/>
      <c r="AY30" s="86"/>
      <c r="AZ30" s="86"/>
      <c r="BA30">
        <v>6</v>
      </c>
      <c r="BB30" s="85" t="str">
        <f>REPLACE(INDEX(GroupVertices[Group],MATCH(Edges[[#This Row],[Vertex 1]],GroupVertices[Vertex],0)),1,1,"")</f>
        <v>5</v>
      </c>
      <c r="BC30" s="85" t="str">
        <f>REPLACE(INDEX(GroupVertices[Group],MATCH(Edges[[#This Row],[Vertex 2]],GroupVertices[Vertex],0)),1,1,"")</f>
        <v>5</v>
      </c>
      <c r="BD30" s="51">
        <v>3</v>
      </c>
      <c r="BE30" s="52">
        <v>17.647058823529413</v>
      </c>
      <c r="BF30" s="51">
        <v>0</v>
      </c>
      <c r="BG30" s="52">
        <v>0</v>
      </c>
      <c r="BH30" s="51">
        <v>0</v>
      </c>
      <c r="BI30" s="52">
        <v>0</v>
      </c>
      <c r="BJ30" s="51">
        <v>14</v>
      </c>
      <c r="BK30" s="52">
        <v>82.3529411764706</v>
      </c>
      <c r="BL30" s="51">
        <v>17</v>
      </c>
    </row>
    <row r="31" spans="1:64" ht="30">
      <c r="A31" s="84" t="s">
        <v>220</v>
      </c>
      <c r="B31" s="84" t="s">
        <v>220</v>
      </c>
      <c r="C31" s="53" t="s">
        <v>1253</v>
      </c>
      <c r="D31" s="54">
        <v>10</v>
      </c>
      <c r="E31" s="65" t="s">
        <v>136</v>
      </c>
      <c r="F31" s="55">
        <v>12</v>
      </c>
      <c r="G31" s="53"/>
      <c r="H31" s="57"/>
      <c r="I31" s="56"/>
      <c r="J31" s="56"/>
      <c r="K31" s="36" t="s">
        <v>65</v>
      </c>
      <c r="L31" s="83">
        <v>31</v>
      </c>
      <c r="M31" s="83"/>
      <c r="N31" s="63"/>
      <c r="O31" s="86" t="s">
        <v>176</v>
      </c>
      <c r="P31" s="88">
        <v>43701.6493287037</v>
      </c>
      <c r="Q31" s="86" t="s">
        <v>259</v>
      </c>
      <c r="R31" s="90" t="s">
        <v>283</v>
      </c>
      <c r="S31" s="86" t="s">
        <v>302</v>
      </c>
      <c r="T31" s="86" t="s">
        <v>321</v>
      </c>
      <c r="U31" s="90" t="s">
        <v>339</v>
      </c>
      <c r="V31" s="90" t="s">
        <v>339</v>
      </c>
      <c r="W31" s="88">
        <v>43701.6493287037</v>
      </c>
      <c r="X31" s="90" t="s">
        <v>385</v>
      </c>
      <c r="Y31" s="86"/>
      <c r="Z31" s="86"/>
      <c r="AA31" s="92" t="s">
        <v>430</v>
      </c>
      <c r="AB31" s="86"/>
      <c r="AC31" s="86" t="b">
        <v>0</v>
      </c>
      <c r="AD31" s="86">
        <v>1</v>
      </c>
      <c r="AE31" s="92" t="s">
        <v>459</v>
      </c>
      <c r="AF31" s="86" t="b">
        <v>0</v>
      </c>
      <c r="AG31" s="86" t="s">
        <v>463</v>
      </c>
      <c r="AH31" s="86"/>
      <c r="AI31" s="92" t="s">
        <v>459</v>
      </c>
      <c r="AJ31" s="86" t="b">
        <v>0</v>
      </c>
      <c r="AK31" s="86">
        <v>0</v>
      </c>
      <c r="AL31" s="92" t="s">
        <v>459</v>
      </c>
      <c r="AM31" s="86" t="s">
        <v>472</v>
      </c>
      <c r="AN31" s="86" t="b">
        <v>0</v>
      </c>
      <c r="AO31" s="92" t="s">
        <v>430</v>
      </c>
      <c r="AP31" s="86" t="s">
        <v>176</v>
      </c>
      <c r="AQ31" s="86">
        <v>0</v>
      </c>
      <c r="AR31" s="86">
        <v>0</v>
      </c>
      <c r="AS31" s="86"/>
      <c r="AT31" s="86"/>
      <c r="AU31" s="86"/>
      <c r="AV31" s="86"/>
      <c r="AW31" s="86"/>
      <c r="AX31" s="86"/>
      <c r="AY31" s="86"/>
      <c r="AZ31" s="86"/>
      <c r="BA31">
        <v>6</v>
      </c>
      <c r="BB31" s="85" t="str">
        <f>REPLACE(INDEX(GroupVertices[Group],MATCH(Edges[[#This Row],[Vertex 1]],GroupVertices[Vertex],0)),1,1,"")</f>
        <v>5</v>
      </c>
      <c r="BC31" s="85" t="str">
        <f>REPLACE(INDEX(GroupVertices[Group],MATCH(Edges[[#This Row],[Vertex 2]],GroupVertices[Vertex],0)),1,1,"")</f>
        <v>5</v>
      </c>
      <c r="BD31" s="51">
        <v>3</v>
      </c>
      <c r="BE31" s="52">
        <v>17.647058823529413</v>
      </c>
      <c r="BF31" s="51">
        <v>0</v>
      </c>
      <c r="BG31" s="52">
        <v>0</v>
      </c>
      <c r="BH31" s="51">
        <v>0</v>
      </c>
      <c r="BI31" s="52">
        <v>0</v>
      </c>
      <c r="BJ31" s="51">
        <v>14</v>
      </c>
      <c r="BK31" s="52">
        <v>82.3529411764706</v>
      </c>
      <c r="BL31" s="51">
        <v>17</v>
      </c>
    </row>
    <row r="32" spans="1:64" ht="30">
      <c r="A32" s="84" t="s">
        <v>220</v>
      </c>
      <c r="B32" s="84" t="s">
        <v>220</v>
      </c>
      <c r="C32" s="53" t="s">
        <v>1253</v>
      </c>
      <c r="D32" s="54">
        <v>10</v>
      </c>
      <c r="E32" s="65" t="s">
        <v>136</v>
      </c>
      <c r="F32" s="55">
        <v>12</v>
      </c>
      <c r="G32" s="53"/>
      <c r="H32" s="57"/>
      <c r="I32" s="56"/>
      <c r="J32" s="56"/>
      <c r="K32" s="36" t="s">
        <v>65</v>
      </c>
      <c r="L32" s="83">
        <v>32</v>
      </c>
      <c r="M32" s="83"/>
      <c r="N32" s="63"/>
      <c r="O32" s="86" t="s">
        <v>176</v>
      </c>
      <c r="P32" s="88">
        <v>43703.75560185185</v>
      </c>
      <c r="Q32" s="86" t="s">
        <v>259</v>
      </c>
      <c r="R32" s="90" t="s">
        <v>283</v>
      </c>
      <c r="S32" s="86" t="s">
        <v>302</v>
      </c>
      <c r="T32" s="86" t="s">
        <v>321</v>
      </c>
      <c r="U32" s="90" t="s">
        <v>339</v>
      </c>
      <c r="V32" s="90" t="s">
        <v>339</v>
      </c>
      <c r="W32" s="88">
        <v>43703.75560185185</v>
      </c>
      <c r="X32" s="90" t="s">
        <v>386</v>
      </c>
      <c r="Y32" s="86"/>
      <c r="Z32" s="86"/>
      <c r="AA32" s="92" t="s">
        <v>431</v>
      </c>
      <c r="AB32" s="86"/>
      <c r="AC32" s="86" t="b">
        <v>0</v>
      </c>
      <c r="AD32" s="86">
        <v>0</v>
      </c>
      <c r="AE32" s="92" t="s">
        <v>459</v>
      </c>
      <c r="AF32" s="86" t="b">
        <v>0</v>
      </c>
      <c r="AG32" s="86" t="s">
        <v>463</v>
      </c>
      <c r="AH32" s="86"/>
      <c r="AI32" s="92" t="s">
        <v>459</v>
      </c>
      <c r="AJ32" s="86" t="b">
        <v>0</v>
      </c>
      <c r="AK32" s="86">
        <v>0</v>
      </c>
      <c r="AL32" s="92" t="s">
        <v>459</v>
      </c>
      <c r="AM32" s="86" t="s">
        <v>472</v>
      </c>
      <c r="AN32" s="86" t="b">
        <v>0</v>
      </c>
      <c r="AO32" s="92" t="s">
        <v>431</v>
      </c>
      <c r="AP32" s="86" t="s">
        <v>176</v>
      </c>
      <c r="AQ32" s="86">
        <v>0</v>
      </c>
      <c r="AR32" s="86">
        <v>0</v>
      </c>
      <c r="AS32" s="86"/>
      <c r="AT32" s="86"/>
      <c r="AU32" s="86"/>
      <c r="AV32" s="86"/>
      <c r="AW32" s="86"/>
      <c r="AX32" s="86"/>
      <c r="AY32" s="86"/>
      <c r="AZ32" s="86"/>
      <c r="BA32">
        <v>6</v>
      </c>
      <c r="BB32" s="85" t="str">
        <f>REPLACE(INDEX(GroupVertices[Group],MATCH(Edges[[#This Row],[Vertex 1]],GroupVertices[Vertex],0)),1,1,"")</f>
        <v>5</v>
      </c>
      <c r="BC32" s="85" t="str">
        <f>REPLACE(INDEX(GroupVertices[Group],MATCH(Edges[[#This Row],[Vertex 2]],GroupVertices[Vertex],0)),1,1,"")</f>
        <v>5</v>
      </c>
      <c r="BD32" s="51">
        <v>3</v>
      </c>
      <c r="BE32" s="52">
        <v>17.647058823529413</v>
      </c>
      <c r="BF32" s="51">
        <v>0</v>
      </c>
      <c r="BG32" s="52">
        <v>0</v>
      </c>
      <c r="BH32" s="51">
        <v>0</v>
      </c>
      <c r="BI32" s="52">
        <v>0</v>
      </c>
      <c r="BJ32" s="51">
        <v>14</v>
      </c>
      <c r="BK32" s="52">
        <v>82.3529411764706</v>
      </c>
      <c r="BL32" s="51">
        <v>17</v>
      </c>
    </row>
    <row r="33" spans="1:64" ht="30">
      <c r="A33" s="84" t="s">
        <v>220</v>
      </c>
      <c r="B33" s="84" t="s">
        <v>220</v>
      </c>
      <c r="C33" s="53" t="s">
        <v>1253</v>
      </c>
      <c r="D33" s="54">
        <v>10</v>
      </c>
      <c r="E33" s="65" t="s">
        <v>136</v>
      </c>
      <c r="F33" s="55">
        <v>12</v>
      </c>
      <c r="G33" s="53"/>
      <c r="H33" s="57"/>
      <c r="I33" s="56"/>
      <c r="J33" s="56"/>
      <c r="K33" s="36" t="s">
        <v>65</v>
      </c>
      <c r="L33" s="83">
        <v>33</v>
      </c>
      <c r="M33" s="83"/>
      <c r="N33" s="63"/>
      <c r="O33" s="86" t="s">
        <v>176</v>
      </c>
      <c r="P33" s="88">
        <v>43705.84793981481</v>
      </c>
      <c r="Q33" s="86" t="s">
        <v>259</v>
      </c>
      <c r="R33" s="90" t="s">
        <v>283</v>
      </c>
      <c r="S33" s="86" t="s">
        <v>302</v>
      </c>
      <c r="T33" s="86" t="s">
        <v>321</v>
      </c>
      <c r="U33" s="90" t="s">
        <v>339</v>
      </c>
      <c r="V33" s="90" t="s">
        <v>339</v>
      </c>
      <c r="W33" s="88">
        <v>43705.84793981481</v>
      </c>
      <c r="X33" s="90" t="s">
        <v>387</v>
      </c>
      <c r="Y33" s="86"/>
      <c r="Z33" s="86"/>
      <c r="AA33" s="92" t="s">
        <v>432</v>
      </c>
      <c r="AB33" s="86"/>
      <c r="AC33" s="86" t="b">
        <v>0</v>
      </c>
      <c r="AD33" s="86">
        <v>0</v>
      </c>
      <c r="AE33" s="92" t="s">
        <v>459</v>
      </c>
      <c r="AF33" s="86" t="b">
        <v>0</v>
      </c>
      <c r="AG33" s="86" t="s">
        <v>463</v>
      </c>
      <c r="AH33" s="86"/>
      <c r="AI33" s="92" t="s">
        <v>459</v>
      </c>
      <c r="AJ33" s="86" t="b">
        <v>0</v>
      </c>
      <c r="AK33" s="86">
        <v>0</v>
      </c>
      <c r="AL33" s="92" t="s">
        <v>459</v>
      </c>
      <c r="AM33" s="86" t="s">
        <v>472</v>
      </c>
      <c r="AN33" s="86" t="b">
        <v>0</v>
      </c>
      <c r="AO33" s="92" t="s">
        <v>432</v>
      </c>
      <c r="AP33" s="86" t="s">
        <v>176</v>
      </c>
      <c r="AQ33" s="86">
        <v>0</v>
      </c>
      <c r="AR33" s="86">
        <v>0</v>
      </c>
      <c r="AS33" s="86"/>
      <c r="AT33" s="86"/>
      <c r="AU33" s="86"/>
      <c r="AV33" s="86"/>
      <c r="AW33" s="86"/>
      <c r="AX33" s="86"/>
      <c r="AY33" s="86"/>
      <c r="AZ33" s="86"/>
      <c r="BA33">
        <v>6</v>
      </c>
      <c r="BB33" s="85" t="str">
        <f>REPLACE(INDEX(GroupVertices[Group],MATCH(Edges[[#This Row],[Vertex 1]],GroupVertices[Vertex],0)),1,1,"")</f>
        <v>5</v>
      </c>
      <c r="BC33" s="85" t="str">
        <f>REPLACE(INDEX(GroupVertices[Group],MATCH(Edges[[#This Row],[Vertex 2]],GroupVertices[Vertex],0)),1,1,"")</f>
        <v>5</v>
      </c>
      <c r="BD33" s="51">
        <v>3</v>
      </c>
      <c r="BE33" s="52">
        <v>17.647058823529413</v>
      </c>
      <c r="BF33" s="51">
        <v>0</v>
      </c>
      <c r="BG33" s="52">
        <v>0</v>
      </c>
      <c r="BH33" s="51">
        <v>0</v>
      </c>
      <c r="BI33" s="52">
        <v>0</v>
      </c>
      <c r="BJ33" s="51">
        <v>14</v>
      </c>
      <c r="BK33" s="52">
        <v>82.3529411764706</v>
      </c>
      <c r="BL33" s="51">
        <v>17</v>
      </c>
    </row>
    <row r="34" spans="1:64" ht="45">
      <c r="A34" s="84" t="s">
        <v>221</v>
      </c>
      <c r="B34" s="84" t="s">
        <v>230</v>
      </c>
      <c r="C34" s="53" t="s">
        <v>1252</v>
      </c>
      <c r="D34" s="54">
        <v>3</v>
      </c>
      <c r="E34" s="65" t="s">
        <v>132</v>
      </c>
      <c r="F34" s="55">
        <v>35</v>
      </c>
      <c r="G34" s="53"/>
      <c r="H34" s="57"/>
      <c r="I34" s="56"/>
      <c r="J34" s="56"/>
      <c r="K34" s="36" t="s">
        <v>65</v>
      </c>
      <c r="L34" s="83">
        <v>34</v>
      </c>
      <c r="M34" s="83"/>
      <c r="N34" s="63"/>
      <c r="O34" s="86" t="s">
        <v>246</v>
      </c>
      <c r="P34" s="88">
        <v>43693.69894675926</v>
      </c>
      <c r="Q34" s="86" t="s">
        <v>260</v>
      </c>
      <c r="R34" s="90" t="s">
        <v>284</v>
      </c>
      <c r="S34" s="86" t="s">
        <v>303</v>
      </c>
      <c r="T34" s="86" t="s">
        <v>322</v>
      </c>
      <c r="U34" s="90" t="s">
        <v>340</v>
      </c>
      <c r="V34" s="90" t="s">
        <v>340</v>
      </c>
      <c r="W34" s="88">
        <v>43693.69894675926</v>
      </c>
      <c r="X34" s="90" t="s">
        <v>388</v>
      </c>
      <c r="Y34" s="86"/>
      <c r="Z34" s="86"/>
      <c r="AA34" s="92" t="s">
        <v>433</v>
      </c>
      <c r="AB34" s="86"/>
      <c r="AC34" s="86" t="b">
        <v>0</v>
      </c>
      <c r="AD34" s="86">
        <v>0</v>
      </c>
      <c r="AE34" s="92" t="s">
        <v>459</v>
      </c>
      <c r="AF34" s="86" t="b">
        <v>0</v>
      </c>
      <c r="AG34" s="86" t="s">
        <v>463</v>
      </c>
      <c r="AH34" s="86"/>
      <c r="AI34" s="92" t="s">
        <v>459</v>
      </c>
      <c r="AJ34" s="86" t="b">
        <v>0</v>
      </c>
      <c r="AK34" s="86">
        <v>1</v>
      </c>
      <c r="AL34" s="92" t="s">
        <v>459</v>
      </c>
      <c r="AM34" s="86" t="s">
        <v>470</v>
      </c>
      <c r="AN34" s="86" t="b">
        <v>0</v>
      </c>
      <c r="AO34" s="92" t="s">
        <v>433</v>
      </c>
      <c r="AP34" s="86" t="s">
        <v>475</v>
      </c>
      <c r="AQ34" s="86">
        <v>0</v>
      </c>
      <c r="AR34" s="86">
        <v>0</v>
      </c>
      <c r="AS34" s="86"/>
      <c r="AT34" s="86"/>
      <c r="AU34" s="86"/>
      <c r="AV34" s="86"/>
      <c r="AW34" s="86"/>
      <c r="AX34" s="86"/>
      <c r="AY34" s="86"/>
      <c r="AZ34" s="86"/>
      <c r="BA34">
        <v>1</v>
      </c>
      <c r="BB34" s="85" t="str">
        <f>REPLACE(INDEX(GroupVertices[Group],MATCH(Edges[[#This Row],[Vertex 1]],GroupVertices[Vertex],0)),1,1,"")</f>
        <v>1</v>
      </c>
      <c r="BC34" s="85" t="str">
        <f>REPLACE(INDEX(GroupVertices[Group],MATCH(Edges[[#This Row],[Vertex 2]],GroupVertices[Vertex],0)),1,1,"")</f>
        <v>2</v>
      </c>
      <c r="BD34" s="51"/>
      <c r="BE34" s="52"/>
      <c r="BF34" s="51"/>
      <c r="BG34" s="52"/>
      <c r="BH34" s="51"/>
      <c r="BI34" s="52"/>
      <c r="BJ34" s="51"/>
      <c r="BK34" s="52"/>
      <c r="BL34" s="51"/>
    </row>
    <row r="35" spans="1:64" ht="45">
      <c r="A35" s="84" t="s">
        <v>221</v>
      </c>
      <c r="B35" s="84" t="s">
        <v>231</v>
      </c>
      <c r="C35" s="53" t="s">
        <v>1252</v>
      </c>
      <c r="D35" s="54">
        <v>3</v>
      </c>
      <c r="E35" s="65" t="s">
        <v>132</v>
      </c>
      <c r="F35" s="55">
        <v>35</v>
      </c>
      <c r="G35" s="53"/>
      <c r="H35" s="57"/>
      <c r="I35" s="56"/>
      <c r="J35" s="56"/>
      <c r="K35" s="36" t="s">
        <v>65</v>
      </c>
      <c r="L35" s="83">
        <v>35</v>
      </c>
      <c r="M35" s="83"/>
      <c r="N35" s="63"/>
      <c r="O35" s="86" t="s">
        <v>246</v>
      </c>
      <c r="P35" s="88">
        <v>43693.69894675926</v>
      </c>
      <c r="Q35" s="86" t="s">
        <v>260</v>
      </c>
      <c r="R35" s="90" t="s">
        <v>284</v>
      </c>
      <c r="S35" s="86" t="s">
        <v>303</v>
      </c>
      <c r="T35" s="86" t="s">
        <v>322</v>
      </c>
      <c r="U35" s="90" t="s">
        <v>340</v>
      </c>
      <c r="V35" s="90" t="s">
        <v>340</v>
      </c>
      <c r="W35" s="88">
        <v>43693.69894675926</v>
      </c>
      <c r="X35" s="90" t="s">
        <v>388</v>
      </c>
      <c r="Y35" s="86"/>
      <c r="Z35" s="86"/>
      <c r="AA35" s="92" t="s">
        <v>433</v>
      </c>
      <c r="AB35" s="86"/>
      <c r="AC35" s="86" t="b">
        <v>0</v>
      </c>
      <c r="AD35" s="86">
        <v>0</v>
      </c>
      <c r="AE35" s="92" t="s">
        <v>459</v>
      </c>
      <c r="AF35" s="86" t="b">
        <v>0</v>
      </c>
      <c r="AG35" s="86" t="s">
        <v>463</v>
      </c>
      <c r="AH35" s="86"/>
      <c r="AI35" s="92" t="s">
        <v>459</v>
      </c>
      <c r="AJ35" s="86" t="b">
        <v>0</v>
      </c>
      <c r="AK35" s="86">
        <v>1</v>
      </c>
      <c r="AL35" s="92" t="s">
        <v>459</v>
      </c>
      <c r="AM35" s="86" t="s">
        <v>470</v>
      </c>
      <c r="AN35" s="86" t="b">
        <v>0</v>
      </c>
      <c r="AO35" s="92" t="s">
        <v>433</v>
      </c>
      <c r="AP35" s="86" t="s">
        <v>475</v>
      </c>
      <c r="AQ35" s="86">
        <v>0</v>
      </c>
      <c r="AR35" s="86">
        <v>0</v>
      </c>
      <c r="AS35" s="86"/>
      <c r="AT35" s="86"/>
      <c r="AU35" s="86"/>
      <c r="AV35" s="86"/>
      <c r="AW35" s="86"/>
      <c r="AX35" s="86"/>
      <c r="AY35" s="86"/>
      <c r="AZ35" s="86"/>
      <c r="BA35">
        <v>1</v>
      </c>
      <c r="BB35" s="85" t="str">
        <f>REPLACE(INDEX(GroupVertices[Group],MATCH(Edges[[#This Row],[Vertex 1]],GroupVertices[Vertex],0)),1,1,"")</f>
        <v>1</v>
      </c>
      <c r="BC35" s="85" t="str">
        <f>REPLACE(INDEX(GroupVertices[Group],MATCH(Edges[[#This Row],[Vertex 2]],GroupVertices[Vertex],0)),1,1,"")</f>
        <v>2</v>
      </c>
      <c r="BD35" s="51"/>
      <c r="BE35" s="52"/>
      <c r="BF35" s="51"/>
      <c r="BG35" s="52"/>
      <c r="BH35" s="51"/>
      <c r="BI35" s="52"/>
      <c r="BJ35" s="51"/>
      <c r="BK35" s="52"/>
      <c r="BL35" s="51"/>
    </row>
    <row r="36" spans="1:64" ht="45">
      <c r="A36" s="84" t="s">
        <v>221</v>
      </c>
      <c r="B36" s="84" t="s">
        <v>232</v>
      </c>
      <c r="C36" s="53" t="s">
        <v>1252</v>
      </c>
      <c r="D36" s="54">
        <v>3</v>
      </c>
      <c r="E36" s="65" t="s">
        <v>132</v>
      </c>
      <c r="F36" s="55">
        <v>35</v>
      </c>
      <c r="G36" s="53"/>
      <c r="H36" s="57"/>
      <c r="I36" s="56"/>
      <c r="J36" s="56"/>
      <c r="K36" s="36" t="s">
        <v>65</v>
      </c>
      <c r="L36" s="83">
        <v>36</v>
      </c>
      <c r="M36" s="83"/>
      <c r="N36" s="63"/>
      <c r="O36" s="86" t="s">
        <v>246</v>
      </c>
      <c r="P36" s="88">
        <v>43693.69894675926</v>
      </c>
      <c r="Q36" s="86" t="s">
        <v>260</v>
      </c>
      <c r="R36" s="90" t="s">
        <v>284</v>
      </c>
      <c r="S36" s="86" t="s">
        <v>303</v>
      </c>
      <c r="T36" s="86" t="s">
        <v>322</v>
      </c>
      <c r="U36" s="90" t="s">
        <v>340</v>
      </c>
      <c r="V36" s="90" t="s">
        <v>340</v>
      </c>
      <c r="W36" s="88">
        <v>43693.69894675926</v>
      </c>
      <c r="X36" s="90" t="s">
        <v>388</v>
      </c>
      <c r="Y36" s="86"/>
      <c r="Z36" s="86"/>
      <c r="AA36" s="92" t="s">
        <v>433</v>
      </c>
      <c r="AB36" s="86"/>
      <c r="AC36" s="86" t="b">
        <v>0</v>
      </c>
      <c r="AD36" s="86">
        <v>0</v>
      </c>
      <c r="AE36" s="92" t="s">
        <v>459</v>
      </c>
      <c r="AF36" s="86" t="b">
        <v>0</v>
      </c>
      <c r="AG36" s="86" t="s">
        <v>463</v>
      </c>
      <c r="AH36" s="86"/>
      <c r="AI36" s="92" t="s">
        <v>459</v>
      </c>
      <c r="AJ36" s="86" t="b">
        <v>0</v>
      </c>
      <c r="AK36" s="86">
        <v>1</v>
      </c>
      <c r="AL36" s="92" t="s">
        <v>459</v>
      </c>
      <c r="AM36" s="86" t="s">
        <v>470</v>
      </c>
      <c r="AN36" s="86" t="b">
        <v>0</v>
      </c>
      <c r="AO36" s="92" t="s">
        <v>433</v>
      </c>
      <c r="AP36" s="86" t="s">
        <v>475</v>
      </c>
      <c r="AQ36" s="86">
        <v>0</v>
      </c>
      <c r="AR36" s="86">
        <v>0</v>
      </c>
      <c r="AS36" s="86"/>
      <c r="AT36" s="86"/>
      <c r="AU36" s="86"/>
      <c r="AV36" s="86"/>
      <c r="AW36" s="86"/>
      <c r="AX36" s="86"/>
      <c r="AY36" s="86"/>
      <c r="AZ36" s="86"/>
      <c r="BA36">
        <v>1</v>
      </c>
      <c r="BB36" s="85" t="str">
        <f>REPLACE(INDEX(GroupVertices[Group],MATCH(Edges[[#This Row],[Vertex 1]],GroupVertices[Vertex],0)),1,1,"")</f>
        <v>1</v>
      </c>
      <c r="BC36" s="85" t="str">
        <f>REPLACE(INDEX(GroupVertices[Group],MATCH(Edges[[#This Row],[Vertex 2]],GroupVertices[Vertex],0)),1,1,"")</f>
        <v>2</v>
      </c>
      <c r="BD36" s="51">
        <v>1</v>
      </c>
      <c r="BE36" s="52">
        <v>3.4482758620689653</v>
      </c>
      <c r="BF36" s="51">
        <v>0</v>
      </c>
      <c r="BG36" s="52">
        <v>0</v>
      </c>
      <c r="BH36" s="51">
        <v>0</v>
      </c>
      <c r="BI36" s="52">
        <v>0</v>
      </c>
      <c r="BJ36" s="51">
        <v>28</v>
      </c>
      <c r="BK36" s="52">
        <v>96.55172413793103</v>
      </c>
      <c r="BL36" s="51">
        <v>29</v>
      </c>
    </row>
    <row r="37" spans="1:64" ht="45">
      <c r="A37" s="84" t="s">
        <v>221</v>
      </c>
      <c r="B37" s="84" t="s">
        <v>236</v>
      </c>
      <c r="C37" s="53" t="s">
        <v>1252</v>
      </c>
      <c r="D37" s="54">
        <v>3</v>
      </c>
      <c r="E37" s="65" t="s">
        <v>132</v>
      </c>
      <c r="F37" s="55">
        <v>35</v>
      </c>
      <c r="G37" s="53"/>
      <c r="H37" s="57"/>
      <c r="I37" s="56"/>
      <c r="J37" s="56"/>
      <c r="K37" s="36" t="s">
        <v>65</v>
      </c>
      <c r="L37" s="83">
        <v>37</v>
      </c>
      <c r="M37" s="83"/>
      <c r="N37" s="63"/>
      <c r="O37" s="86" t="s">
        <v>246</v>
      </c>
      <c r="P37" s="88">
        <v>43693.69462962963</v>
      </c>
      <c r="Q37" s="86" t="s">
        <v>261</v>
      </c>
      <c r="R37" s="90" t="s">
        <v>285</v>
      </c>
      <c r="S37" s="86" t="s">
        <v>304</v>
      </c>
      <c r="T37" s="86" t="s">
        <v>323</v>
      </c>
      <c r="U37" s="90" t="s">
        <v>341</v>
      </c>
      <c r="V37" s="90" t="s">
        <v>341</v>
      </c>
      <c r="W37" s="88">
        <v>43693.69462962963</v>
      </c>
      <c r="X37" s="90" t="s">
        <v>389</v>
      </c>
      <c r="Y37" s="86"/>
      <c r="Z37" s="86"/>
      <c r="AA37" s="92" t="s">
        <v>434</v>
      </c>
      <c r="AB37" s="86"/>
      <c r="AC37" s="86" t="b">
        <v>0</v>
      </c>
      <c r="AD37" s="86">
        <v>0</v>
      </c>
      <c r="AE37" s="92" t="s">
        <v>459</v>
      </c>
      <c r="AF37" s="86" t="b">
        <v>0</v>
      </c>
      <c r="AG37" s="86" t="s">
        <v>463</v>
      </c>
      <c r="AH37" s="86"/>
      <c r="AI37" s="92" t="s">
        <v>459</v>
      </c>
      <c r="AJ37" s="86" t="b">
        <v>0</v>
      </c>
      <c r="AK37" s="86">
        <v>1</v>
      </c>
      <c r="AL37" s="92" t="s">
        <v>459</v>
      </c>
      <c r="AM37" s="86" t="s">
        <v>470</v>
      </c>
      <c r="AN37" s="86" t="b">
        <v>0</v>
      </c>
      <c r="AO37" s="92" t="s">
        <v>434</v>
      </c>
      <c r="AP37" s="86" t="s">
        <v>475</v>
      </c>
      <c r="AQ37" s="86">
        <v>0</v>
      </c>
      <c r="AR37" s="86">
        <v>0</v>
      </c>
      <c r="AS37" s="86"/>
      <c r="AT37" s="86"/>
      <c r="AU37" s="86"/>
      <c r="AV37" s="86"/>
      <c r="AW37" s="86"/>
      <c r="AX37" s="86"/>
      <c r="AY37" s="86"/>
      <c r="AZ37" s="86"/>
      <c r="BA37">
        <v>1</v>
      </c>
      <c r="BB37" s="85" t="str">
        <f>REPLACE(INDEX(GroupVertices[Group],MATCH(Edges[[#This Row],[Vertex 1]],GroupVertices[Vertex],0)),1,1,"")</f>
        <v>1</v>
      </c>
      <c r="BC37" s="85" t="str">
        <f>REPLACE(INDEX(GroupVertices[Group],MATCH(Edges[[#This Row],[Vertex 2]],GroupVertices[Vertex],0)),1,1,"")</f>
        <v>1</v>
      </c>
      <c r="BD37" s="51"/>
      <c r="BE37" s="52"/>
      <c r="BF37" s="51"/>
      <c r="BG37" s="52"/>
      <c r="BH37" s="51"/>
      <c r="BI37" s="52"/>
      <c r="BJ37" s="51"/>
      <c r="BK37" s="52"/>
      <c r="BL37" s="51"/>
    </row>
    <row r="38" spans="1:64" ht="45">
      <c r="A38" s="84" t="s">
        <v>221</v>
      </c>
      <c r="B38" s="84" t="s">
        <v>237</v>
      </c>
      <c r="C38" s="53" t="s">
        <v>1252</v>
      </c>
      <c r="D38" s="54">
        <v>3</v>
      </c>
      <c r="E38" s="65" t="s">
        <v>132</v>
      </c>
      <c r="F38" s="55">
        <v>35</v>
      </c>
      <c r="G38" s="53"/>
      <c r="H38" s="57"/>
      <c r="I38" s="56"/>
      <c r="J38" s="56"/>
      <c r="K38" s="36" t="s">
        <v>65</v>
      </c>
      <c r="L38" s="83">
        <v>38</v>
      </c>
      <c r="M38" s="83"/>
      <c r="N38" s="63"/>
      <c r="O38" s="86" t="s">
        <v>246</v>
      </c>
      <c r="P38" s="88">
        <v>43693.69462962963</v>
      </c>
      <c r="Q38" s="86" t="s">
        <v>261</v>
      </c>
      <c r="R38" s="90" t="s">
        <v>285</v>
      </c>
      <c r="S38" s="86" t="s">
        <v>304</v>
      </c>
      <c r="T38" s="86" t="s">
        <v>323</v>
      </c>
      <c r="U38" s="90" t="s">
        <v>341</v>
      </c>
      <c r="V38" s="90" t="s">
        <v>341</v>
      </c>
      <c r="W38" s="88">
        <v>43693.69462962963</v>
      </c>
      <c r="X38" s="90" t="s">
        <v>389</v>
      </c>
      <c r="Y38" s="86"/>
      <c r="Z38" s="86"/>
      <c r="AA38" s="92" t="s">
        <v>434</v>
      </c>
      <c r="AB38" s="86"/>
      <c r="AC38" s="86" t="b">
        <v>0</v>
      </c>
      <c r="AD38" s="86">
        <v>0</v>
      </c>
      <c r="AE38" s="92" t="s">
        <v>459</v>
      </c>
      <c r="AF38" s="86" t="b">
        <v>0</v>
      </c>
      <c r="AG38" s="86" t="s">
        <v>463</v>
      </c>
      <c r="AH38" s="86"/>
      <c r="AI38" s="92" t="s">
        <v>459</v>
      </c>
      <c r="AJ38" s="86" t="b">
        <v>0</v>
      </c>
      <c r="AK38" s="86">
        <v>1</v>
      </c>
      <c r="AL38" s="92" t="s">
        <v>459</v>
      </c>
      <c r="AM38" s="86" t="s">
        <v>470</v>
      </c>
      <c r="AN38" s="86" t="b">
        <v>0</v>
      </c>
      <c r="AO38" s="92" t="s">
        <v>434</v>
      </c>
      <c r="AP38" s="86" t="s">
        <v>475</v>
      </c>
      <c r="AQ38" s="86">
        <v>0</v>
      </c>
      <c r="AR38" s="86">
        <v>0</v>
      </c>
      <c r="AS38" s="86"/>
      <c r="AT38" s="86"/>
      <c r="AU38" s="86"/>
      <c r="AV38" s="86"/>
      <c r="AW38" s="86"/>
      <c r="AX38" s="86"/>
      <c r="AY38" s="86"/>
      <c r="AZ38" s="86"/>
      <c r="BA38">
        <v>1</v>
      </c>
      <c r="BB38" s="85" t="str">
        <f>REPLACE(INDEX(GroupVertices[Group],MATCH(Edges[[#This Row],[Vertex 1]],GroupVertices[Vertex],0)),1,1,"")</f>
        <v>1</v>
      </c>
      <c r="BC38" s="85" t="str">
        <f>REPLACE(INDEX(GroupVertices[Group],MATCH(Edges[[#This Row],[Vertex 2]],GroupVertices[Vertex],0)),1,1,"")</f>
        <v>1</v>
      </c>
      <c r="BD38" s="51"/>
      <c r="BE38" s="52"/>
      <c r="BF38" s="51"/>
      <c r="BG38" s="52"/>
      <c r="BH38" s="51"/>
      <c r="BI38" s="52"/>
      <c r="BJ38" s="51"/>
      <c r="BK38" s="52"/>
      <c r="BL38" s="51"/>
    </row>
    <row r="39" spans="1:64" ht="45">
      <c r="A39" s="84" t="s">
        <v>221</v>
      </c>
      <c r="B39" s="84" t="s">
        <v>238</v>
      </c>
      <c r="C39" s="53" t="s">
        <v>1252</v>
      </c>
      <c r="D39" s="54">
        <v>3</v>
      </c>
      <c r="E39" s="65" t="s">
        <v>132</v>
      </c>
      <c r="F39" s="55">
        <v>35</v>
      </c>
      <c r="G39" s="53"/>
      <c r="H39" s="57"/>
      <c r="I39" s="56"/>
      <c r="J39" s="56"/>
      <c r="K39" s="36" t="s">
        <v>65</v>
      </c>
      <c r="L39" s="83">
        <v>39</v>
      </c>
      <c r="M39" s="83"/>
      <c r="N39" s="63"/>
      <c r="O39" s="86" t="s">
        <v>246</v>
      </c>
      <c r="P39" s="88">
        <v>43693.69462962963</v>
      </c>
      <c r="Q39" s="86" t="s">
        <v>261</v>
      </c>
      <c r="R39" s="90" t="s">
        <v>285</v>
      </c>
      <c r="S39" s="86" t="s">
        <v>304</v>
      </c>
      <c r="T39" s="86" t="s">
        <v>323</v>
      </c>
      <c r="U39" s="90" t="s">
        <v>341</v>
      </c>
      <c r="V39" s="90" t="s">
        <v>341</v>
      </c>
      <c r="W39" s="88">
        <v>43693.69462962963</v>
      </c>
      <c r="X39" s="90" t="s">
        <v>389</v>
      </c>
      <c r="Y39" s="86"/>
      <c r="Z39" s="86"/>
      <c r="AA39" s="92" t="s">
        <v>434</v>
      </c>
      <c r="AB39" s="86"/>
      <c r="AC39" s="86" t="b">
        <v>0</v>
      </c>
      <c r="AD39" s="86">
        <v>0</v>
      </c>
      <c r="AE39" s="92" t="s">
        <v>459</v>
      </c>
      <c r="AF39" s="86" t="b">
        <v>0</v>
      </c>
      <c r="AG39" s="86" t="s">
        <v>463</v>
      </c>
      <c r="AH39" s="86"/>
      <c r="AI39" s="92" t="s">
        <v>459</v>
      </c>
      <c r="AJ39" s="86" t="b">
        <v>0</v>
      </c>
      <c r="AK39" s="86">
        <v>1</v>
      </c>
      <c r="AL39" s="92" t="s">
        <v>459</v>
      </c>
      <c r="AM39" s="86" t="s">
        <v>470</v>
      </c>
      <c r="AN39" s="86" t="b">
        <v>0</v>
      </c>
      <c r="AO39" s="92" t="s">
        <v>434</v>
      </c>
      <c r="AP39" s="86" t="s">
        <v>475</v>
      </c>
      <c r="AQ39" s="86">
        <v>0</v>
      </c>
      <c r="AR39" s="86">
        <v>0</v>
      </c>
      <c r="AS39" s="86"/>
      <c r="AT39" s="86"/>
      <c r="AU39" s="86"/>
      <c r="AV39" s="86"/>
      <c r="AW39" s="86"/>
      <c r="AX39" s="86"/>
      <c r="AY39" s="86"/>
      <c r="AZ39" s="86"/>
      <c r="BA39">
        <v>1</v>
      </c>
      <c r="BB39" s="85" t="str">
        <f>REPLACE(INDEX(GroupVertices[Group],MATCH(Edges[[#This Row],[Vertex 1]],GroupVertices[Vertex],0)),1,1,"")</f>
        <v>1</v>
      </c>
      <c r="BC39" s="85" t="str">
        <f>REPLACE(INDEX(GroupVertices[Group],MATCH(Edges[[#This Row],[Vertex 2]],GroupVertices[Vertex],0)),1,1,"")</f>
        <v>1</v>
      </c>
      <c r="BD39" s="51"/>
      <c r="BE39" s="52"/>
      <c r="BF39" s="51"/>
      <c r="BG39" s="52"/>
      <c r="BH39" s="51"/>
      <c r="BI39" s="52"/>
      <c r="BJ39" s="51"/>
      <c r="BK39" s="52"/>
      <c r="BL39" s="51"/>
    </row>
    <row r="40" spans="1:64" ht="45">
      <c r="A40" s="84" t="s">
        <v>221</v>
      </c>
      <c r="B40" s="84" t="s">
        <v>239</v>
      </c>
      <c r="C40" s="53" t="s">
        <v>1252</v>
      </c>
      <c r="D40" s="54">
        <v>3</v>
      </c>
      <c r="E40" s="65" t="s">
        <v>132</v>
      </c>
      <c r="F40" s="55">
        <v>35</v>
      </c>
      <c r="G40" s="53"/>
      <c r="H40" s="57"/>
      <c r="I40" s="56"/>
      <c r="J40" s="56"/>
      <c r="K40" s="36" t="s">
        <v>65</v>
      </c>
      <c r="L40" s="83">
        <v>40</v>
      </c>
      <c r="M40" s="83"/>
      <c r="N40" s="63"/>
      <c r="O40" s="86" t="s">
        <v>246</v>
      </c>
      <c r="P40" s="88">
        <v>43693.69462962963</v>
      </c>
      <c r="Q40" s="86" t="s">
        <v>261</v>
      </c>
      <c r="R40" s="90" t="s">
        <v>285</v>
      </c>
      <c r="S40" s="86" t="s">
        <v>304</v>
      </c>
      <c r="T40" s="86" t="s">
        <v>323</v>
      </c>
      <c r="U40" s="90" t="s">
        <v>341</v>
      </c>
      <c r="V40" s="90" t="s">
        <v>341</v>
      </c>
      <c r="W40" s="88">
        <v>43693.69462962963</v>
      </c>
      <c r="X40" s="90" t="s">
        <v>389</v>
      </c>
      <c r="Y40" s="86"/>
      <c r="Z40" s="86"/>
      <c r="AA40" s="92" t="s">
        <v>434</v>
      </c>
      <c r="AB40" s="86"/>
      <c r="AC40" s="86" t="b">
        <v>0</v>
      </c>
      <c r="AD40" s="86">
        <v>0</v>
      </c>
      <c r="AE40" s="92" t="s">
        <v>459</v>
      </c>
      <c r="AF40" s="86" t="b">
        <v>0</v>
      </c>
      <c r="AG40" s="86" t="s">
        <v>463</v>
      </c>
      <c r="AH40" s="86"/>
      <c r="AI40" s="92" t="s">
        <v>459</v>
      </c>
      <c r="AJ40" s="86" t="b">
        <v>0</v>
      </c>
      <c r="AK40" s="86">
        <v>1</v>
      </c>
      <c r="AL40" s="92" t="s">
        <v>459</v>
      </c>
      <c r="AM40" s="86" t="s">
        <v>470</v>
      </c>
      <c r="AN40" s="86" t="b">
        <v>0</v>
      </c>
      <c r="AO40" s="92" t="s">
        <v>434</v>
      </c>
      <c r="AP40" s="86" t="s">
        <v>475</v>
      </c>
      <c r="AQ40" s="86">
        <v>0</v>
      </c>
      <c r="AR40" s="86">
        <v>0</v>
      </c>
      <c r="AS40" s="86"/>
      <c r="AT40" s="86"/>
      <c r="AU40" s="86"/>
      <c r="AV40" s="86"/>
      <c r="AW40" s="86"/>
      <c r="AX40" s="86"/>
      <c r="AY40" s="86"/>
      <c r="AZ40" s="86"/>
      <c r="BA40">
        <v>1</v>
      </c>
      <c r="BB40" s="85" t="str">
        <f>REPLACE(INDEX(GroupVertices[Group],MATCH(Edges[[#This Row],[Vertex 1]],GroupVertices[Vertex],0)),1,1,"")</f>
        <v>1</v>
      </c>
      <c r="BC40" s="85" t="str">
        <f>REPLACE(INDEX(GroupVertices[Group],MATCH(Edges[[#This Row],[Vertex 2]],GroupVertices[Vertex],0)),1,1,"")</f>
        <v>1</v>
      </c>
      <c r="BD40" s="51">
        <v>0</v>
      </c>
      <c r="BE40" s="52">
        <v>0</v>
      </c>
      <c r="BF40" s="51">
        <v>0</v>
      </c>
      <c r="BG40" s="52">
        <v>0</v>
      </c>
      <c r="BH40" s="51">
        <v>0</v>
      </c>
      <c r="BI40" s="52">
        <v>0</v>
      </c>
      <c r="BJ40" s="51">
        <v>24</v>
      </c>
      <c r="BK40" s="52">
        <v>100</v>
      </c>
      <c r="BL40" s="51">
        <v>24</v>
      </c>
    </row>
    <row r="41" spans="1:64" ht="45">
      <c r="A41" s="84" t="s">
        <v>221</v>
      </c>
      <c r="B41" s="84" t="s">
        <v>233</v>
      </c>
      <c r="C41" s="53" t="s">
        <v>1252</v>
      </c>
      <c r="D41" s="54">
        <v>3</v>
      </c>
      <c r="E41" s="65" t="s">
        <v>132</v>
      </c>
      <c r="F41" s="55">
        <v>35</v>
      </c>
      <c r="G41" s="53"/>
      <c r="H41" s="57"/>
      <c r="I41" s="56"/>
      <c r="J41" s="56"/>
      <c r="K41" s="36" t="s">
        <v>65</v>
      </c>
      <c r="L41" s="83">
        <v>41</v>
      </c>
      <c r="M41" s="83"/>
      <c r="N41" s="63"/>
      <c r="O41" s="86" t="s">
        <v>246</v>
      </c>
      <c r="P41" s="88">
        <v>43693.69462962963</v>
      </c>
      <c r="Q41" s="86" t="s">
        <v>261</v>
      </c>
      <c r="R41" s="90" t="s">
        <v>285</v>
      </c>
      <c r="S41" s="86" t="s">
        <v>304</v>
      </c>
      <c r="T41" s="86" t="s">
        <v>323</v>
      </c>
      <c r="U41" s="90" t="s">
        <v>341</v>
      </c>
      <c r="V41" s="90" t="s">
        <v>341</v>
      </c>
      <c r="W41" s="88">
        <v>43693.69462962963</v>
      </c>
      <c r="X41" s="90" t="s">
        <v>389</v>
      </c>
      <c r="Y41" s="86"/>
      <c r="Z41" s="86"/>
      <c r="AA41" s="92" t="s">
        <v>434</v>
      </c>
      <c r="AB41" s="86"/>
      <c r="AC41" s="86" t="b">
        <v>0</v>
      </c>
      <c r="AD41" s="86">
        <v>0</v>
      </c>
      <c r="AE41" s="92" t="s">
        <v>459</v>
      </c>
      <c r="AF41" s="86" t="b">
        <v>0</v>
      </c>
      <c r="AG41" s="86" t="s">
        <v>463</v>
      </c>
      <c r="AH41" s="86"/>
      <c r="AI41" s="92" t="s">
        <v>459</v>
      </c>
      <c r="AJ41" s="86" t="b">
        <v>0</v>
      </c>
      <c r="AK41" s="86">
        <v>1</v>
      </c>
      <c r="AL41" s="92" t="s">
        <v>459</v>
      </c>
      <c r="AM41" s="86" t="s">
        <v>470</v>
      </c>
      <c r="AN41" s="86" t="b">
        <v>0</v>
      </c>
      <c r="AO41" s="92" t="s">
        <v>434</v>
      </c>
      <c r="AP41" s="86" t="s">
        <v>475</v>
      </c>
      <c r="AQ41" s="86">
        <v>0</v>
      </c>
      <c r="AR41" s="86">
        <v>0</v>
      </c>
      <c r="AS41" s="86"/>
      <c r="AT41" s="86"/>
      <c r="AU41" s="86"/>
      <c r="AV41" s="86"/>
      <c r="AW41" s="86"/>
      <c r="AX41" s="86"/>
      <c r="AY41" s="86"/>
      <c r="AZ41" s="86"/>
      <c r="BA41">
        <v>1</v>
      </c>
      <c r="BB41" s="85" t="str">
        <f>REPLACE(INDEX(GroupVertices[Group],MATCH(Edges[[#This Row],[Vertex 1]],GroupVertices[Vertex],0)),1,1,"")</f>
        <v>1</v>
      </c>
      <c r="BC41" s="85" t="str">
        <f>REPLACE(INDEX(GroupVertices[Group],MATCH(Edges[[#This Row],[Vertex 2]],GroupVertices[Vertex],0)),1,1,"")</f>
        <v>2</v>
      </c>
      <c r="BD41" s="51"/>
      <c r="BE41" s="52"/>
      <c r="BF41" s="51"/>
      <c r="BG41" s="52"/>
      <c r="BH41" s="51"/>
      <c r="BI41" s="52"/>
      <c r="BJ41" s="51"/>
      <c r="BK41" s="52"/>
      <c r="BL41" s="51"/>
    </row>
    <row r="42" spans="1:64" ht="30">
      <c r="A42" s="84" t="s">
        <v>221</v>
      </c>
      <c r="B42" s="84" t="s">
        <v>240</v>
      </c>
      <c r="C42" s="53" t="s">
        <v>1254</v>
      </c>
      <c r="D42" s="54">
        <v>5.333333333333334</v>
      </c>
      <c r="E42" s="65" t="s">
        <v>136</v>
      </c>
      <c r="F42" s="55">
        <v>27.333333333333332</v>
      </c>
      <c r="G42" s="53"/>
      <c r="H42" s="57"/>
      <c r="I42" s="56"/>
      <c r="J42" s="56"/>
      <c r="K42" s="36" t="s">
        <v>65</v>
      </c>
      <c r="L42" s="83">
        <v>42</v>
      </c>
      <c r="M42" s="83"/>
      <c r="N42" s="63"/>
      <c r="O42" s="86" t="s">
        <v>246</v>
      </c>
      <c r="P42" s="88">
        <v>43695.63439814815</v>
      </c>
      <c r="Q42" s="86" t="s">
        <v>262</v>
      </c>
      <c r="R42" s="90" t="s">
        <v>286</v>
      </c>
      <c r="S42" s="86" t="s">
        <v>304</v>
      </c>
      <c r="T42" s="86" t="s">
        <v>324</v>
      </c>
      <c r="U42" s="90" t="s">
        <v>342</v>
      </c>
      <c r="V42" s="90" t="s">
        <v>342</v>
      </c>
      <c r="W42" s="88">
        <v>43695.63439814815</v>
      </c>
      <c r="X42" s="90" t="s">
        <v>390</v>
      </c>
      <c r="Y42" s="86"/>
      <c r="Z42" s="86"/>
      <c r="AA42" s="92" t="s">
        <v>435</v>
      </c>
      <c r="AB42" s="86"/>
      <c r="AC42" s="86" t="b">
        <v>0</v>
      </c>
      <c r="AD42" s="86">
        <v>0</v>
      </c>
      <c r="AE42" s="92" t="s">
        <v>459</v>
      </c>
      <c r="AF42" s="86" t="b">
        <v>0</v>
      </c>
      <c r="AG42" s="86" t="s">
        <v>463</v>
      </c>
      <c r="AH42" s="86"/>
      <c r="AI42" s="92" t="s">
        <v>459</v>
      </c>
      <c r="AJ42" s="86" t="b">
        <v>0</v>
      </c>
      <c r="AK42" s="86">
        <v>0</v>
      </c>
      <c r="AL42" s="92" t="s">
        <v>459</v>
      </c>
      <c r="AM42" s="86" t="s">
        <v>470</v>
      </c>
      <c r="AN42" s="86" t="b">
        <v>0</v>
      </c>
      <c r="AO42" s="92" t="s">
        <v>435</v>
      </c>
      <c r="AP42" s="86" t="s">
        <v>176</v>
      </c>
      <c r="AQ42" s="86">
        <v>0</v>
      </c>
      <c r="AR42" s="86">
        <v>0</v>
      </c>
      <c r="AS42" s="86"/>
      <c r="AT42" s="86"/>
      <c r="AU42" s="86"/>
      <c r="AV42" s="86"/>
      <c r="AW42" s="86"/>
      <c r="AX42" s="86"/>
      <c r="AY42" s="86"/>
      <c r="AZ42" s="86"/>
      <c r="BA42">
        <v>2</v>
      </c>
      <c r="BB42" s="85" t="str">
        <f>REPLACE(INDEX(GroupVertices[Group],MATCH(Edges[[#This Row],[Vertex 1]],GroupVertices[Vertex],0)),1,1,"")</f>
        <v>1</v>
      </c>
      <c r="BC42" s="85" t="str">
        <f>REPLACE(INDEX(GroupVertices[Group],MATCH(Edges[[#This Row],[Vertex 2]],GroupVertices[Vertex],0)),1,1,"")</f>
        <v>1</v>
      </c>
      <c r="BD42" s="51">
        <v>0</v>
      </c>
      <c r="BE42" s="52">
        <v>0</v>
      </c>
      <c r="BF42" s="51">
        <v>2</v>
      </c>
      <c r="BG42" s="52">
        <v>8.333333333333334</v>
      </c>
      <c r="BH42" s="51">
        <v>0</v>
      </c>
      <c r="BI42" s="52">
        <v>0</v>
      </c>
      <c r="BJ42" s="51">
        <v>22</v>
      </c>
      <c r="BK42" s="52">
        <v>91.66666666666667</v>
      </c>
      <c r="BL42" s="51">
        <v>24</v>
      </c>
    </row>
    <row r="43" spans="1:64" ht="30">
      <c r="A43" s="84" t="s">
        <v>221</v>
      </c>
      <c r="B43" s="84" t="s">
        <v>240</v>
      </c>
      <c r="C43" s="53" t="s">
        <v>1254</v>
      </c>
      <c r="D43" s="54">
        <v>5.333333333333334</v>
      </c>
      <c r="E43" s="65" t="s">
        <v>136</v>
      </c>
      <c r="F43" s="55">
        <v>27.333333333333332</v>
      </c>
      <c r="G43" s="53"/>
      <c r="H43" s="57"/>
      <c r="I43" s="56"/>
      <c r="J43" s="56"/>
      <c r="K43" s="36" t="s">
        <v>65</v>
      </c>
      <c r="L43" s="83">
        <v>43</v>
      </c>
      <c r="M43" s="83"/>
      <c r="N43" s="63"/>
      <c r="O43" s="86" t="s">
        <v>246</v>
      </c>
      <c r="P43" s="88">
        <v>43695.92524305556</v>
      </c>
      <c r="Q43" s="86" t="s">
        <v>263</v>
      </c>
      <c r="R43" s="90" t="s">
        <v>287</v>
      </c>
      <c r="S43" s="86" t="s">
        <v>304</v>
      </c>
      <c r="T43" s="86" t="s">
        <v>324</v>
      </c>
      <c r="U43" s="90" t="s">
        <v>343</v>
      </c>
      <c r="V43" s="90" t="s">
        <v>343</v>
      </c>
      <c r="W43" s="88">
        <v>43695.92524305556</v>
      </c>
      <c r="X43" s="90" t="s">
        <v>391</v>
      </c>
      <c r="Y43" s="86"/>
      <c r="Z43" s="86"/>
      <c r="AA43" s="92" t="s">
        <v>436</v>
      </c>
      <c r="AB43" s="86"/>
      <c r="AC43" s="86" t="b">
        <v>0</v>
      </c>
      <c r="AD43" s="86">
        <v>0</v>
      </c>
      <c r="AE43" s="92" t="s">
        <v>459</v>
      </c>
      <c r="AF43" s="86" t="b">
        <v>0</v>
      </c>
      <c r="AG43" s="86" t="s">
        <v>463</v>
      </c>
      <c r="AH43" s="86"/>
      <c r="AI43" s="92" t="s">
        <v>459</v>
      </c>
      <c r="AJ43" s="86" t="b">
        <v>0</v>
      </c>
      <c r="AK43" s="86">
        <v>0</v>
      </c>
      <c r="AL43" s="92" t="s">
        <v>459</v>
      </c>
      <c r="AM43" s="86" t="s">
        <v>470</v>
      </c>
      <c r="AN43" s="86" t="b">
        <v>0</v>
      </c>
      <c r="AO43" s="92" t="s">
        <v>436</v>
      </c>
      <c r="AP43" s="86" t="s">
        <v>176</v>
      </c>
      <c r="AQ43" s="86">
        <v>0</v>
      </c>
      <c r="AR43" s="86">
        <v>0</v>
      </c>
      <c r="AS43" s="86"/>
      <c r="AT43" s="86"/>
      <c r="AU43" s="86"/>
      <c r="AV43" s="86"/>
      <c r="AW43" s="86"/>
      <c r="AX43" s="86"/>
      <c r="AY43" s="86"/>
      <c r="AZ43" s="86"/>
      <c r="BA43">
        <v>2</v>
      </c>
      <c r="BB43" s="85" t="str">
        <f>REPLACE(INDEX(GroupVertices[Group],MATCH(Edges[[#This Row],[Vertex 1]],GroupVertices[Vertex],0)),1,1,"")</f>
        <v>1</v>
      </c>
      <c r="BC43" s="85" t="str">
        <f>REPLACE(INDEX(GroupVertices[Group],MATCH(Edges[[#This Row],[Vertex 2]],GroupVertices[Vertex],0)),1,1,"")</f>
        <v>1</v>
      </c>
      <c r="BD43" s="51">
        <v>0</v>
      </c>
      <c r="BE43" s="52">
        <v>0</v>
      </c>
      <c r="BF43" s="51">
        <v>2</v>
      </c>
      <c r="BG43" s="52">
        <v>8</v>
      </c>
      <c r="BH43" s="51">
        <v>0</v>
      </c>
      <c r="BI43" s="52">
        <v>0</v>
      </c>
      <c r="BJ43" s="51">
        <v>23</v>
      </c>
      <c r="BK43" s="52">
        <v>92</v>
      </c>
      <c r="BL43" s="51">
        <v>25</v>
      </c>
    </row>
    <row r="44" spans="1:64" ht="45">
      <c r="A44" s="84" t="s">
        <v>221</v>
      </c>
      <c r="B44" s="84" t="s">
        <v>228</v>
      </c>
      <c r="C44" s="53" t="s">
        <v>1252</v>
      </c>
      <c r="D44" s="54">
        <v>3</v>
      </c>
      <c r="E44" s="65" t="s">
        <v>132</v>
      </c>
      <c r="F44" s="55">
        <v>35</v>
      </c>
      <c r="G44" s="53"/>
      <c r="H44" s="57"/>
      <c r="I44" s="56"/>
      <c r="J44" s="56"/>
      <c r="K44" s="36" t="s">
        <v>65</v>
      </c>
      <c r="L44" s="83">
        <v>44</v>
      </c>
      <c r="M44" s="83"/>
      <c r="N44" s="63"/>
      <c r="O44" s="86" t="s">
        <v>246</v>
      </c>
      <c r="P44" s="88">
        <v>43697.715902777774</v>
      </c>
      <c r="Q44" s="86" t="s">
        <v>264</v>
      </c>
      <c r="R44" s="90" t="s">
        <v>288</v>
      </c>
      <c r="S44" s="86" t="s">
        <v>305</v>
      </c>
      <c r="T44" s="86" t="s">
        <v>325</v>
      </c>
      <c r="U44" s="90" t="s">
        <v>344</v>
      </c>
      <c r="V44" s="90" t="s">
        <v>344</v>
      </c>
      <c r="W44" s="88">
        <v>43697.715902777774</v>
      </c>
      <c r="X44" s="90" t="s">
        <v>392</v>
      </c>
      <c r="Y44" s="86"/>
      <c r="Z44" s="86"/>
      <c r="AA44" s="92" t="s">
        <v>437</v>
      </c>
      <c r="AB44" s="86"/>
      <c r="AC44" s="86" t="b">
        <v>0</v>
      </c>
      <c r="AD44" s="86">
        <v>0</v>
      </c>
      <c r="AE44" s="92" t="s">
        <v>459</v>
      </c>
      <c r="AF44" s="86" t="b">
        <v>0</v>
      </c>
      <c r="AG44" s="86" t="s">
        <v>463</v>
      </c>
      <c r="AH44" s="86"/>
      <c r="AI44" s="92" t="s">
        <v>459</v>
      </c>
      <c r="AJ44" s="86" t="b">
        <v>0</v>
      </c>
      <c r="AK44" s="86">
        <v>0</v>
      </c>
      <c r="AL44" s="92" t="s">
        <v>459</v>
      </c>
      <c r="AM44" s="86" t="s">
        <v>470</v>
      </c>
      <c r="AN44" s="86" t="b">
        <v>0</v>
      </c>
      <c r="AO44" s="92" t="s">
        <v>437</v>
      </c>
      <c r="AP44" s="86" t="s">
        <v>176</v>
      </c>
      <c r="AQ44" s="86">
        <v>0</v>
      </c>
      <c r="AR44" s="86">
        <v>0</v>
      </c>
      <c r="AS44" s="86"/>
      <c r="AT44" s="86"/>
      <c r="AU44" s="86"/>
      <c r="AV44" s="86"/>
      <c r="AW44" s="86"/>
      <c r="AX44" s="86"/>
      <c r="AY44" s="86"/>
      <c r="AZ44" s="86"/>
      <c r="BA44">
        <v>1</v>
      </c>
      <c r="BB44" s="85" t="str">
        <f>REPLACE(INDEX(GroupVertices[Group],MATCH(Edges[[#This Row],[Vertex 1]],GroupVertices[Vertex],0)),1,1,"")</f>
        <v>1</v>
      </c>
      <c r="BC44" s="85" t="str">
        <f>REPLACE(INDEX(GroupVertices[Group],MATCH(Edges[[#This Row],[Vertex 2]],GroupVertices[Vertex],0)),1,1,"")</f>
        <v>6</v>
      </c>
      <c r="BD44" s="51"/>
      <c r="BE44" s="52"/>
      <c r="BF44" s="51"/>
      <c r="BG44" s="52"/>
      <c r="BH44" s="51"/>
      <c r="BI44" s="52"/>
      <c r="BJ44" s="51"/>
      <c r="BK44" s="52"/>
      <c r="BL44" s="51"/>
    </row>
    <row r="45" spans="1:64" ht="45">
      <c r="A45" s="84" t="s">
        <v>221</v>
      </c>
      <c r="B45" s="84" t="s">
        <v>229</v>
      </c>
      <c r="C45" s="53" t="s">
        <v>1252</v>
      </c>
      <c r="D45" s="54">
        <v>3</v>
      </c>
      <c r="E45" s="65" t="s">
        <v>132</v>
      </c>
      <c r="F45" s="55">
        <v>35</v>
      </c>
      <c r="G45" s="53"/>
      <c r="H45" s="57"/>
      <c r="I45" s="56"/>
      <c r="J45" s="56"/>
      <c r="K45" s="36" t="s">
        <v>65</v>
      </c>
      <c r="L45" s="83">
        <v>45</v>
      </c>
      <c r="M45" s="83"/>
      <c r="N45" s="63"/>
      <c r="O45" s="86" t="s">
        <v>246</v>
      </c>
      <c r="P45" s="88">
        <v>43697.715902777774</v>
      </c>
      <c r="Q45" s="86" t="s">
        <v>264</v>
      </c>
      <c r="R45" s="90" t="s">
        <v>288</v>
      </c>
      <c r="S45" s="86" t="s">
        <v>305</v>
      </c>
      <c r="T45" s="86" t="s">
        <v>325</v>
      </c>
      <c r="U45" s="90" t="s">
        <v>344</v>
      </c>
      <c r="V45" s="90" t="s">
        <v>344</v>
      </c>
      <c r="W45" s="88">
        <v>43697.715902777774</v>
      </c>
      <c r="X45" s="90" t="s">
        <v>392</v>
      </c>
      <c r="Y45" s="86"/>
      <c r="Z45" s="86"/>
      <c r="AA45" s="92" t="s">
        <v>437</v>
      </c>
      <c r="AB45" s="86"/>
      <c r="AC45" s="86" t="b">
        <v>0</v>
      </c>
      <c r="AD45" s="86">
        <v>0</v>
      </c>
      <c r="AE45" s="92" t="s">
        <v>459</v>
      </c>
      <c r="AF45" s="86" t="b">
        <v>0</v>
      </c>
      <c r="AG45" s="86" t="s">
        <v>463</v>
      </c>
      <c r="AH45" s="86"/>
      <c r="AI45" s="92" t="s">
        <v>459</v>
      </c>
      <c r="AJ45" s="86" t="b">
        <v>0</v>
      </c>
      <c r="AK45" s="86">
        <v>0</v>
      </c>
      <c r="AL45" s="92" t="s">
        <v>459</v>
      </c>
      <c r="AM45" s="86" t="s">
        <v>470</v>
      </c>
      <c r="AN45" s="86" t="b">
        <v>0</v>
      </c>
      <c r="AO45" s="92" t="s">
        <v>437</v>
      </c>
      <c r="AP45" s="86" t="s">
        <v>176</v>
      </c>
      <c r="AQ45" s="86">
        <v>0</v>
      </c>
      <c r="AR45" s="86">
        <v>0</v>
      </c>
      <c r="AS45" s="86"/>
      <c r="AT45" s="86"/>
      <c r="AU45" s="86"/>
      <c r="AV45" s="86"/>
      <c r="AW45" s="86"/>
      <c r="AX45" s="86"/>
      <c r="AY45" s="86"/>
      <c r="AZ45" s="86"/>
      <c r="BA45">
        <v>1</v>
      </c>
      <c r="BB45" s="85" t="str">
        <f>REPLACE(INDEX(GroupVertices[Group],MATCH(Edges[[#This Row],[Vertex 1]],GroupVertices[Vertex],0)),1,1,"")</f>
        <v>1</v>
      </c>
      <c r="BC45" s="85" t="str">
        <f>REPLACE(INDEX(GroupVertices[Group],MATCH(Edges[[#This Row],[Vertex 2]],GroupVertices[Vertex],0)),1,1,"")</f>
        <v>6</v>
      </c>
      <c r="BD45" s="51">
        <v>0</v>
      </c>
      <c r="BE45" s="52">
        <v>0</v>
      </c>
      <c r="BF45" s="51">
        <v>0</v>
      </c>
      <c r="BG45" s="52">
        <v>0</v>
      </c>
      <c r="BH45" s="51">
        <v>0</v>
      </c>
      <c r="BI45" s="52">
        <v>0</v>
      </c>
      <c r="BJ45" s="51">
        <v>23</v>
      </c>
      <c r="BK45" s="52">
        <v>100</v>
      </c>
      <c r="BL45" s="51">
        <v>23</v>
      </c>
    </row>
    <row r="46" spans="1:64" ht="45">
      <c r="A46" s="84" t="s">
        <v>221</v>
      </c>
      <c r="B46" s="84" t="s">
        <v>241</v>
      </c>
      <c r="C46" s="53" t="s">
        <v>1252</v>
      </c>
      <c r="D46" s="54">
        <v>3</v>
      </c>
      <c r="E46" s="65" t="s">
        <v>132</v>
      </c>
      <c r="F46" s="55">
        <v>35</v>
      </c>
      <c r="G46" s="53"/>
      <c r="H46" s="57"/>
      <c r="I46" s="56"/>
      <c r="J46" s="56"/>
      <c r="K46" s="36" t="s">
        <v>65</v>
      </c>
      <c r="L46" s="83">
        <v>46</v>
      </c>
      <c r="M46" s="83"/>
      <c r="N46" s="63"/>
      <c r="O46" s="86" t="s">
        <v>246</v>
      </c>
      <c r="P46" s="88">
        <v>43700.909525462965</v>
      </c>
      <c r="Q46" s="86" t="s">
        <v>265</v>
      </c>
      <c r="R46" s="90" t="s">
        <v>289</v>
      </c>
      <c r="S46" s="86" t="s">
        <v>306</v>
      </c>
      <c r="T46" s="86" t="s">
        <v>326</v>
      </c>
      <c r="U46" s="90" t="s">
        <v>345</v>
      </c>
      <c r="V46" s="90" t="s">
        <v>345</v>
      </c>
      <c r="W46" s="88">
        <v>43700.909525462965</v>
      </c>
      <c r="X46" s="90" t="s">
        <v>393</v>
      </c>
      <c r="Y46" s="86"/>
      <c r="Z46" s="86"/>
      <c r="AA46" s="92" t="s">
        <v>438</v>
      </c>
      <c r="AB46" s="92" t="s">
        <v>457</v>
      </c>
      <c r="AC46" s="86" t="b">
        <v>0</v>
      </c>
      <c r="AD46" s="86">
        <v>0</v>
      </c>
      <c r="AE46" s="92" t="s">
        <v>460</v>
      </c>
      <c r="AF46" s="86" t="b">
        <v>0</v>
      </c>
      <c r="AG46" s="86" t="s">
        <v>463</v>
      </c>
      <c r="AH46" s="86"/>
      <c r="AI46" s="92" t="s">
        <v>459</v>
      </c>
      <c r="AJ46" s="86" t="b">
        <v>0</v>
      </c>
      <c r="AK46" s="86">
        <v>1</v>
      </c>
      <c r="AL46" s="92" t="s">
        <v>459</v>
      </c>
      <c r="AM46" s="86" t="s">
        <v>470</v>
      </c>
      <c r="AN46" s="86" t="b">
        <v>0</v>
      </c>
      <c r="AO46" s="92" t="s">
        <v>457</v>
      </c>
      <c r="AP46" s="86" t="s">
        <v>176</v>
      </c>
      <c r="AQ46" s="86">
        <v>0</v>
      </c>
      <c r="AR46" s="86">
        <v>0</v>
      </c>
      <c r="AS46" s="86"/>
      <c r="AT46" s="86"/>
      <c r="AU46" s="86"/>
      <c r="AV46" s="86"/>
      <c r="AW46" s="86"/>
      <c r="AX46" s="86"/>
      <c r="AY46" s="86"/>
      <c r="AZ46" s="86"/>
      <c r="BA46">
        <v>1</v>
      </c>
      <c r="BB46" s="85" t="str">
        <f>REPLACE(INDEX(GroupVertices[Group],MATCH(Edges[[#This Row],[Vertex 1]],GroupVertices[Vertex],0)),1,1,"")</f>
        <v>1</v>
      </c>
      <c r="BC46" s="85" t="str">
        <f>REPLACE(INDEX(GroupVertices[Group],MATCH(Edges[[#This Row],[Vertex 2]],GroupVertices[Vertex],0)),1,1,"")</f>
        <v>1</v>
      </c>
      <c r="BD46" s="51"/>
      <c r="BE46" s="52"/>
      <c r="BF46" s="51"/>
      <c r="BG46" s="52"/>
      <c r="BH46" s="51"/>
      <c r="BI46" s="52"/>
      <c r="BJ46" s="51"/>
      <c r="BK46" s="52"/>
      <c r="BL46" s="51"/>
    </row>
    <row r="47" spans="1:64" ht="45">
      <c r="A47" s="84" t="s">
        <v>221</v>
      </c>
      <c r="B47" s="84" t="s">
        <v>242</v>
      </c>
      <c r="C47" s="53" t="s">
        <v>1252</v>
      </c>
      <c r="D47" s="54">
        <v>3</v>
      </c>
      <c r="E47" s="65" t="s">
        <v>132</v>
      </c>
      <c r="F47" s="55">
        <v>35</v>
      </c>
      <c r="G47" s="53"/>
      <c r="H47" s="57"/>
      <c r="I47" s="56"/>
      <c r="J47" s="56"/>
      <c r="K47" s="36" t="s">
        <v>65</v>
      </c>
      <c r="L47" s="83">
        <v>47</v>
      </c>
      <c r="M47" s="83"/>
      <c r="N47" s="63"/>
      <c r="O47" s="86" t="s">
        <v>246</v>
      </c>
      <c r="P47" s="88">
        <v>43700.909525462965</v>
      </c>
      <c r="Q47" s="86" t="s">
        <v>265</v>
      </c>
      <c r="R47" s="90" t="s">
        <v>289</v>
      </c>
      <c r="S47" s="86" t="s">
        <v>306</v>
      </c>
      <c r="T47" s="86" t="s">
        <v>326</v>
      </c>
      <c r="U47" s="90" t="s">
        <v>345</v>
      </c>
      <c r="V47" s="90" t="s">
        <v>345</v>
      </c>
      <c r="W47" s="88">
        <v>43700.909525462965</v>
      </c>
      <c r="X47" s="90" t="s">
        <v>393</v>
      </c>
      <c r="Y47" s="86"/>
      <c r="Z47" s="86"/>
      <c r="AA47" s="92" t="s">
        <v>438</v>
      </c>
      <c r="AB47" s="92" t="s">
        <v>457</v>
      </c>
      <c r="AC47" s="86" t="b">
        <v>0</v>
      </c>
      <c r="AD47" s="86">
        <v>0</v>
      </c>
      <c r="AE47" s="92" t="s">
        <v>460</v>
      </c>
      <c r="AF47" s="86" t="b">
        <v>0</v>
      </c>
      <c r="AG47" s="86" t="s">
        <v>463</v>
      </c>
      <c r="AH47" s="86"/>
      <c r="AI47" s="92" t="s">
        <v>459</v>
      </c>
      <c r="AJ47" s="86" t="b">
        <v>0</v>
      </c>
      <c r="AK47" s="86">
        <v>1</v>
      </c>
      <c r="AL47" s="92" t="s">
        <v>459</v>
      </c>
      <c r="AM47" s="86" t="s">
        <v>470</v>
      </c>
      <c r="AN47" s="86" t="b">
        <v>0</v>
      </c>
      <c r="AO47" s="92" t="s">
        <v>457</v>
      </c>
      <c r="AP47" s="86" t="s">
        <v>176</v>
      </c>
      <c r="AQ47" s="86">
        <v>0</v>
      </c>
      <c r="AR47" s="86">
        <v>0</v>
      </c>
      <c r="AS47" s="86"/>
      <c r="AT47" s="86"/>
      <c r="AU47" s="86"/>
      <c r="AV47" s="86"/>
      <c r="AW47" s="86"/>
      <c r="AX47" s="86"/>
      <c r="AY47" s="86"/>
      <c r="AZ47" s="86"/>
      <c r="BA47">
        <v>1</v>
      </c>
      <c r="BB47" s="85" t="str">
        <f>REPLACE(INDEX(GroupVertices[Group],MATCH(Edges[[#This Row],[Vertex 1]],GroupVertices[Vertex],0)),1,1,"")</f>
        <v>1</v>
      </c>
      <c r="BC47" s="85" t="str">
        <f>REPLACE(INDEX(GroupVertices[Group],MATCH(Edges[[#This Row],[Vertex 2]],GroupVertices[Vertex],0)),1,1,"")</f>
        <v>1</v>
      </c>
      <c r="BD47" s="51"/>
      <c r="BE47" s="52"/>
      <c r="BF47" s="51"/>
      <c r="BG47" s="52"/>
      <c r="BH47" s="51"/>
      <c r="BI47" s="52"/>
      <c r="BJ47" s="51"/>
      <c r="BK47" s="52"/>
      <c r="BL47" s="51"/>
    </row>
    <row r="48" spans="1:64" ht="45">
      <c r="A48" s="84" t="s">
        <v>221</v>
      </c>
      <c r="B48" s="84" t="s">
        <v>243</v>
      </c>
      <c r="C48" s="53" t="s">
        <v>1252</v>
      </c>
      <c r="D48" s="54">
        <v>3</v>
      </c>
      <c r="E48" s="65" t="s">
        <v>132</v>
      </c>
      <c r="F48" s="55">
        <v>35</v>
      </c>
      <c r="G48" s="53"/>
      <c r="H48" s="57"/>
      <c r="I48" s="56"/>
      <c r="J48" s="56"/>
      <c r="K48" s="36" t="s">
        <v>65</v>
      </c>
      <c r="L48" s="83">
        <v>48</v>
      </c>
      <c r="M48" s="83"/>
      <c r="N48" s="63"/>
      <c r="O48" s="86" t="s">
        <v>246</v>
      </c>
      <c r="P48" s="88">
        <v>43700.909525462965</v>
      </c>
      <c r="Q48" s="86" t="s">
        <v>265</v>
      </c>
      <c r="R48" s="90" t="s">
        <v>289</v>
      </c>
      <c r="S48" s="86" t="s">
        <v>306</v>
      </c>
      <c r="T48" s="86" t="s">
        <v>326</v>
      </c>
      <c r="U48" s="90" t="s">
        <v>345</v>
      </c>
      <c r="V48" s="90" t="s">
        <v>345</v>
      </c>
      <c r="W48" s="88">
        <v>43700.909525462965</v>
      </c>
      <c r="X48" s="90" t="s">
        <v>393</v>
      </c>
      <c r="Y48" s="86"/>
      <c r="Z48" s="86"/>
      <c r="AA48" s="92" t="s">
        <v>438</v>
      </c>
      <c r="AB48" s="92" t="s">
        <v>457</v>
      </c>
      <c r="AC48" s="86" t="b">
        <v>0</v>
      </c>
      <c r="AD48" s="86">
        <v>0</v>
      </c>
      <c r="AE48" s="92" t="s">
        <v>460</v>
      </c>
      <c r="AF48" s="86" t="b">
        <v>0</v>
      </c>
      <c r="AG48" s="86" t="s">
        <v>463</v>
      </c>
      <c r="AH48" s="86"/>
      <c r="AI48" s="92" t="s">
        <v>459</v>
      </c>
      <c r="AJ48" s="86" t="b">
        <v>0</v>
      </c>
      <c r="AK48" s="86">
        <v>1</v>
      </c>
      <c r="AL48" s="92" t="s">
        <v>459</v>
      </c>
      <c r="AM48" s="86" t="s">
        <v>470</v>
      </c>
      <c r="AN48" s="86" t="b">
        <v>0</v>
      </c>
      <c r="AO48" s="92" t="s">
        <v>457</v>
      </c>
      <c r="AP48" s="86" t="s">
        <v>176</v>
      </c>
      <c r="AQ48" s="86">
        <v>0</v>
      </c>
      <c r="AR48" s="86">
        <v>0</v>
      </c>
      <c r="AS48" s="86"/>
      <c r="AT48" s="86"/>
      <c r="AU48" s="86"/>
      <c r="AV48" s="86"/>
      <c r="AW48" s="86"/>
      <c r="AX48" s="86"/>
      <c r="AY48" s="86"/>
      <c r="AZ48" s="86"/>
      <c r="BA48">
        <v>1</v>
      </c>
      <c r="BB48" s="85" t="str">
        <f>REPLACE(INDEX(GroupVertices[Group],MATCH(Edges[[#This Row],[Vertex 1]],GroupVertices[Vertex],0)),1,1,"")</f>
        <v>1</v>
      </c>
      <c r="BC48" s="85" t="str">
        <f>REPLACE(INDEX(GroupVertices[Group],MATCH(Edges[[#This Row],[Vertex 2]],GroupVertices[Vertex],0)),1,1,"")</f>
        <v>1</v>
      </c>
      <c r="BD48" s="51">
        <v>0</v>
      </c>
      <c r="BE48" s="52">
        <v>0</v>
      </c>
      <c r="BF48" s="51">
        <v>0</v>
      </c>
      <c r="BG48" s="52">
        <v>0</v>
      </c>
      <c r="BH48" s="51">
        <v>0</v>
      </c>
      <c r="BI48" s="52">
        <v>0</v>
      </c>
      <c r="BJ48" s="51">
        <v>35</v>
      </c>
      <c r="BK48" s="52">
        <v>100</v>
      </c>
      <c r="BL48" s="51">
        <v>35</v>
      </c>
    </row>
    <row r="49" spans="1:64" ht="45">
      <c r="A49" s="84" t="s">
        <v>221</v>
      </c>
      <c r="B49" s="84" t="s">
        <v>234</v>
      </c>
      <c r="C49" s="53" t="s">
        <v>1252</v>
      </c>
      <c r="D49" s="54">
        <v>3</v>
      </c>
      <c r="E49" s="65" t="s">
        <v>132</v>
      </c>
      <c r="F49" s="55">
        <v>35</v>
      </c>
      <c r="G49" s="53"/>
      <c r="H49" s="57"/>
      <c r="I49" s="56"/>
      <c r="J49" s="56"/>
      <c r="K49" s="36" t="s">
        <v>65</v>
      </c>
      <c r="L49" s="83">
        <v>49</v>
      </c>
      <c r="M49" s="83"/>
      <c r="N49" s="63"/>
      <c r="O49" s="86" t="s">
        <v>246</v>
      </c>
      <c r="P49" s="88">
        <v>43700.909525462965</v>
      </c>
      <c r="Q49" s="86" t="s">
        <v>265</v>
      </c>
      <c r="R49" s="90" t="s">
        <v>289</v>
      </c>
      <c r="S49" s="86" t="s">
        <v>306</v>
      </c>
      <c r="T49" s="86" t="s">
        <v>326</v>
      </c>
      <c r="U49" s="90" t="s">
        <v>345</v>
      </c>
      <c r="V49" s="90" t="s">
        <v>345</v>
      </c>
      <c r="W49" s="88">
        <v>43700.909525462965</v>
      </c>
      <c r="X49" s="90" t="s">
        <v>393</v>
      </c>
      <c r="Y49" s="86"/>
      <c r="Z49" s="86"/>
      <c r="AA49" s="92" t="s">
        <v>438</v>
      </c>
      <c r="AB49" s="92" t="s">
        <v>457</v>
      </c>
      <c r="AC49" s="86" t="b">
        <v>0</v>
      </c>
      <c r="AD49" s="86">
        <v>0</v>
      </c>
      <c r="AE49" s="92" t="s">
        <v>460</v>
      </c>
      <c r="AF49" s="86" t="b">
        <v>0</v>
      </c>
      <c r="AG49" s="86" t="s">
        <v>463</v>
      </c>
      <c r="AH49" s="86"/>
      <c r="AI49" s="92" t="s">
        <v>459</v>
      </c>
      <c r="AJ49" s="86" t="b">
        <v>0</v>
      </c>
      <c r="AK49" s="86">
        <v>1</v>
      </c>
      <c r="AL49" s="92" t="s">
        <v>459</v>
      </c>
      <c r="AM49" s="86" t="s">
        <v>470</v>
      </c>
      <c r="AN49" s="86" t="b">
        <v>0</v>
      </c>
      <c r="AO49" s="92" t="s">
        <v>457</v>
      </c>
      <c r="AP49" s="86" t="s">
        <v>176</v>
      </c>
      <c r="AQ49" s="86">
        <v>0</v>
      </c>
      <c r="AR49" s="86">
        <v>0</v>
      </c>
      <c r="AS49" s="86"/>
      <c r="AT49" s="86"/>
      <c r="AU49" s="86"/>
      <c r="AV49" s="86"/>
      <c r="AW49" s="86"/>
      <c r="AX49" s="86"/>
      <c r="AY49" s="86"/>
      <c r="AZ49" s="86"/>
      <c r="BA49">
        <v>1</v>
      </c>
      <c r="BB49" s="85" t="str">
        <f>REPLACE(INDEX(GroupVertices[Group],MATCH(Edges[[#This Row],[Vertex 1]],GroupVertices[Vertex],0)),1,1,"")</f>
        <v>1</v>
      </c>
      <c r="BC49" s="85" t="str">
        <f>REPLACE(INDEX(GroupVertices[Group],MATCH(Edges[[#This Row],[Vertex 2]],GroupVertices[Vertex],0)),1,1,"")</f>
        <v>2</v>
      </c>
      <c r="BD49" s="51"/>
      <c r="BE49" s="52"/>
      <c r="BF49" s="51"/>
      <c r="BG49" s="52"/>
      <c r="BH49" s="51"/>
      <c r="BI49" s="52"/>
      <c r="BJ49" s="51"/>
      <c r="BK49" s="52"/>
      <c r="BL49" s="51"/>
    </row>
    <row r="50" spans="1:64" ht="45">
      <c r="A50" s="84" t="s">
        <v>221</v>
      </c>
      <c r="B50" s="84" t="s">
        <v>235</v>
      </c>
      <c r="C50" s="53" t="s">
        <v>1252</v>
      </c>
      <c r="D50" s="54">
        <v>3</v>
      </c>
      <c r="E50" s="65" t="s">
        <v>132</v>
      </c>
      <c r="F50" s="55">
        <v>35</v>
      </c>
      <c r="G50" s="53"/>
      <c r="H50" s="57"/>
      <c r="I50" s="56"/>
      <c r="J50" s="56"/>
      <c r="K50" s="36" t="s">
        <v>65</v>
      </c>
      <c r="L50" s="83">
        <v>50</v>
      </c>
      <c r="M50" s="83"/>
      <c r="N50" s="63"/>
      <c r="O50" s="86" t="s">
        <v>247</v>
      </c>
      <c r="P50" s="88">
        <v>43700.909525462965</v>
      </c>
      <c r="Q50" s="86" t="s">
        <v>265</v>
      </c>
      <c r="R50" s="90" t="s">
        <v>289</v>
      </c>
      <c r="S50" s="86" t="s">
        <v>306</v>
      </c>
      <c r="T50" s="86" t="s">
        <v>326</v>
      </c>
      <c r="U50" s="90" t="s">
        <v>345</v>
      </c>
      <c r="V50" s="90" t="s">
        <v>345</v>
      </c>
      <c r="W50" s="88">
        <v>43700.909525462965</v>
      </c>
      <c r="X50" s="90" t="s">
        <v>393</v>
      </c>
      <c r="Y50" s="86"/>
      <c r="Z50" s="86"/>
      <c r="AA50" s="92" t="s">
        <v>438</v>
      </c>
      <c r="AB50" s="92" t="s">
        <v>457</v>
      </c>
      <c r="AC50" s="86" t="b">
        <v>0</v>
      </c>
      <c r="AD50" s="86">
        <v>0</v>
      </c>
      <c r="AE50" s="92" t="s">
        <v>460</v>
      </c>
      <c r="AF50" s="86" t="b">
        <v>0</v>
      </c>
      <c r="AG50" s="86" t="s">
        <v>463</v>
      </c>
      <c r="AH50" s="86"/>
      <c r="AI50" s="92" t="s">
        <v>459</v>
      </c>
      <c r="AJ50" s="86" t="b">
        <v>0</v>
      </c>
      <c r="AK50" s="86">
        <v>1</v>
      </c>
      <c r="AL50" s="92" t="s">
        <v>459</v>
      </c>
      <c r="AM50" s="86" t="s">
        <v>470</v>
      </c>
      <c r="AN50" s="86" t="b">
        <v>0</v>
      </c>
      <c r="AO50" s="92" t="s">
        <v>457</v>
      </c>
      <c r="AP50" s="86" t="s">
        <v>176</v>
      </c>
      <c r="AQ50" s="86">
        <v>0</v>
      </c>
      <c r="AR50" s="86">
        <v>0</v>
      </c>
      <c r="AS50" s="86"/>
      <c r="AT50" s="86"/>
      <c r="AU50" s="86"/>
      <c r="AV50" s="86"/>
      <c r="AW50" s="86"/>
      <c r="AX50" s="86"/>
      <c r="AY50" s="86"/>
      <c r="AZ50" s="86"/>
      <c r="BA50">
        <v>1</v>
      </c>
      <c r="BB50" s="85" t="str">
        <f>REPLACE(INDEX(GroupVertices[Group],MATCH(Edges[[#This Row],[Vertex 1]],GroupVertices[Vertex],0)),1,1,"")</f>
        <v>1</v>
      </c>
      <c r="BC50" s="85" t="str">
        <f>REPLACE(INDEX(GroupVertices[Group],MATCH(Edges[[#This Row],[Vertex 2]],GroupVertices[Vertex],0)),1,1,"")</f>
        <v>2</v>
      </c>
      <c r="BD50" s="51"/>
      <c r="BE50" s="52"/>
      <c r="BF50" s="51"/>
      <c r="BG50" s="52"/>
      <c r="BH50" s="51"/>
      <c r="BI50" s="52"/>
      <c r="BJ50" s="51"/>
      <c r="BK50" s="52"/>
      <c r="BL50" s="51"/>
    </row>
    <row r="51" spans="1:64" ht="30">
      <c r="A51" s="84" t="s">
        <v>221</v>
      </c>
      <c r="B51" s="84" t="s">
        <v>221</v>
      </c>
      <c r="C51" s="53" t="s">
        <v>1253</v>
      </c>
      <c r="D51" s="54">
        <v>10</v>
      </c>
      <c r="E51" s="65" t="s">
        <v>136</v>
      </c>
      <c r="F51" s="55">
        <v>12</v>
      </c>
      <c r="G51" s="53"/>
      <c r="H51" s="57"/>
      <c r="I51" s="56"/>
      <c r="J51" s="56"/>
      <c r="K51" s="36" t="s">
        <v>65</v>
      </c>
      <c r="L51" s="83">
        <v>51</v>
      </c>
      <c r="M51" s="83"/>
      <c r="N51" s="63"/>
      <c r="O51" s="86" t="s">
        <v>176</v>
      </c>
      <c r="P51" s="88">
        <v>43693.70300925926</v>
      </c>
      <c r="Q51" s="86" t="s">
        <v>266</v>
      </c>
      <c r="R51" s="90" t="s">
        <v>290</v>
      </c>
      <c r="S51" s="86" t="s">
        <v>304</v>
      </c>
      <c r="T51" s="86" t="s">
        <v>327</v>
      </c>
      <c r="U51" s="90" t="s">
        <v>346</v>
      </c>
      <c r="V51" s="90" t="s">
        <v>346</v>
      </c>
      <c r="W51" s="88">
        <v>43693.70300925926</v>
      </c>
      <c r="X51" s="90" t="s">
        <v>394</v>
      </c>
      <c r="Y51" s="86"/>
      <c r="Z51" s="86"/>
      <c r="AA51" s="92" t="s">
        <v>439</v>
      </c>
      <c r="AB51" s="86"/>
      <c r="AC51" s="86" t="b">
        <v>0</v>
      </c>
      <c r="AD51" s="86">
        <v>0</v>
      </c>
      <c r="AE51" s="92" t="s">
        <v>459</v>
      </c>
      <c r="AF51" s="86" t="b">
        <v>0</v>
      </c>
      <c r="AG51" s="86" t="s">
        <v>463</v>
      </c>
      <c r="AH51" s="86"/>
      <c r="AI51" s="92" t="s">
        <v>459</v>
      </c>
      <c r="AJ51" s="86" t="b">
        <v>0</v>
      </c>
      <c r="AK51" s="86">
        <v>1</v>
      </c>
      <c r="AL51" s="92" t="s">
        <v>459</v>
      </c>
      <c r="AM51" s="86" t="s">
        <v>470</v>
      </c>
      <c r="AN51" s="86" t="b">
        <v>0</v>
      </c>
      <c r="AO51" s="92" t="s">
        <v>439</v>
      </c>
      <c r="AP51" s="86" t="s">
        <v>475</v>
      </c>
      <c r="AQ51" s="86">
        <v>0</v>
      </c>
      <c r="AR51" s="86">
        <v>0</v>
      </c>
      <c r="AS51" s="86"/>
      <c r="AT51" s="86"/>
      <c r="AU51" s="86"/>
      <c r="AV51" s="86"/>
      <c r="AW51" s="86"/>
      <c r="AX51" s="86"/>
      <c r="AY51" s="86"/>
      <c r="AZ51" s="86"/>
      <c r="BA51">
        <v>6</v>
      </c>
      <c r="BB51" s="85" t="str">
        <f>REPLACE(INDEX(GroupVertices[Group],MATCH(Edges[[#This Row],[Vertex 1]],GroupVertices[Vertex],0)),1,1,"")</f>
        <v>1</v>
      </c>
      <c r="BC51" s="85" t="str">
        <f>REPLACE(INDEX(GroupVertices[Group],MATCH(Edges[[#This Row],[Vertex 2]],GroupVertices[Vertex],0)),1,1,"")</f>
        <v>1</v>
      </c>
      <c r="BD51" s="51">
        <v>0</v>
      </c>
      <c r="BE51" s="52">
        <v>0</v>
      </c>
      <c r="BF51" s="51">
        <v>1</v>
      </c>
      <c r="BG51" s="52">
        <v>3.3333333333333335</v>
      </c>
      <c r="BH51" s="51">
        <v>0</v>
      </c>
      <c r="BI51" s="52">
        <v>0</v>
      </c>
      <c r="BJ51" s="51">
        <v>29</v>
      </c>
      <c r="BK51" s="52">
        <v>96.66666666666667</v>
      </c>
      <c r="BL51" s="51">
        <v>30</v>
      </c>
    </row>
    <row r="52" spans="1:64" ht="30">
      <c r="A52" s="84" t="s">
        <v>221</v>
      </c>
      <c r="B52" s="84" t="s">
        <v>221</v>
      </c>
      <c r="C52" s="53" t="s">
        <v>1253</v>
      </c>
      <c r="D52" s="54">
        <v>10</v>
      </c>
      <c r="E52" s="65" t="s">
        <v>136</v>
      </c>
      <c r="F52" s="55">
        <v>12</v>
      </c>
      <c r="G52" s="53"/>
      <c r="H52" s="57"/>
      <c r="I52" s="56"/>
      <c r="J52" s="56"/>
      <c r="K52" s="36" t="s">
        <v>65</v>
      </c>
      <c r="L52" s="83">
        <v>52</v>
      </c>
      <c r="M52" s="83"/>
      <c r="N52" s="63"/>
      <c r="O52" s="86" t="s">
        <v>176</v>
      </c>
      <c r="P52" s="88">
        <v>43691.65814814815</v>
      </c>
      <c r="Q52" s="86" t="s">
        <v>267</v>
      </c>
      <c r="R52" s="90" t="s">
        <v>291</v>
      </c>
      <c r="S52" s="86" t="s">
        <v>306</v>
      </c>
      <c r="T52" s="86" t="s">
        <v>328</v>
      </c>
      <c r="U52" s="90" t="s">
        <v>347</v>
      </c>
      <c r="V52" s="90" t="s">
        <v>347</v>
      </c>
      <c r="W52" s="88">
        <v>43691.65814814815</v>
      </c>
      <c r="X52" s="90" t="s">
        <v>395</v>
      </c>
      <c r="Y52" s="86"/>
      <c r="Z52" s="86"/>
      <c r="AA52" s="92" t="s">
        <v>440</v>
      </c>
      <c r="AB52" s="86"/>
      <c r="AC52" s="86" t="b">
        <v>0</v>
      </c>
      <c r="AD52" s="86">
        <v>1</v>
      </c>
      <c r="AE52" s="92" t="s">
        <v>459</v>
      </c>
      <c r="AF52" s="86" t="b">
        <v>0</v>
      </c>
      <c r="AG52" s="86" t="s">
        <v>463</v>
      </c>
      <c r="AH52" s="86"/>
      <c r="AI52" s="92" t="s">
        <v>459</v>
      </c>
      <c r="AJ52" s="86" t="b">
        <v>0</v>
      </c>
      <c r="AK52" s="86">
        <v>1</v>
      </c>
      <c r="AL52" s="92" t="s">
        <v>459</v>
      </c>
      <c r="AM52" s="86" t="s">
        <v>470</v>
      </c>
      <c r="AN52" s="86" t="b">
        <v>0</v>
      </c>
      <c r="AO52" s="92" t="s">
        <v>440</v>
      </c>
      <c r="AP52" s="86" t="s">
        <v>475</v>
      </c>
      <c r="AQ52" s="86">
        <v>0</v>
      </c>
      <c r="AR52" s="86">
        <v>0</v>
      </c>
      <c r="AS52" s="86"/>
      <c r="AT52" s="86"/>
      <c r="AU52" s="86"/>
      <c r="AV52" s="86"/>
      <c r="AW52" s="86"/>
      <c r="AX52" s="86"/>
      <c r="AY52" s="86"/>
      <c r="AZ52" s="86"/>
      <c r="BA52">
        <v>6</v>
      </c>
      <c r="BB52" s="85" t="str">
        <f>REPLACE(INDEX(GroupVertices[Group],MATCH(Edges[[#This Row],[Vertex 1]],GroupVertices[Vertex],0)),1,1,"")</f>
        <v>1</v>
      </c>
      <c r="BC52" s="85" t="str">
        <f>REPLACE(INDEX(GroupVertices[Group],MATCH(Edges[[#This Row],[Vertex 2]],GroupVertices[Vertex],0)),1,1,"")</f>
        <v>1</v>
      </c>
      <c r="BD52" s="51">
        <v>1</v>
      </c>
      <c r="BE52" s="52">
        <v>3.5714285714285716</v>
      </c>
      <c r="BF52" s="51">
        <v>0</v>
      </c>
      <c r="BG52" s="52">
        <v>0</v>
      </c>
      <c r="BH52" s="51">
        <v>0</v>
      </c>
      <c r="BI52" s="52">
        <v>0</v>
      </c>
      <c r="BJ52" s="51">
        <v>27</v>
      </c>
      <c r="BK52" s="52">
        <v>96.42857142857143</v>
      </c>
      <c r="BL52" s="51">
        <v>28</v>
      </c>
    </row>
    <row r="53" spans="1:64" ht="30">
      <c r="A53" s="84" t="s">
        <v>221</v>
      </c>
      <c r="B53" s="84" t="s">
        <v>221</v>
      </c>
      <c r="C53" s="53" t="s">
        <v>1253</v>
      </c>
      <c r="D53" s="54">
        <v>10</v>
      </c>
      <c r="E53" s="65" t="s">
        <v>136</v>
      </c>
      <c r="F53" s="55">
        <v>12</v>
      </c>
      <c r="G53" s="53"/>
      <c r="H53" s="57"/>
      <c r="I53" s="56"/>
      <c r="J53" s="56"/>
      <c r="K53" s="36" t="s">
        <v>65</v>
      </c>
      <c r="L53" s="83">
        <v>53</v>
      </c>
      <c r="M53" s="83"/>
      <c r="N53" s="63"/>
      <c r="O53" s="86" t="s">
        <v>176</v>
      </c>
      <c r="P53" s="88">
        <v>43697.68203703704</v>
      </c>
      <c r="Q53" s="86" t="s">
        <v>268</v>
      </c>
      <c r="R53" s="90" t="s">
        <v>292</v>
      </c>
      <c r="S53" s="86" t="s">
        <v>307</v>
      </c>
      <c r="T53" s="86" t="s">
        <v>329</v>
      </c>
      <c r="U53" s="90" t="s">
        <v>348</v>
      </c>
      <c r="V53" s="90" t="s">
        <v>348</v>
      </c>
      <c r="W53" s="88">
        <v>43697.68203703704</v>
      </c>
      <c r="X53" s="90" t="s">
        <v>396</v>
      </c>
      <c r="Y53" s="86"/>
      <c r="Z53" s="86"/>
      <c r="AA53" s="92" t="s">
        <v>441</v>
      </c>
      <c r="AB53" s="86"/>
      <c r="AC53" s="86" t="b">
        <v>0</v>
      </c>
      <c r="AD53" s="86">
        <v>0</v>
      </c>
      <c r="AE53" s="92" t="s">
        <v>459</v>
      </c>
      <c r="AF53" s="86" t="b">
        <v>0</v>
      </c>
      <c r="AG53" s="86" t="s">
        <v>463</v>
      </c>
      <c r="AH53" s="86"/>
      <c r="AI53" s="92" t="s">
        <v>459</v>
      </c>
      <c r="AJ53" s="86" t="b">
        <v>0</v>
      </c>
      <c r="AK53" s="86">
        <v>0</v>
      </c>
      <c r="AL53" s="92" t="s">
        <v>459</v>
      </c>
      <c r="AM53" s="86" t="s">
        <v>470</v>
      </c>
      <c r="AN53" s="86" t="b">
        <v>0</v>
      </c>
      <c r="AO53" s="92" t="s">
        <v>441</v>
      </c>
      <c r="AP53" s="86" t="s">
        <v>176</v>
      </c>
      <c r="AQ53" s="86">
        <v>0</v>
      </c>
      <c r="AR53" s="86">
        <v>0</v>
      </c>
      <c r="AS53" s="86"/>
      <c r="AT53" s="86"/>
      <c r="AU53" s="86"/>
      <c r="AV53" s="86"/>
      <c r="AW53" s="86"/>
      <c r="AX53" s="86"/>
      <c r="AY53" s="86"/>
      <c r="AZ53" s="86"/>
      <c r="BA53">
        <v>6</v>
      </c>
      <c r="BB53" s="85" t="str">
        <f>REPLACE(INDEX(GroupVertices[Group],MATCH(Edges[[#This Row],[Vertex 1]],GroupVertices[Vertex],0)),1,1,"")</f>
        <v>1</v>
      </c>
      <c r="BC53" s="85" t="str">
        <f>REPLACE(INDEX(GroupVertices[Group],MATCH(Edges[[#This Row],[Vertex 2]],GroupVertices[Vertex],0)),1,1,"")</f>
        <v>1</v>
      </c>
      <c r="BD53" s="51">
        <v>1</v>
      </c>
      <c r="BE53" s="52">
        <v>5.555555555555555</v>
      </c>
      <c r="BF53" s="51">
        <v>0</v>
      </c>
      <c r="BG53" s="52">
        <v>0</v>
      </c>
      <c r="BH53" s="51">
        <v>0</v>
      </c>
      <c r="BI53" s="52">
        <v>0</v>
      </c>
      <c r="BJ53" s="51">
        <v>17</v>
      </c>
      <c r="BK53" s="52">
        <v>94.44444444444444</v>
      </c>
      <c r="BL53" s="51">
        <v>18</v>
      </c>
    </row>
    <row r="54" spans="1:64" ht="30">
      <c r="A54" s="84" t="s">
        <v>221</v>
      </c>
      <c r="B54" s="84" t="s">
        <v>221</v>
      </c>
      <c r="C54" s="53" t="s">
        <v>1253</v>
      </c>
      <c r="D54" s="54">
        <v>10</v>
      </c>
      <c r="E54" s="65" t="s">
        <v>136</v>
      </c>
      <c r="F54" s="55">
        <v>12</v>
      </c>
      <c r="G54" s="53"/>
      <c r="H54" s="57"/>
      <c r="I54" s="56"/>
      <c r="J54" s="56"/>
      <c r="K54" s="36" t="s">
        <v>65</v>
      </c>
      <c r="L54" s="83">
        <v>54</v>
      </c>
      <c r="M54" s="83"/>
      <c r="N54" s="63"/>
      <c r="O54" s="86" t="s">
        <v>176</v>
      </c>
      <c r="P54" s="88">
        <v>43697.71208333333</v>
      </c>
      <c r="Q54" s="86" t="s">
        <v>269</v>
      </c>
      <c r="R54" s="90" t="s">
        <v>281</v>
      </c>
      <c r="S54" s="86" t="s">
        <v>300</v>
      </c>
      <c r="T54" s="86" t="s">
        <v>330</v>
      </c>
      <c r="U54" s="90" t="s">
        <v>349</v>
      </c>
      <c r="V54" s="90" t="s">
        <v>349</v>
      </c>
      <c r="W54" s="88">
        <v>43697.71208333333</v>
      </c>
      <c r="X54" s="90" t="s">
        <v>397</v>
      </c>
      <c r="Y54" s="86"/>
      <c r="Z54" s="86"/>
      <c r="AA54" s="92" t="s">
        <v>442</v>
      </c>
      <c r="AB54" s="86"/>
      <c r="AC54" s="86" t="b">
        <v>0</v>
      </c>
      <c r="AD54" s="86">
        <v>0</v>
      </c>
      <c r="AE54" s="92" t="s">
        <v>459</v>
      </c>
      <c r="AF54" s="86" t="b">
        <v>0</v>
      </c>
      <c r="AG54" s="86" t="s">
        <v>463</v>
      </c>
      <c r="AH54" s="86"/>
      <c r="AI54" s="92" t="s">
        <v>459</v>
      </c>
      <c r="AJ54" s="86" t="b">
        <v>0</v>
      </c>
      <c r="AK54" s="86">
        <v>0</v>
      </c>
      <c r="AL54" s="92" t="s">
        <v>459</v>
      </c>
      <c r="AM54" s="86" t="s">
        <v>470</v>
      </c>
      <c r="AN54" s="86" t="b">
        <v>0</v>
      </c>
      <c r="AO54" s="92" t="s">
        <v>442</v>
      </c>
      <c r="AP54" s="86" t="s">
        <v>176</v>
      </c>
      <c r="AQ54" s="86">
        <v>0</v>
      </c>
      <c r="AR54" s="86">
        <v>0</v>
      </c>
      <c r="AS54" s="86"/>
      <c r="AT54" s="86"/>
      <c r="AU54" s="86"/>
      <c r="AV54" s="86"/>
      <c r="AW54" s="86"/>
      <c r="AX54" s="86"/>
      <c r="AY54" s="86"/>
      <c r="AZ54" s="86"/>
      <c r="BA54">
        <v>6</v>
      </c>
      <c r="BB54" s="85" t="str">
        <f>REPLACE(INDEX(GroupVertices[Group],MATCH(Edges[[#This Row],[Vertex 1]],GroupVertices[Vertex],0)),1,1,"")</f>
        <v>1</v>
      </c>
      <c r="BC54" s="85" t="str">
        <f>REPLACE(INDEX(GroupVertices[Group],MATCH(Edges[[#This Row],[Vertex 2]],GroupVertices[Vertex],0)),1,1,"")</f>
        <v>1</v>
      </c>
      <c r="BD54" s="51">
        <v>0</v>
      </c>
      <c r="BE54" s="52">
        <v>0</v>
      </c>
      <c r="BF54" s="51">
        <v>0</v>
      </c>
      <c r="BG54" s="52">
        <v>0</v>
      </c>
      <c r="BH54" s="51">
        <v>0</v>
      </c>
      <c r="BI54" s="52">
        <v>0</v>
      </c>
      <c r="BJ54" s="51">
        <v>15</v>
      </c>
      <c r="BK54" s="52">
        <v>100</v>
      </c>
      <c r="BL54" s="51">
        <v>15</v>
      </c>
    </row>
    <row r="55" spans="1:64" ht="30">
      <c r="A55" s="84" t="s">
        <v>221</v>
      </c>
      <c r="B55" s="84" t="s">
        <v>221</v>
      </c>
      <c r="C55" s="53" t="s">
        <v>1253</v>
      </c>
      <c r="D55" s="54">
        <v>10</v>
      </c>
      <c r="E55" s="65" t="s">
        <v>136</v>
      </c>
      <c r="F55" s="55">
        <v>12</v>
      </c>
      <c r="G55" s="53"/>
      <c r="H55" s="57"/>
      <c r="I55" s="56"/>
      <c r="J55" s="56"/>
      <c r="K55" s="36" t="s">
        <v>65</v>
      </c>
      <c r="L55" s="83">
        <v>55</v>
      </c>
      <c r="M55" s="83"/>
      <c r="N55" s="63"/>
      <c r="O55" s="86" t="s">
        <v>176</v>
      </c>
      <c r="P55" s="88">
        <v>43700.94248842593</v>
      </c>
      <c r="Q55" s="86" t="s">
        <v>270</v>
      </c>
      <c r="R55" s="90" t="s">
        <v>293</v>
      </c>
      <c r="S55" s="86" t="s">
        <v>308</v>
      </c>
      <c r="T55" s="86" t="s">
        <v>331</v>
      </c>
      <c r="U55" s="90" t="s">
        <v>350</v>
      </c>
      <c r="V55" s="90" t="s">
        <v>350</v>
      </c>
      <c r="W55" s="88">
        <v>43700.94248842593</v>
      </c>
      <c r="X55" s="90" t="s">
        <v>398</v>
      </c>
      <c r="Y55" s="86"/>
      <c r="Z55" s="86"/>
      <c r="AA55" s="92" t="s">
        <v>443</v>
      </c>
      <c r="AB55" s="86"/>
      <c r="AC55" s="86" t="b">
        <v>0</v>
      </c>
      <c r="AD55" s="86">
        <v>2</v>
      </c>
      <c r="AE55" s="92" t="s">
        <v>459</v>
      </c>
      <c r="AF55" s="86" t="b">
        <v>0</v>
      </c>
      <c r="AG55" s="86" t="s">
        <v>463</v>
      </c>
      <c r="AH55" s="86"/>
      <c r="AI55" s="92" t="s">
        <v>459</v>
      </c>
      <c r="AJ55" s="86" t="b">
        <v>0</v>
      </c>
      <c r="AK55" s="86">
        <v>2</v>
      </c>
      <c r="AL55" s="92" t="s">
        <v>459</v>
      </c>
      <c r="AM55" s="86" t="s">
        <v>470</v>
      </c>
      <c r="AN55" s="86" t="b">
        <v>0</v>
      </c>
      <c r="AO55" s="92" t="s">
        <v>443</v>
      </c>
      <c r="AP55" s="86" t="s">
        <v>176</v>
      </c>
      <c r="AQ55" s="86">
        <v>0</v>
      </c>
      <c r="AR55" s="86">
        <v>0</v>
      </c>
      <c r="AS55" s="86"/>
      <c r="AT55" s="86"/>
      <c r="AU55" s="86"/>
      <c r="AV55" s="86"/>
      <c r="AW55" s="86"/>
      <c r="AX55" s="86"/>
      <c r="AY55" s="86"/>
      <c r="AZ55" s="86"/>
      <c r="BA55">
        <v>6</v>
      </c>
      <c r="BB55" s="85" t="str">
        <f>REPLACE(INDEX(GroupVertices[Group],MATCH(Edges[[#This Row],[Vertex 1]],GroupVertices[Vertex],0)),1,1,"")</f>
        <v>1</v>
      </c>
      <c r="BC55" s="85" t="str">
        <f>REPLACE(INDEX(GroupVertices[Group],MATCH(Edges[[#This Row],[Vertex 2]],GroupVertices[Vertex],0)),1,1,"")</f>
        <v>1</v>
      </c>
      <c r="BD55" s="51">
        <v>0</v>
      </c>
      <c r="BE55" s="52">
        <v>0</v>
      </c>
      <c r="BF55" s="51">
        <v>0</v>
      </c>
      <c r="BG55" s="52">
        <v>0</v>
      </c>
      <c r="BH55" s="51">
        <v>0</v>
      </c>
      <c r="BI55" s="52">
        <v>0</v>
      </c>
      <c r="BJ55" s="51">
        <v>23</v>
      </c>
      <c r="BK55" s="52">
        <v>100</v>
      </c>
      <c r="BL55" s="51">
        <v>23</v>
      </c>
    </row>
    <row r="56" spans="1:64" ht="30">
      <c r="A56" s="84" t="s">
        <v>221</v>
      </c>
      <c r="B56" s="84" t="s">
        <v>221</v>
      </c>
      <c r="C56" s="53" t="s">
        <v>1253</v>
      </c>
      <c r="D56" s="54">
        <v>10</v>
      </c>
      <c r="E56" s="65" t="s">
        <v>136</v>
      </c>
      <c r="F56" s="55">
        <v>12</v>
      </c>
      <c r="G56" s="53"/>
      <c r="H56" s="57"/>
      <c r="I56" s="56"/>
      <c r="J56" s="56"/>
      <c r="K56" s="36" t="s">
        <v>65</v>
      </c>
      <c r="L56" s="83">
        <v>56</v>
      </c>
      <c r="M56" s="83"/>
      <c r="N56" s="63"/>
      <c r="O56" s="86" t="s">
        <v>176</v>
      </c>
      <c r="P56" s="88">
        <v>43706.03244212963</v>
      </c>
      <c r="Q56" s="86" t="s">
        <v>271</v>
      </c>
      <c r="R56" s="90" t="s">
        <v>294</v>
      </c>
      <c r="S56" s="86" t="s">
        <v>309</v>
      </c>
      <c r="T56" s="86" t="s">
        <v>332</v>
      </c>
      <c r="U56" s="90" t="s">
        <v>351</v>
      </c>
      <c r="V56" s="90" t="s">
        <v>351</v>
      </c>
      <c r="W56" s="88">
        <v>43706.03244212963</v>
      </c>
      <c r="X56" s="90" t="s">
        <v>399</v>
      </c>
      <c r="Y56" s="86"/>
      <c r="Z56" s="86"/>
      <c r="AA56" s="92" t="s">
        <v>444</v>
      </c>
      <c r="AB56" s="92" t="s">
        <v>458</v>
      </c>
      <c r="AC56" s="86" t="b">
        <v>0</v>
      </c>
      <c r="AD56" s="86">
        <v>0</v>
      </c>
      <c r="AE56" s="92" t="s">
        <v>460</v>
      </c>
      <c r="AF56" s="86" t="b">
        <v>0</v>
      </c>
      <c r="AG56" s="86" t="s">
        <v>463</v>
      </c>
      <c r="AH56" s="86"/>
      <c r="AI56" s="92" t="s">
        <v>459</v>
      </c>
      <c r="AJ56" s="86" t="b">
        <v>0</v>
      </c>
      <c r="AK56" s="86">
        <v>0</v>
      </c>
      <c r="AL56" s="92" t="s">
        <v>459</v>
      </c>
      <c r="AM56" s="86" t="s">
        <v>470</v>
      </c>
      <c r="AN56" s="86" t="b">
        <v>0</v>
      </c>
      <c r="AO56" s="92" t="s">
        <v>458</v>
      </c>
      <c r="AP56" s="86" t="s">
        <v>176</v>
      </c>
      <c r="AQ56" s="86">
        <v>0</v>
      </c>
      <c r="AR56" s="86">
        <v>0</v>
      </c>
      <c r="AS56" s="86"/>
      <c r="AT56" s="86"/>
      <c r="AU56" s="86"/>
      <c r="AV56" s="86"/>
      <c r="AW56" s="86"/>
      <c r="AX56" s="86"/>
      <c r="AY56" s="86"/>
      <c r="AZ56" s="86"/>
      <c r="BA56">
        <v>6</v>
      </c>
      <c r="BB56" s="85" t="str">
        <f>REPLACE(INDEX(GroupVertices[Group],MATCH(Edges[[#This Row],[Vertex 1]],GroupVertices[Vertex],0)),1,1,"")</f>
        <v>1</v>
      </c>
      <c r="BC56" s="85" t="str">
        <f>REPLACE(INDEX(GroupVertices[Group],MATCH(Edges[[#This Row],[Vertex 2]],GroupVertices[Vertex],0)),1,1,"")</f>
        <v>1</v>
      </c>
      <c r="BD56" s="51">
        <v>0</v>
      </c>
      <c r="BE56" s="52">
        <v>0</v>
      </c>
      <c r="BF56" s="51">
        <v>1</v>
      </c>
      <c r="BG56" s="52">
        <v>4.761904761904762</v>
      </c>
      <c r="BH56" s="51">
        <v>0</v>
      </c>
      <c r="BI56" s="52">
        <v>0</v>
      </c>
      <c r="BJ56" s="51">
        <v>20</v>
      </c>
      <c r="BK56" s="52">
        <v>95.23809523809524</v>
      </c>
      <c r="BL56" s="51">
        <v>21</v>
      </c>
    </row>
    <row r="57" spans="1:64" ht="30">
      <c r="A57" s="84" t="s">
        <v>222</v>
      </c>
      <c r="B57" s="84" t="s">
        <v>222</v>
      </c>
      <c r="C57" s="53" t="s">
        <v>1253</v>
      </c>
      <c r="D57" s="54">
        <v>10</v>
      </c>
      <c r="E57" s="65" t="s">
        <v>136</v>
      </c>
      <c r="F57" s="55">
        <v>12</v>
      </c>
      <c r="G57" s="53"/>
      <c r="H57" s="57"/>
      <c r="I57" s="56"/>
      <c r="J57" s="56"/>
      <c r="K57" s="36" t="s">
        <v>65</v>
      </c>
      <c r="L57" s="83">
        <v>57</v>
      </c>
      <c r="M57" s="83"/>
      <c r="N57" s="63"/>
      <c r="O57" s="86" t="s">
        <v>176</v>
      </c>
      <c r="P57" s="88">
        <v>43697.781273148146</v>
      </c>
      <c r="Q57" s="86" t="s">
        <v>272</v>
      </c>
      <c r="R57" s="90" t="s">
        <v>283</v>
      </c>
      <c r="S57" s="86" t="s">
        <v>302</v>
      </c>
      <c r="T57" s="86" t="s">
        <v>321</v>
      </c>
      <c r="U57" s="90" t="s">
        <v>352</v>
      </c>
      <c r="V57" s="90" t="s">
        <v>352</v>
      </c>
      <c r="W57" s="88">
        <v>43697.781273148146</v>
      </c>
      <c r="X57" s="90" t="s">
        <v>400</v>
      </c>
      <c r="Y57" s="86"/>
      <c r="Z57" s="86"/>
      <c r="AA57" s="92" t="s">
        <v>445</v>
      </c>
      <c r="AB57" s="86"/>
      <c r="AC57" s="86" t="b">
        <v>0</v>
      </c>
      <c r="AD57" s="86">
        <v>0</v>
      </c>
      <c r="AE57" s="92" t="s">
        <v>459</v>
      </c>
      <c r="AF57" s="86" t="b">
        <v>0</v>
      </c>
      <c r="AG57" s="86" t="s">
        <v>463</v>
      </c>
      <c r="AH57" s="86"/>
      <c r="AI57" s="92" t="s">
        <v>459</v>
      </c>
      <c r="AJ57" s="86" t="b">
        <v>0</v>
      </c>
      <c r="AK57" s="86">
        <v>0</v>
      </c>
      <c r="AL57" s="92" t="s">
        <v>459</v>
      </c>
      <c r="AM57" s="86" t="s">
        <v>472</v>
      </c>
      <c r="AN57" s="86" t="b">
        <v>0</v>
      </c>
      <c r="AO57" s="92" t="s">
        <v>445</v>
      </c>
      <c r="AP57" s="86" t="s">
        <v>176</v>
      </c>
      <c r="AQ57" s="86">
        <v>0</v>
      </c>
      <c r="AR57" s="86">
        <v>0</v>
      </c>
      <c r="AS57" s="86"/>
      <c r="AT57" s="86"/>
      <c r="AU57" s="86"/>
      <c r="AV57" s="86"/>
      <c r="AW57" s="86"/>
      <c r="AX57" s="86"/>
      <c r="AY57" s="86"/>
      <c r="AZ57" s="86"/>
      <c r="BA57">
        <v>4</v>
      </c>
      <c r="BB57" s="85" t="str">
        <f>REPLACE(INDEX(GroupVertices[Group],MATCH(Edges[[#This Row],[Vertex 1]],GroupVertices[Vertex],0)),1,1,"")</f>
        <v>5</v>
      </c>
      <c r="BC57" s="85" t="str">
        <f>REPLACE(INDEX(GroupVertices[Group],MATCH(Edges[[#This Row],[Vertex 2]],GroupVertices[Vertex],0)),1,1,"")</f>
        <v>5</v>
      </c>
      <c r="BD57" s="51">
        <v>3</v>
      </c>
      <c r="BE57" s="52">
        <v>17.647058823529413</v>
      </c>
      <c r="BF57" s="51">
        <v>0</v>
      </c>
      <c r="BG57" s="52">
        <v>0</v>
      </c>
      <c r="BH57" s="51">
        <v>0</v>
      </c>
      <c r="BI57" s="52">
        <v>0</v>
      </c>
      <c r="BJ57" s="51">
        <v>14</v>
      </c>
      <c r="BK57" s="52">
        <v>82.3529411764706</v>
      </c>
      <c r="BL57" s="51">
        <v>17</v>
      </c>
    </row>
    <row r="58" spans="1:64" ht="30">
      <c r="A58" s="84" t="s">
        <v>222</v>
      </c>
      <c r="B58" s="84" t="s">
        <v>222</v>
      </c>
      <c r="C58" s="53" t="s">
        <v>1253</v>
      </c>
      <c r="D58" s="54">
        <v>10</v>
      </c>
      <c r="E58" s="65" t="s">
        <v>136</v>
      </c>
      <c r="F58" s="55">
        <v>12</v>
      </c>
      <c r="G58" s="53"/>
      <c r="H58" s="57"/>
      <c r="I58" s="56"/>
      <c r="J58" s="56"/>
      <c r="K58" s="36" t="s">
        <v>65</v>
      </c>
      <c r="L58" s="83">
        <v>58</v>
      </c>
      <c r="M58" s="83"/>
      <c r="N58" s="63"/>
      <c r="O58" s="86" t="s">
        <v>176</v>
      </c>
      <c r="P58" s="88">
        <v>43700.79238425926</v>
      </c>
      <c r="Q58" s="86" t="s">
        <v>272</v>
      </c>
      <c r="R58" s="90" t="s">
        <v>283</v>
      </c>
      <c r="S58" s="86" t="s">
        <v>302</v>
      </c>
      <c r="T58" s="86" t="s">
        <v>321</v>
      </c>
      <c r="U58" s="90" t="s">
        <v>352</v>
      </c>
      <c r="V58" s="90" t="s">
        <v>352</v>
      </c>
      <c r="W58" s="88">
        <v>43700.79238425926</v>
      </c>
      <c r="X58" s="90" t="s">
        <v>401</v>
      </c>
      <c r="Y58" s="86"/>
      <c r="Z58" s="86"/>
      <c r="AA58" s="92" t="s">
        <v>446</v>
      </c>
      <c r="AB58" s="86"/>
      <c r="AC58" s="86" t="b">
        <v>0</v>
      </c>
      <c r="AD58" s="86">
        <v>0</v>
      </c>
      <c r="AE58" s="92" t="s">
        <v>459</v>
      </c>
      <c r="AF58" s="86" t="b">
        <v>0</v>
      </c>
      <c r="AG58" s="86" t="s">
        <v>463</v>
      </c>
      <c r="AH58" s="86"/>
      <c r="AI58" s="92" t="s">
        <v>459</v>
      </c>
      <c r="AJ58" s="86" t="b">
        <v>0</v>
      </c>
      <c r="AK58" s="86">
        <v>0</v>
      </c>
      <c r="AL58" s="92" t="s">
        <v>459</v>
      </c>
      <c r="AM58" s="86" t="s">
        <v>472</v>
      </c>
      <c r="AN58" s="86" t="b">
        <v>0</v>
      </c>
      <c r="AO58" s="92" t="s">
        <v>446</v>
      </c>
      <c r="AP58" s="86" t="s">
        <v>176</v>
      </c>
      <c r="AQ58" s="86">
        <v>0</v>
      </c>
      <c r="AR58" s="86">
        <v>0</v>
      </c>
      <c r="AS58" s="86"/>
      <c r="AT58" s="86"/>
      <c r="AU58" s="86"/>
      <c r="AV58" s="86"/>
      <c r="AW58" s="86"/>
      <c r="AX58" s="86"/>
      <c r="AY58" s="86"/>
      <c r="AZ58" s="86"/>
      <c r="BA58">
        <v>4</v>
      </c>
      <c r="BB58" s="85" t="str">
        <f>REPLACE(INDEX(GroupVertices[Group],MATCH(Edges[[#This Row],[Vertex 1]],GroupVertices[Vertex],0)),1,1,"")</f>
        <v>5</v>
      </c>
      <c r="BC58" s="85" t="str">
        <f>REPLACE(INDEX(GroupVertices[Group],MATCH(Edges[[#This Row],[Vertex 2]],GroupVertices[Vertex],0)),1,1,"")</f>
        <v>5</v>
      </c>
      <c r="BD58" s="51">
        <v>3</v>
      </c>
      <c r="BE58" s="52">
        <v>17.647058823529413</v>
      </c>
      <c r="BF58" s="51">
        <v>0</v>
      </c>
      <c r="BG58" s="52">
        <v>0</v>
      </c>
      <c r="BH58" s="51">
        <v>0</v>
      </c>
      <c r="BI58" s="52">
        <v>0</v>
      </c>
      <c r="BJ58" s="51">
        <v>14</v>
      </c>
      <c r="BK58" s="52">
        <v>82.3529411764706</v>
      </c>
      <c r="BL58" s="51">
        <v>17</v>
      </c>
    </row>
    <row r="59" spans="1:64" ht="30">
      <c r="A59" s="84" t="s">
        <v>222</v>
      </c>
      <c r="B59" s="84" t="s">
        <v>222</v>
      </c>
      <c r="C59" s="53" t="s">
        <v>1253</v>
      </c>
      <c r="D59" s="54">
        <v>10</v>
      </c>
      <c r="E59" s="65" t="s">
        <v>136</v>
      </c>
      <c r="F59" s="55">
        <v>12</v>
      </c>
      <c r="G59" s="53"/>
      <c r="H59" s="57"/>
      <c r="I59" s="56"/>
      <c r="J59" s="56"/>
      <c r="K59" s="36" t="s">
        <v>65</v>
      </c>
      <c r="L59" s="83">
        <v>59</v>
      </c>
      <c r="M59" s="83"/>
      <c r="N59" s="63"/>
      <c r="O59" s="86" t="s">
        <v>176</v>
      </c>
      <c r="P59" s="88">
        <v>43703.92988425926</v>
      </c>
      <c r="Q59" s="86" t="s">
        <v>272</v>
      </c>
      <c r="R59" s="90" t="s">
        <v>283</v>
      </c>
      <c r="S59" s="86" t="s">
        <v>302</v>
      </c>
      <c r="T59" s="86" t="s">
        <v>321</v>
      </c>
      <c r="U59" s="90" t="s">
        <v>352</v>
      </c>
      <c r="V59" s="90" t="s">
        <v>352</v>
      </c>
      <c r="W59" s="88">
        <v>43703.92988425926</v>
      </c>
      <c r="X59" s="90" t="s">
        <v>402</v>
      </c>
      <c r="Y59" s="86"/>
      <c r="Z59" s="86"/>
      <c r="AA59" s="92" t="s">
        <v>447</v>
      </c>
      <c r="AB59" s="86"/>
      <c r="AC59" s="86" t="b">
        <v>0</v>
      </c>
      <c r="AD59" s="86">
        <v>0</v>
      </c>
      <c r="AE59" s="92" t="s">
        <v>459</v>
      </c>
      <c r="AF59" s="86" t="b">
        <v>0</v>
      </c>
      <c r="AG59" s="86" t="s">
        <v>463</v>
      </c>
      <c r="AH59" s="86"/>
      <c r="AI59" s="92" t="s">
        <v>459</v>
      </c>
      <c r="AJ59" s="86" t="b">
        <v>0</v>
      </c>
      <c r="AK59" s="86">
        <v>0</v>
      </c>
      <c r="AL59" s="92" t="s">
        <v>459</v>
      </c>
      <c r="AM59" s="86" t="s">
        <v>472</v>
      </c>
      <c r="AN59" s="86" t="b">
        <v>0</v>
      </c>
      <c r="AO59" s="92" t="s">
        <v>447</v>
      </c>
      <c r="AP59" s="86" t="s">
        <v>176</v>
      </c>
      <c r="AQ59" s="86">
        <v>0</v>
      </c>
      <c r="AR59" s="86">
        <v>0</v>
      </c>
      <c r="AS59" s="86"/>
      <c r="AT59" s="86"/>
      <c r="AU59" s="86"/>
      <c r="AV59" s="86"/>
      <c r="AW59" s="86"/>
      <c r="AX59" s="86"/>
      <c r="AY59" s="86"/>
      <c r="AZ59" s="86"/>
      <c r="BA59">
        <v>4</v>
      </c>
      <c r="BB59" s="85" t="str">
        <f>REPLACE(INDEX(GroupVertices[Group],MATCH(Edges[[#This Row],[Vertex 1]],GroupVertices[Vertex],0)),1,1,"")</f>
        <v>5</v>
      </c>
      <c r="BC59" s="85" t="str">
        <f>REPLACE(INDEX(GroupVertices[Group],MATCH(Edges[[#This Row],[Vertex 2]],GroupVertices[Vertex],0)),1,1,"")</f>
        <v>5</v>
      </c>
      <c r="BD59" s="51">
        <v>3</v>
      </c>
      <c r="BE59" s="52">
        <v>17.647058823529413</v>
      </c>
      <c r="BF59" s="51">
        <v>0</v>
      </c>
      <c r="BG59" s="52">
        <v>0</v>
      </c>
      <c r="BH59" s="51">
        <v>0</v>
      </c>
      <c r="BI59" s="52">
        <v>0</v>
      </c>
      <c r="BJ59" s="51">
        <v>14</v>
      </c>
      <c r="BK59" s="52">
        <v>82.3529411764706</v>
      </c>
      <c r="BL59" s="51">
        <v>17</v>
      </c>
    </row>
    <row r="60" spans="1:64" ht="30">
      <c r="A60" s="84" t="s">
        <v>222</v>
      </c>
      <c r="B60" s="84" t="s">
        <v>222</v>
      </c>
      <c r="C60" s="53" t="s">
        <v>1253</v>
      </c>
      <c r="D60" s="54">
        <v>10</v>
      </c>
      <c r="E60" s="65" t="s">
        <v>136</v>
      </c>
      <c r="F60" s="55">
        <v>12</v>
      </c>
      <c r="G60" s="53"/>
      <c r="H60" s="57"/>
      <c r="I60" s="56"/>
      <c r="J60" s="56"/>
      <c r="K60" s="36" t="s">
        <v>65</v>
      </c>
      <c r="L60" s="83">
        <v>60</v>
      </c>
      <c r="M60" s="83"/>
      <c r="N60" s="63"/>
      <c r="O60" s="86" t="s">
        <v>176</v>
      </c>
      <c r="P60" s="88">
        <v>43707.037523148145</v>
      </c>
      <c r="Q60" s="86" t="s">
        <v>272</v>
      </c>
      <c r="R60" s="90" t="s">
        <v>283</v>
      </c>
      <c r="S60" s="86" t="s">
        <v>302</v>
      </c>
      <c r="T60" s="86" t="s">
        <v>321</v>
      </c>
      <c r="U60" s="90" t="s">
        <v>352</v>
      </c>
      <c r="V60" s="90" t="s">
        <v>352</v>
      </c>
      <c r="W60" s="88">
        <v>43707.037523148145</v>
      </c>
      <c r="X60" s="90" t="s">
        <v>403</v>
      </c>
      <c r="Y60" s="86"/>
      <c r="Z60" s="86"/>
      <c r="AA60" s="92" t="s">
        <v>448</v>
      </c>
      <c r="AB60" s="86"/>
      <c r="AC60" s="86" t="b">
        <v>0</v>
      </c>
      <c r="AD60" s="86">
        <v>0</v>
      </c>
      <c r="AE60" s="92" t="s">
        <v>459</v>
      </c>
      <c r="AF60" s="86" t="b">
        <v>0</v>
      </c>
      <c r="AG60" s="86" t="s">
        <v>463</v>
      </c>
      <c r="AH60" s="86"/>
      <c r="AI60" s="92" t="s">
        <v>459</v>
      </c>
      <c r="AJ60" s="86" t="b">
        <v>0</v>
      </c>
      <c r="AK60" s="86">
        <v>0</v>
      </c>
      <c r="AL60" s="92" t="s">
        <v>459</v>
      </c>
      <c r="AM60" s="86" t="s">
        <v>472</v>
      </c>
      <c r="AN60" s="86" t="b">
        <v>0</v>
      </c>
      <c r="AO60" s="92" t="s">
        <v>448</v>
      </c>
      <c r="AP60" s="86" t="s">
        <v>176</v>
      </c>
      <c r="AQ60" s="86">
        <v>0</v>
      </c>
      <c r="AR60" s="86">
        <v>0</v>
      </c>
      <c r="AS60" s="86"/>
      <c r="AT60" s="86"/>
      <c r="AU60" s="86"/>
      <c r="AV60" s="86"/>
      <c r="AW60" s="86"/>
      <c r="AX60" s="86"/>
      <c r="AY60" s="86"/>
      <c r="AZ60" s="86"/>
      <c r="BA60">
        <v>4</v>
      </c>
      <c r="BB60" s="85" t="str">
        <f>REPLACE(INDEX(GroupVertices[Group],MATCH(Edges[[#This Row],[Vertex 1]],GroupVertices[Vertex],0)),1,1,"")</f>
        <v>5</v>
      </c>
      <c r="BC60" s="85" t="str">
        <f>REPLACE(INDEX(GroupVertices[Group],MATCH(Edges[[#This Row],[Vertex 2]],GroupVertices[Vertex],0)),1,1,"")</f>
        <v>5</v>
      </c>
      <c r="BD60" s="51">
        <v>3</v>
      </c>
      <c r="BE60" s="52">
        <v>17.647058823529413</v>
      </c>
      <c r="BF60" s="51">
        <v>0</v>
      </c>
      <c r="BG60" s="52">
        <v>0</v>
      </c>
      <c r="BH60" s="51">
        <v>0</v>
      </c>
      <c r="BI60" s="52">
        <v>0</v>
      </c>
      <c r="BJ60" s="51">
        <v>14</v>
      </c>
      <c r="BK60" s="52">
        <v>82.3529411764706</v>
      </c>
      <c r="BL60" s="51">
        <v>17</v>
      </c>
    </row>
    <row r="61" spans="1:64" ht="45">
      <c r="A61" s="84" t="s">
        <v>223</v>
      </c>
      <c r="B61" s="84" t="s">
        <v>244</v>
      </c>
      <c r="C61" s="53" t="s">
        <v>1252</v>
      </c>
      <c r="D61" s="54">
        <v>3</v>
      </c>
      <c r="E61" s="65" t="s">
        <v>132</v>
      </c>
      <c r="F61" s="55">
        <v>35</v>
      </c>
      <c r="G61" s="53"/>
      <c r="H61" s="57"/>
      <c r="I61" s="56"/>
      <c r="J61" s="56"/>
      <c r="K61" s="36" t="s">
        <v>65</v>
      </c>
      <c r="L61" s="83">
        <v>61</v>
      </c>
      <c r="M61" s="83"/>
      <c r="N61" s="63"/>
      <c r="O61" s="86" t="s">
        <v>246</v>
      </c>
      <c r="P61" s="88">
        <v>43707.56570601852</v>
      </c>
      <c r="Q61" s="86" t="s">
        <v>273</v>
      </c>
      <c r="R61" s="86"/>
      <c r="S61" s="86"/>
      <c r="T61" s="86" t="s">
        <v>333</v>
      </c>
      <c r="U61" s="90" t="s">
        <v>353</v>
      </c>
      <c r="V61" s="90" t="s">
        <v>353</v>
      </c>
      <c r="W61" s="88">
        <v>43707.56570601852</v>
      </c>
      <c r="X61" s="90" t="s">
        <v>404</v>
      </c>
      <c r="Y61" s="86"/>
      <c r="Z61" s="86"/>
      <c r="AA61" s="92" t="s">
        <v>449</v>
      </c>
      <c r="AB61" s="86"/>
      <c r="AC61" s="86" t="b">
        <v>0</v>
      </c>
      <c r="AD61" s="86">
        <v>6</v>
      </c>
      <c r="AE61" s="92" t="s">
        <v>459</v>
      </c>
      <c r="AF61" s="86" t="b">
        <v>0</v>
      </c>
      <c r="AG61" s="86" t="s">
        <v>463</v>
      </c>
      <c r="AH61" s="86"/>
      <c r="AI61" s="92" t="s">
        <v>459</v>
      </c>
      <c r="AJ61" s="86" t="b">
        <v>0</v>
      </c>
      <c r="AK61" s="86">
        <v>2</v>
      </c>
      <c r="AL61" s="92" t="s">
        <v>459</v>
      </c>
      <c r="AM61" s="86" t="s">
        <v>473</v>
      </c>
      <c r="AN61" s="86" t="b">
        <v>0</v>
      </c>
      <c r="AO61" s="92" t="s">
        <v>449</v>
      </c>
      <c r="AP61" s="86" t="s">
        <v>176</v>
      </c>
      <c r="AQ61" s="86">
        <v>0</v>
      </c>
      <c r="AR61" s="86">
        <v>0</v>
      </c>
      <c r="AS61" s="86"/>
      <c r="AT61" s="86"/>
      <c r="AU61" s="86"/>
      <c r="AV61" s="86"/>
      <c r="AW61" s="86"/>
      <c r="AX61" s="86"/>
      <c r="AY61" s="86"/>
      <c r="AZ61" s="86"/>
      <c r="BA61">
        <v>1</v>
      </c>
      <c r="BB61" s="85" t="str">
        <f>REPLACE(INDEX(GroupVertices[Group],MATCH(Edges[[#This Row],[Vertex 1]],GroupVertices[Vertex],0)),1,1,"")</f>
        <v>3</v>
      </c>
      <c r="BC61" s="85" t="str">
        <f>REPLACE(INDEX(GroupVertices[Group],MATCH(Edges[[#This Row],[Vertex 2]],GroupVertices[Vertex],0)),1,1,"")</f>
        <v>3</v>
      </c>
      <c r="BD61" s="51">
        <v>0</v>
      </c>
      <c r="BE61" s="52">
        <v>0</v>
      </c>
      <c r="BF61" s="51">
        <v>0</v>
      </c>
      <c r="BG61" s="52">
        <v>0</v>
      </c>
      <c r="BH61" s="51">
        <v>0</v>
      </c>
      <c r="BI61" s="52">
        <v>0</v>
      </c>
      <c r="BJ61" s="51">
        <v>28</v>
      </c>
      <c r="BK61" s="52">
        <v>100</v>
      </c>
      <c r="BL61" s="51">
        <v>28</v>
      </c>
    </row>
    <row r="62" spans="1:64" ht="45">
      <c r="A62" s="84" t="s">
        <v>224</v>
      </c>
      <c r="B62" s="84" t="s">
        <v>223</v>
      </c>
      <c r="C62" s="53" t="s">
        <v>1252</v>
      </c>
      <c r="D62" s="54">
        <v>3</v>
      </c>
      <c r="E62" s="65" t="s">
        <v>132</v>
      </c>
      <c r="F62" s="55">
        <v>35</v>
      </c>
      <c r="G62" s="53"/>
      <c r="H62" s="57"/>
      <c r="I62" s="56"/>
      <c r="J62" s="56"/>
      <c r="K62" s="36" t="s">
        <v>65</v>
      </c>
      <c r="L62" s="83">
        <v>62</v>
      </c>
      <c r="M62" s="83"/>
      <c r="N62" s="63"/>
      <c r="O62" s="86" t="s">
        <v>246</v>
      </c>
      <c r="P62" s="88">
        <v>43707.582974537036</v>
      </c>
      <c r="Q62" s="86" t="s">
        <v>274</v>
      </c>
      <c r="R62" s="86"/>
      <c r="S62" s="86"/>
      <c r="T62" s="86" t="s">
        <v>334</v>
      </c>
      <c r="U62" s="86"/>
      <c r="V62" s="90" t="s">
        <v>363</v>
      </c>
      <c r="W62" s="88">
        <v>43707.582974537036</v>
      </c>
      <c r="X62" s="90" t="s">
        <v>405</v>
      </c>
      <c r="Y62" s="86"/>
      <c r="Z62" s="86"/>
      <c r="AA62" s="92" t="s">
        <v>450</v>
      </c>
      <c r="AB62" s="86"/>
      <c r="AC62" s="86" t="b">
        <v>0</v>
      </c>
      <c r="AD62" s="86">
        <v>0</v>
      </c>
      <c r="AE62" s="92" t="s">
        <v>459</v>
      </c>
      <c r="AF62" s="86" t="b">
        <v>0</v>
      </c>
      <c r="AG62" s="86" t="s">
        <v>463</v>
      </c>
      <c r="AH62" s="86"/>
      <c r="AI62" s="92" t="s">
        <v>459</v>
      </c>
      <c r="AJ62" s="86" t="b">
        <v>0</v>
      </c>
      <c r="AK62" s="86">
        <v>2</v>
      </c>
      <c r="AL62" s="92" t="s">
        <v>449</v>
      </c>
      <c r="AM62" s="86" t="s">
        <v>467</v>
      </c>
      <c r="AN62" s="86" t="b">
        <v>0</v>
      </c>
      <c r="AO62" s="92" t="s">
        <v>449</v>
      </c>
      <c r="AP62" s="86" t="s">
        <v>176</v>
      </c>
      <c r="AQ62" s="86">
        <v>0</v>
      </c>
      <c r="AR62" s="86">
        <v>0</v>
      </c>
      <c r="AS62" s="86"/>
      <c r="AT62" s="86"/>
      <c r="AU62" s="86"/>
      <c r="AV62" s="86"/>
      <c r="AW62" s="86"/>
      <c r="AX62" s="86"/>
      <c r="AY62" s="86"/>
      <c r="AZ62" s="86"/>
      <c r="BA62">
        <v>1</v>
      </c>
      <c r="BB62" s="85" t="str">
        <f>REPLACE(INDEX(GroupVertices[Group],MATCH(Edges[[#This Row],[Vertex 1]],GroupVertices[Vertex],0)),1,1,"")</f>
        <v>3</v>
      </c>
      <c r="BC62" s="85" t="str">
        <f>REPLACE(INDEX(GroupVertices[Group],MATCH(Edges[[#This Row],[Vertex 2]],GroupVertices[Vertex],0)),1,1,"")</f>
        <v>3</v>
      </c>
      <c r="BD62" s="51">
        <v>0</v>
      </c>
      <c r="BE62" s="52">
        <v>0</v>
      </c>
      <c r="BF62" s="51">
        <v>0</v>
      </c>
      <c r="BG62" s="52">
        <v>0</v>
      </c>
      <c r="BH62" s="51">
        <v>0</v>
      </c>
      <c r="BI62" s="52">
        <v>0</v>
      </c>
      <c r="BJ62" s="51">
        <v>18</v>
      </c>
      <c r="BK62" s="52">
        <v>100</v>
      </c>
      <c r="BL62" s="51">
        <v>18</v>
      </c>
    </row>
    <row r="63" spans="1:64" ht="45">
      <c r="A63" s="84" t="s">
        <v>223</v>
      </c>
      <c r="B63" s="84" t="s">
        <v>223</v>
      </c>
      <c r="C63" s="53" t="s">
        <v>1252</v>
      </c>
      <c r="D63" s="54">
        <v>3</v>
      </c>
      <c r="E63" s="65" t="s">
        <v>132</v>
      </c>
      <c r="F63" s="55">
        <v>35</v>
      </c>
      <c r="G63" s="53"/>
      <c r="H63" s="57"/>
      <c r="I63" s="56"/>
      <c r="J63" s="56"/>
      <c r="K63" s="36" t="s">
        <v>65</v>
      </c>
      <c r="L63" s="83">
        <v>63</v>
      </c>
      <c r="M63" s="83"/>
      <c r="N63" s="63"/>
      <c r="O63" s="86" t="s">
        <v>176</v>
      </c>
      <c r="P63" s="88">
        <v>43707.5703587963</v>
      </c>
      <c r="Q63" s="86" t="s">
        <v>274</v>
      </c>
      <c r="R63" s="86"/>
      <c r="S63" s="86"/>
      <c r="T63" s="86" t="s">
        <v>334</v>
      </c>
      <c r="U63" s="86"/>
      <c r="V63" s="90" t="s">
        <v>364</v>
      </c>
      <c r="W63" s="88">
        <v>43707.5703587963</v>
      </c>
      <c r="X63" s="90" t="s">
        <v>406</v>
      </c>
      <c r="Y63" s="86"/>
      <c r="Z63" s="86"/>
      <c r="AA63" s="92" t="s">
        <v>451</v>
      </c>
      <c r="AB63" s="86"/>
      <c r="AC63" s="86" t="b">
        <v>0</v>
      </c>
      <c r="AD63" s="86">
        <v>0</v>
      </c>
      <c r="AE63" s="92" t="s">
        <v>459</v>
      </c>
      <c r="AF63" s="86" t="b">
        <v>0</v>
      </c>
      <c r="AG63" s="86" t="s">
        <v>463</v>
      </c>
      <c r="AH63" s="86"/>
      <c r="AI63" s="92" t="s">
        <v>459</v>
      </c>
      <c r="AJ63" s="86" t="b">
        <v>0</v>
      </c>
      <c r="AK63" s="86">
        <v>2</v>
      </c>
      <c r="AL63" s="92" t="s">
        <v>449</v>
      </c>
      <c r="AM63" s="86" t="s">
        <v>473</v>
      </c>
      <c r="AN63" s="86" t="b">
        <v>0</v>
      </c>
      <c r="AO63" s="92" t="s">
        <v>449</v>
      </c>
      <c r="AP63" s="86" t="s">
        <v>176</v>
      </c>
      <c r="AQ63" s="86">
        <v>0</v>
      </c>
      <c r="AR63" s="86">
        <v>0</v>
      </c>
      <c r="AS63" s="86"/>
      <c r="AT63" s="86"/>
      <c r="AU63" s="86"/>
      <c r="AV63" s="86"/>
      <c r="AW63" s="86"/>
      <c r="AX63" s="86"/>
      <c r="AY63" s="86"/>
      <c r="AZ63" s="86"/>
      <c r="BA63">
        <v>1</v>
      </c>
      <c r="BB63" s="85" t="str">
        <f>REPLACE(INDEX(GroupVertices[Group],MATCH(Edges[[#This Row],[Vertex 1]],GroupVertices[Vertex],0)),1,1,"")</f>
        <v>3</v>
      </c>
      <c r="BC63" s="85" t="str">
        <f>REPLACE(INDEX(GroupVertices[Group],MATCH(Edges[[#This Row],[Vertex 2]],GroupVertices[Vertex],0)),1,1,"")</f>
        <v>3</v>
      </c>
      <c r="BD63" s="51">
        <v>0</v>
      </c>
      <c r="BE63" s="52">
        <v>0</v>
      </c>
      <c r="BF63" s="51">
        <v>0</v>
      </c>
      <c r="BG63" s="52">
        <v>0</v>
      </c>
      <c r="BH63" s="51">
        <v>0</v>
      </c>
      <c r="BI63" s="52">
        <v>0</v>
      </c>
      <c r="BJ63" s="51">
        <v>18</v>
      </c>
      <c r="BK63" s="52">
        <v>100</v>
      </c>
      <c r="BL63" s="51">
        <v>18</v>
      </c>
    </row>
    <row r="64" spans="1:64" ht="45">
      <c r="A64" s="84" t="s">
        <v>225</v>
      </c>
      <c r="B64" s="84" t="s">
        <v>223</v>
      </c>
      <c r="C64" s="53" t="s">
        <v>1252</v>
      </c>
      <c r="D64" s="54">
        <v>3</v>
      </c>
      <c r="E64" s="65" t="s">
        <v>132</v>
      </c>
      <c r="F64" s="55">
        <v>35</v>
      </c>
      <c r="G64" s="53"/>
      <c r="H64" s="57"/>
      <c r="I64" s="56"/>
      <c r="J64" s="56"/>
      <c r="K64" s="36" t="s">
        <v>65</v>
      </c>
      <c r="L64" s="83">
        <v>64</v>
      </c>
      <c r="M64" s="83"/>
      <c r="N64" s="63"/>
      <c r="O64" s="86" t="s">
        <v>247</v>
      </c>
      <c r="P64" s="88">
        <v>43707.63458333333</v>
      </c>
      <c r="Q64" s="86" t="s">
        <v>275</v>
      </c>
      <c r="R64" s="86"/>
      <c r="S64" s="86"/>
      <c r="T64" s="86" t="s">
        <v>335</v>
      </c>
      <c r="U64" s="86"/>
      <c r="V64" s="90" t="s">
        <v>365</v>
      </c>
      <c r="W64" s="88">
        <v>43707.63458333333</v>
      </c>
      <c r="X64" s="90" t="s">
        <v>407</v>
      </c>
      <c r="Y64" s="86"/>
      <c r="Z64" s="86"/>
      <c r="AA64" s="92" t="s">
        <v>452</v>
      </c>
      <c r="AB64" s="86"/>
      <c r="AC64" s="86" t="b">
        <v>0</v>
      </c>
      <c r="AD64" s="86">
        <v>2</v>
      </c>
      <c r="AE64" s="92" t="s">
        <v>461</v>
      </c>
      <c r="AF64" s="86" t="b">
        <v>0</v>
      </c>
      <c r="AG64" s="86" t="s">
        <v>463</v>
      </c>
      <c r="AH64" s="86"/>
      <c r="AI64" s="92" t="s">
        <v>459</v>
      </c>
      <c r="AJ64" s="86" t="b">
        <v>0</v>
      </c>
      <c r="AK64" s="86">
        <v>0</v>
      </c>
      <c r="AL64" s="92" t="s">
        <v>459</v>
      </c>
      <c r="AM64" s="86" t="s">
        <v>467</v>
      </c>
      <c r="AN64" s="86" t="b">
        <v>0</v>
      </c>
      <c r="AO64" s="92" t="s">
        <v>452</v>
      </c>
      <c r="AP64" s="86" t="s">
        <v>176</v>
      </c>
      <c r="AQ64" s="86">
        <v>0</v>
      </c>
      <c r="AR64" s="86">
        <v>0</v>
      </c>
      <c r="AS64" s="86"/>
      <c r="AT64" s="86"/>
      <c r="AU64" s="86"/>
      <c r="AV64" s="86"/>
      <c r="AW64" s="86"/>
      <c r="AX64" s="86"/>
      <c r="AY64" s="86"/>
      <c r="AZ64" s="86"/>
      <c r="BA64">
        <v>1</v>
      </c>
      <c r="BB64" s="85" t="str">
        <f>REPLACE(INDEX(GroupVertices[Group],MATCH(Edges[[#This Row],[Vertex 1]],GroupVertices[Vertex],0)),1,1,"")</f>
        <v>3</v>
      </c>
      <c r="BC64" s="85" t="str">
        <f>REPLACE(INDEX(GroupVertices[Group],MATCH(Edges[[#This Row],[Vertex 2]],GroupVertices[Vertex],0)),1,1,"")</f>
        <v>3</v>
      </c>
      <c r="BD64" s="51">
        <v>2</v>
      </c>
      <c r="BE64" s="52">
        <v>5.128205128205129</v>
      </c>
      <c r="BF64" s="51">
        <v>1</v>
      </c>
      <c r="BG64" s="52">
        <v>2.5641025641025643</v>
      </c>
      <c r="BH64" s="51">
        <v>0</v>
      </c>
      <c r="BI64" s="52">
        <v>0</v>
      </c>
      <c r="BJ64" s="51">
        <v>36</v>
      </c>
      <c r="BK64" s="52">
        <v>92.3076923076923</v>
      </c>
      <c r="BL64" s="51">
        <v>39</v>
      </c>
    </row>
    <row r="65" spans="1:64" ht="45">
      <c r="A65" s="84" t="s">
        <v>226</v>
      </c>
      <c r="B65" s="84" t="s">
        <v>245</v>
      </c>
      <c r="C65" s="53" t="s">
        <v>1252</v>
      </c>
      <c r="D65" s="54">
        <v>3</v>
      </c>
      <c r="E65" s="65" t="s">
        <v>132</v>
      </c>
      <c r="F65" s="55">
        <v>35</v>
      </c>
      <c r="G65" s="53"/>
      <c r="H65" s="57"/>
      <c r="I65" s="56"/>
      <c r="J65" s="56"/>
      <c r="K65" s="36" t="s">
        <v>65</v>
      </c>
      <c r="L65" s="83">
        <v>65</v>
      </c>
      <c r="M65" s="83"/>
      <c r="N65" s="63"/>
      <c r="O65" s="86" t="s">
        <v>246</v>
      </c>
      <c r="P65" s="88">
        <v>43707.686064814814</v>
      </c>
      <c r="Q65" s="86" t="s">
        <v>276</v>
      </c>
      <c r="R65" s="90" t="s">
        <v>295</v>
      </c>
      <c r="S65" s="86" t="s">
        <v>305</v>
      </c>
      <c r="T65" s="86" t="s">
        <v>336</v>
      </c>
      <c r="U65" s="86"/>
      <c r="V65" s="90" t="s">
        <v>366</v>
      </c>
      <c r="W65" s="88">
        <v>43707.686064814814</v>
      </c>
      <c r="X65" s="90" t="s">
        <v>408</v>
      </c>
      <c r="Y65" s="86"/>
      <c r="Z65" s="86"/>
      <c r="AA65" s="92" t="s">
        <v>453</v>
      </c>
      <c r="AB65" s="86"/>
      <c r="AC65" s="86" t="b">
        <v>0</v>
      </c>
      <c r="AD65" s="86">
        <v>0</v>
      </c>
      <c r="AE65" s="92" t="s">
        <v>459</v>
      </c>
      <c r="AF65" s="86" t="b">
        <v>0</v>
      </c>
      <c r="AG65" s="86" t="s">
        <v>463</v>
      </c>
      <c r="AH65" s="86"/>
      <c r="AI65" s="92" t="s">
        <v>459</v>
      </c>
      <c r="AJ65" s="86" t="b">
        <v>0</v>
      </c>
      <c r="AK65" s="86">
        <v>0</v>
      </c>
      <c r="AL65" s="92" t="s">
        <v>459</v>
      </c>
      <c r="AM65" s="86" t="s">
        <v>466</v>
      </c>
      <c r="AN65" s="86" t="b">
        <v>0</v>
      </c>
      <c r="AO65" s="92" t="s">
        <v>453</v>
      </c>
      <c r="AP65" s="86" t="s">
        <v>176</v>
      </c>
      <c r="AQ65" s="86">
        <v>0</v>
      </c>
      <c r="AR65" s="86">
        <v>0</v>
      </c>
      <c r="AS65" s="86"/>
      <c r="AT65" s="86"/>
      <c r="AU65" s="86"/>
      <c r="AV65" s="86"/>
      <c r="AW65" s="86"/>
      <c r="AX65" s="86"/>
      <c r="AY65" s="86"/>
      <c r="AZ65" s="86"/>
      <c r="BA65">
        <v>1</v>
      </c>
      <c r="BB65" s="85" t="str">
        <f>REPLACE(INDEX(GroupVertices[Group],MATCH(Edges[[#This Row],[Vertex 1]],GroupVertices[Vertex],0)),1,1,"")</f>
        <v>7</v>
      </c>
      <c r="BC65" s="85" t="str">
        <f>REPLACE(INDEX(GroupVertices[Group],MATCH(Edges[[#This Row],[Vertex 2]],GroupVertices[Vertex],0)),1,1,"")</f>
        <v>7</v>
      </c>
      <c r="BD65" s="51">
        <v>0</v>
      </c>
      <c r="BE65" s="52">
        <v>0</v>
      </c>
      <c r="BF65" s="51">
        <v>0</v>
      </c>
      <c r="BG65" s="52">
        <v>0</v>
      </c>
      <c r="BH65" s="51">
        <v>0</v>
      </c>
      <c r="BI65" s="52">
        <v>0</v>
      </c>
      <c r="BJ65" s="51">
        <v>21</v>
      </c>
      <c r="BK65" s="52">
        <v>100</v>
      </c>
      <c r="BL65" s="51">
        <v>21</v>
      </c>
    </row>
    <row r="66" spans="1:64" ht="45">
      <c r="A66" s="84" t="s">
        <v>226</v>
      </c>
      <c r="B66" s="84" t="s">
        <v>226</v>
      </c>
      <c r="C66" s="53" t="s">
        <v>1252</v>
      </c>
      <c r="D66" s="54">
        <v>3</v>
      </c>
      <c r="E66" s="65" t="s">
        <v>132</v>
      </c>
      <c r="F66" s="55">
        <v>35</v>
      </c>
      <c r="G66" s="53"/>
      <c r="H66" s="57"/>
      <c r="I66" s="56"/>
      <c r="J66" s="56"/>
      <c r="K66" s="36" t="s">
        <v>65</v>
      </c>
      <c r="L66" s="83">
        <v>66</v>
      </c>
      <c r="M66" s="83"/>
      <c r="N66" s="63"/>
      <c r="O66" s="86" t="s">
        <v>176</v>
      </c>
      <c r="P66" s="88">
        <v>43706.81186342592</v>
      </c>
      <c r="Q66" s="86" t="s">
        <v>277</v>
      </c>
      <c r="R66" s="90" t="s">
        <v>296</v>
      </c>
      <c r="S66" s="86" t="s">
        <v>310</v>
      </c>
      <c r="T66" s="86" t="s">
        <v>337</v>
      </c>
      <c r="U66" s="86"/>
      <c r="V66" s="90" t="s">
        <v>366</v>
      </c>
      <c r="W66" s="88">
        <v>43706.81186342592</v>
      </c>
      <c r="X66" s="90" t="s">
        <v>409</v>
      </c>
      <c r="Y66" s="86"/>
      <c r="Z66" s="86"/>
      <c r="AA66" s="92" t="s">
        <v>454</v>
      </c>
      <c r="AB66" s="86"/>
      <c r="AC66" s="86" t="b">
        <v>0</v>
      </c>
      <c r="AD66" s="86">
        <v>0</v>
      </c>
      <c r="AE66" s="92" t="s">
        <v>459</v>
      </c>
      <c r="AF66" s="86" t="b">
        <v>0</v>
      </c>
      <c r="AG66" s="86" t="s">
        <v>463</v>
      </c>
      <c r="AH66" s="86"/>
      <c r="AI66" s="92" t="s">
        <v>459</v>
      </c>
      <c r="AJ66" s="86" t="b">
        <v>0</v>
      </c>
      <c r="AK66" s="86">
        <v>0</v>
      </c>
      <c r="AL66" s="92" t="s">
        <v>459</v>
      </c>
      <c r="AM66" s="86" t="s">
        <v>467</v>
      </c>
      <c r="AN66" s="86" t="b">
        <v>0</v>
      </c>
      <c r="AO66" s="92" t="s">
        <v>454</v>
      </c>
      <c r="AP66" s="86" t="s">
        <v>176</v>
      </c>
      <c r="AQ66" s="86">
        <v>0</v>
      </c>
      <c r="AR66" s="86">
        <v>0</v>
      </c>
      <c r="AS66" s="86"/>
      <c r="AT66" s="86"/>
      <c r="AU66" s="86"/>
      <c r="AV66" s="86"/>
      <c r="AW66" s="86"/>
      <c r="AX66" s="86"/>
      <c r="AY66" s="86"/>
      <c r="AZ66" s="86"/>
      <c r="BA66">
        <v>1</v>
      </c>
      <c r="BB66" s="85" t="str">
        <f>REPLACE(INDEX(GroupVertices[Group],MATCH(Edges[[#This Row],[Vertex 1]],GroupVertices[Vertex],0)),1,1,"")</f>
        <v>7</v>
      </c>
      <c r="BC66" s="85" t="str">
        <f>REPLACE(INDEX(GroupVertices[Group],MATCH(Edges[[#This Row],[Vertex 2]],GroupVertices[Vertex],0)),1,1,"")</f>
        <v>7</v>
      </c>
      <c r="BD66" s="51">
        <v>0</v>
      </c>
      <c r="BE66" s="52">
        <v>0</v>
      </c>
      <c r="BF66" s="51">
        <v>0</v>
      </c>
      <c r="BG66" s="52">
        <v>0</v>
      </c>
      <c r="BH66" s="51">
        <v>0</v>
      </c>
      <c r="BI66" s="52">
        <v>0</v>
      </c>
      <c r="BJ66" s="51">
        <v>32</v>
      </c>
      <c r="BK66" s="52">
        <v>100</v>
      </c>
      <c r="BL66" s="51">
        <v>32</v>
      </c>
    </row>
    <row r="67" spans="1:64" ht="30">
      <c r="A67" s="84" t="s">
        <v>227</v>
      </c>
      <c r="B67" s="84" t="s">
        <v>227</v>
      </c>
      <c r="C67" s="53" t="s">
        <v>1254</v>
      </c>
      <c r="D67" s="54">
        <v>5.333333333333334</v>
      </c>
      <c r="E67" s="65" t="s">
        <v>136</v>
      </c>
      <c r="F67" s="55">
        <v>27.333333333333332</v>
      </c>
      <c r="G67" s="53"/>
      <c r="H67" s="57"/>
      <c r="I67" s="56"/>
      <c r="J67" s="56"/>
      <c r="K67" s="36" t="s">
        <v>65</v>
      </c>
      <c r="L67" s="83">
        <v>67</v>
      </c>
      <c r="M67" s="83"/>
      <c r="N67" s="63"/>
      <c r="O67" s="86" t="s">
        <v>176</v>
      </c>
      <c r="P67" s="88">
        <v>43695.673171296294</v>
      </c>
      <c r="Q67" s="86" t="s">
        <v>278</v>
      </c>
      <c r="R67" s="90" t="s">
        <v>297</v>
      </c>
      <c r="S67" s="86" t="s">
        <v>311</v>
      </c>
      <c r="T67" s="86"/>
      <c r="U67" s="90" t="s">
        <v>354</v>
      </c>
      <c r="V67" s="90" t="s">
        <v>354</v>
      </c>
      <c r="W67" s="88">
        <v>43695.673171296294</v>
      </c>
      <c r="X67" s="90" t="s">
        <v>410</v>
      </c>
      <c r="Y67" s="86"/>
      <c r="Z67" s="86"/>
      <c r="AA67" s="92" t="s">
        <v>455</v>
      </c>
      <c r="AB67" s="86"/>
      <c r="AC67" s="86" t="b">
        <v>0</v>
      </c>
      <c r="AD67" s="86">
        <v>0</v>
      </c>
      <c r="AE67" s="92" t="s">
        <v>459</v>
      </c>
      <c r="AF67" s="86" t="b">
        <v>0</v>
      </c>
      <c r="AG67" s="86" t="s">
        <v>463</v>
      </c>
      <c r="AH67" s="86"/>
      <c r="AI67" s="92" t="s">
        <v>459</v>
      </c>
      <c r="AJ67" s="86" t="b">
        <v>0</v>
      </c>
      <c r="AK67" s="86">
        <v>0</v>
      </c>
      <c r="AL67" s="92" t="s">
        <v>459</v>
      </c>
      <c r="AM67" s="86" t="s">
        <v>474</v>
      </c>
      <c r="AN67" s="86" t="b">
        <v>0</v>
      </c>
      <c r="AO67" s="92" t="s">
        <v>455</v>
      </c>
      <c r="AP67" s="86" t="s">
        <v>176</v>
      </c>
      <c r="AQ67" s="86">
        <v>0</v>
      </c>
      <c r="AR67" s="86">
        <v>0</v>
      </c>
      <c r="AS67" s="86"/>
      <c r="AT67" s="86"/>
      <c r="AU67" s="86"/>
      <c r="AV67" s="86"/>
      <c r="AW67" s="86"/>
      <c r="AX67" s="86"/>
      <c r="AY67" s="86"/>
      <c r="AZ67" s="86"/>
      <c r="BA67">
        <v>2</v>
      </c>
      <c r="BB67" s="85" t="str">
        <f>REPLACE(INDEX(GroupVertices[Group],MATCH(Edges[[#This Row],[Vertex 1]],GroupVertices[Vertex],0)),1,1,"")</f>
        <v>5</v>
      </c>
      <c r="BC67" s="85" t="str">
        <f>REPLACE(INDEX(GroupVertices[Group],MATCH(Edges[[#This Row],[Vertex 2]],GroupVertices[Vertex],0)),1,1,"")</f>
        <v>5</v>
      </c>
      <c r="BD67" s="51">
        <v>3</v>
      </c>
      <c r="BE67" s="52">
        <v>17.647058823529413</v>
      </c>
      <c r="BF67" s="51">
        <v>0</v>
      </c>
      <c r="BG67" s="52">
        <v>0</v>
      </c>
      <c r="BH67" s="51">
        <v>0</v>
      </c>
      <c r="BI67" s="52">
        <v>0</v>
      </c>
      <c r="BJ67" s="51">
        <v>14</v>
      </c>
      <c r="BK67" s="52">
        <v>82.3529411764706</v>
      </c>
      <c r="BL67" s="51">
        <v>17</v>
      </c>
    </row>
    <row r="68" spans="1:64" ht="30">
      <c r="A68" s="84" t="s">
        <v>227</v>
      </c>
      <c r="B68" s="84" t="s">
        <v>227</v>
      </c>
      <c r="C68" s="53" t="s">
        <v>1254</v>
      </c>
      <c r="D68" s="54">
        <v>5.333333333333334</v>
      </c>
      <c r="E68" s="65" t="s">
        <v>136</v>
      </c>
      <c r="F68" s="55">
        <v>27.333333333333332</v>
      </c>
      <c r="G68" s="53"/>
      <c r="H68" s="57"/>
      <c r="I68" s="56"/>
      <c r="J68" s="56"/>
      <c r="K68" s="36" t="s">
        <v>65</v>
      </c>
      <c r="L68" s="83">
        <v>68</v>
      </c>
      <c r="M68" s="83"/>
      <c r="N68" s="63"/>
      <c r="O68" s="86" t="s">
        <v>176</v>
      </c>
      <c r="P68" s="88">
        <v>43707.69603009259</v>
      </c>
      <c r="Q68" s="86" t="s">
        <v>279</v>
      </c>
      <c r="R68" s="90" t="s">
        <v>298</v>
      </c>
      <c r="S68" s="86" t="s">
        <v>311</v>
      </c>
      <c r="T68" s="86"/>
      <c r="U68" s="90" t="s">
        <v>355</v>
      </c>
      <c r="V68" s="90" t="s">
        <v>355</v>
      </c>
      <c r="W68" s="88">
        <v>43707.69603009259</v>
      </c>
      <c r="X68" s="90" t="s">
        <v>411</v>
      </c>
      <c r="Y68" s="86"/>
      <c r="Z68" s="86"/>
      <c r="AA68" s="92" t="s">
        <v>456</v>
      </c>
      <c r="AB68" s="86"/>
      <c r="AC68" s="86" t="b">
        <v>0</v>
      </c>
      <c r="AD68" s="86">
        <v>0</v>
      </c>
      <c r="AE68" s="92" t="s">
        <v>459</v>
      </c>
      <c r="AF68" s="86" t="b">
        <v>0</v>
      </c>
      <c r="AG68" s="86" t="s">
        <v>463</v>
      </c>
      <c r="AH68" s="86"/>
      <c r="AI68" s="92" t="s">
        <v>459</v>
      </c>
      <c r="AJ68" s="86" t="b">
        <v>0</v>
      </c>
      <c r="AK68" s="86">
        <v>0</v>
      </c>
      <c r="AL68" s="92" t="s">
        <v>459</v>
      </c>
      <c r="AM68" s="86" t="s">
        <v>474</v>
      </c>
      <c r="AN68" s="86" t="b">
        <v>0</v>
      </c>
      <c r="AO68" s="92" t="s">
        <v>456</v>
      </c>
      <c r="AP68" s="86" t="s">
        <v>176</v>
      </c>
      <c r="AQ68" s="86">
        <v>0</v>
      </c>
      <c r="AR68" s="86">
        <v>0</v>
      </c>
      <c r="AS68" s="86"/>
      <c r="AT68" s="86"/>
      <c r="AU68" s="86"/>
      <c r="AV68" s="86"/>
      <c r="AW68" s="86"/>
      <c r="AX68" s="86"/>
      <c r="AY68" s="86"/>
      <c r="AZ68" s="86"/>
      <c r="BA68">
        <v>2</v>
      </c>
      <c r="BB68" s="85" t="str">
        <f>REPLACE(INDEX(GroupVertices[Group],MATCH(Edges[[#This Row],[Vertex 1]],GroupVertices[Vertex],0)),1,1,"")</f>
        <v>5</v>
      </c>
      <c r="BC68" s="85" t="str">
        <f>REPLACE(INDEX(GroupVertices[Group],MATCH(Edges[[#This Row],[Vertex 2]],GroupVertices[Vertex],0)),1,1,"")</f>
        <v>5</v>
      </c>
      <c r="BD68" s="51">
        <v>0</v>
      </c>
      <c r="BE68" s="52">
        <v>0</v>
      </c>
      <c r="BF68" s="51">
        <v>0</v>
      </c>
      <c r="BG68" s="52">
        <v>0</v>
      </c>
      <c r="BH68" s="51">
        <v>0</v>
      </c>
      <c r="BI68" s="52">
        <v>0</v>
      </c>
      <c r="BJ68" s="51">
        <v>14</v>
      </c>
      <c r="BK68" s="52">
        <v>100</v>
      </c>
      <c r="BL68" s="51">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ErrorMessage="1" sqref="N2:N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Color" prompt="To select an optional edge color, right-click and select Select Color on the right-click menu." sqref="C3:C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Opacity" prompt="Enter an optional edge opacity between 0 (transparent) and 100 (opaque)." errorTitle="Invalid Edge Opacity" error="The optional edge opacity must be a whole number between 0 and 10." sqref="F3:F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showErrorMessage="1" promptTitle="Vertex 1 Name" prompt="Enter the name of the edge's first vertex." sqref="A3:A68"/>
    <dataValidation allowBlank="1" showInputMessage="1" showErrorMessage="1" promptTitle="Vertex 2 Name" prompt="Enter the name of the edge's second vertex." sqref="B3:B68"/>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
  </dataValidations>
  <hyperlinks>
    <hyperlink ref="R3" r:id="rId1" display="https://poems-by-charlie-gregory.blogspot.com/2019/08/q.html?spref=tw"/>
    <hyperlink ref="R4" r:id="rId2" display="https://poems-by-charlie-gregory.blogspot.com/2019/08/q.html?spref=tw"/>
    <hyperlink ref="R5" r:id="rId3" display="https://poems-by-charlie-gregory.blogspot.com/2019/08/q.html?spref=tw"/>
    <hyperlink ref="R6" r:id="rId4" display="https://poems-by-charlie-gregory.blogspot.com/2019/08/q.html?spref=tw"/>
    <hyperlink ref="R22" r:id="rId5" display="https://www.buzzfeednews.com/article/ryanmac/hong-kong-protests-violent-facebook-twitter-ads-china-state"/>
    <hyperlink ref="R27" r:id="rId6" display="http://hispanic-jobs.com/jobs/vatican-journalist--rome-reports_rome-reports-srl_rome---outside-the-usa---italy/5239124?type=search&amp;auth_sess=8lhdsl3f8fh1b36kivorud7u62&amp;ref=1d52421eeb69b7029cd5c29b9"/>
    <hyperlink ref="R28" r:id="rId7" display="http://womenspowerbook.org/articles/The-American-Presidential-Elections-2016-Will-Hillary-or-Trump-Win-in-The-Social-Media-And-The-Main-Media-Battle-womens-power-book.htm"/>
    <hyperlink ref="R29" r:id="rId8" display="http://womenspowerbook.org/articles/The-American-Presidential-Elections-2016-Will-Hillary-or-Trump-Win-in-The-Social-Media-And-The-Main-Media-Battle-womens-power-book.htm"/>
    <hyperlink ref="R30" r:id="rId9" display="http://womenspowerbook.org/articles/The-American-Presidential-Elections-2016-Will-Hillary-or-Trump-Win-in-The-Social-Media-And-The-Main-Media-Battle-womens-power-book.htm"/>
    <hyperlink ref="R31" r:id="rId10" display="http://womenspowerbook.org/articles/The-American-Presidential-Elections-2016-Will-Hillary-or-Trump-Win-in-The-Social-Media-And-The-Main-Media-Battle-womens-power-book.htm"/>
    <hyperlink ref="R32" r:id="rId11" display="http://womenspowerbook.org/articles/The-American-Presidential-Elections-2016-Will-Hillary-or-Trump-Win-in-The-Social-Media-And-The-Main-Media-Battle-womens-power-book.htm"/>
    <hyperlink ref="R33" r:id="rId12" display="http://womenspowerbook.org/articles/The-American-Presidential-Elections-2016-Will-Hillary-or-Trump-Win-in-The-Social-Media-And-The-Main-Media-Battle-womens-power-book.htm"/>
    <hyperlink ref="R34" r:id="rId13" display="https://www.scmp.com/video/hong-kong/3004716/hong-kongs-pro-democracy-veteran-martin-lee-believes-democracy-will-arrive"/>
    <hyperlink ref="R35" r:id="rId14" display="https://www.scmp.com/video/hong-kong/3004716/hong-kongs-pro-democracy-veteran-martin-lee-believes-democracy-will-arrive"/>
    <hyperlink ref="R36" r:id="rId15" display="https://www.scmp.com/video/hong-kong/3004716/hong-kongs-pro-democracy-veteran-martin-lee-believes-democracy-will-arrive"/>
    <hyperlink ref="R37" r:id="rId16" display="https://www.youtube.com/watch?v=j6Ia02L1qQo"/>
    <hyperlink ref="R38" r:id="rId17" display="https://www.youtube.com/watch?v=j6Ia02L1qQo"/>
    <hyperlink ref="R39" r:id="rId18" display="https://www.youtube.com/watch?v=j6Ia02L1qQo"/>
    <hyperlink ref="R40" r:id="rId19" display="https://www.youtube.com/watch?v=j6Ia02L1qQo"/>
    <hyperlink ref="R41" r:id="rId20" display="https://www.youtube.com/watch?v=j6Ia02L1qQo"/>
    <hyperlink ref="R42" r:id="rId21" display="https://www.youtube.com/watch?v=MAI70pY1Xiw"/>
    <hyperlink ref="R43" r:id="rId22" display="https://youtube.com/watch?v=MAI70p"/>
    <hyperlink ref="R44" r:id="rId23" display="https://www.theverge.com/2019/8/20/20812826/youtube-politics-voters-presidential-candidates-sanders-yang-gabbard-podcast-interview-2020"/>
    <hyperlink ref="R45" r:id="rId24" display="https://www.theverge.com/2019/8/20/20812826/youtube-politics-voters-presidential-candidates-sanders-yang-gabbard-podcast-interview-2020"/>
    <hyperlink ref="R46" r:id="rId25" display="https://www.nytimes.com/2019/08/22/world/americas/brazil-amazon-fires-bolsonaro.html?action=click&amp;module=Top%20Stories&amp;pgtype=Homepage"/>
    <hyperlink ref="R47" r:id="rId26" display="https://www.nytimes.com/2019/08/22/world/americas/brazil-amazon-fires-bolsonaro.html?action=click&amp;module=Top%20Stories&amp;pgtype=Homepage"/>
    <hyperlink ref="R48" r:id="rId27" display="https://www.nytimes.com/2019/08/22/world/americas/brazil-amazon-fires-bolsonaro.html?action=click&amp;module=Top%20Stories&amp;pgtype=Homepage"/>
    <hyperlink ref="R49" r:id="rId28" display="https://www.nytimes.com/2019/08/22/world/americas/brazil-amazon-fires-bolsonaro.html?action=click&amp;module=Top%20Stories&amp;pgtype=Homepage"/>
    <hyperlink ref="R50" r:id="rId29" display="https://www.nytimes.com/2019/08/22/world/americas/brazil-amazon-fires-bolsonaro.html?action=click&amp;module=Top%20Stories&amp;pgtype=Homepage"/>
    <hyperlink ref="R51" r:id="rId30" display="https://www.youtube.com/watch?v=UdtmJ-wc6Eo"/>
    <hyperlink ref="R52" r:id="rId31" display="https://www.nytimes.com/2019/08/14/world/asia/hong-kong-airport-protests.html"/>
    <hyperlink ref="R53" r:id="rId32" display="https://qz.com/quartzy/1673655/see-the-posters-and-comics-from-hong-kongs-protests/"/>
    <hyperlink ref="R54" r:id="rId33" display="https://www.buzzfeednews.com/article/ryanmac/hong-kong-protests-violent-facebook-twitter-ads-china-state"/>
    <hyperlink ref="R55" r:id="rId34" display="https://www.npr.org/2019/08/22/753394754/did-a-hong-kong-tycoon-hide-a-protest-message-in-his-innocuous-newspaper-ads"/>
    <hyperlink ref="R56" r:id="rId35" display="http://hedonometer.org/books/v3/1777/?lens=%5b3,7"/>
    <hyperlink ref="R57" r:id="rId36" display="http://womenspowerbook.org/articles/The-American-Presidential-Elections-2016-Will-Hillary-or-Trump-Win-in-The-Social-Media-And-The-Main-Media-Battle-womens-power-book.htm"/>
    <hyperlink ref="R58" r:id="rId37" display="http://womenspowerbook.org/articles/The-American-Presidential-Elections-2016-Will-Hillary-or-Trump-Win-in-The-Social-Media-And-The-Main-Media-Battle-womens-power-book.htm"/>
    <hyperlink ref="R59" r:id="rId38" display="http://womenspowerbook.org/articles/The-American-Presidential-Elections-2016-Will-Hillary-or-Trump-Win-in-The-Social-Media-And-The-Main-Media-Battle-womens-power-book.htm"/>
    <hyperlink ref="R60" r:id="rId39" display="http://womenspowerbook.org/articles/The-American-Presidential-Elections-2016-Will-Hillary-or-Trump-Win-in-The-Social-Media-And-The-Main-Media-Battle-womens-power-book.htm"/>
    <hyperlink ref="R65" r:id="rId40" display="https://www.theverge.com/2019/8/29/20831410/disney-plus-apple-hulu-netflix-binge-episodes-full-season-drop-vs-weekly-release-streaming-model?utm_campaign=theverge&amp;utm_content=entry&amp;utm_medium=social&amp;utm_source=twitter"/>
    <hyperlink ref="R66" r:id="rId41" display="http://kidscreen.com/2019/08/29/youtube-kids-launching-first-website/"/>
    <hyperlink ref="R67" r:id="rId42" display="https://americandigest.news/teen-alive-and-well-after-car-landed-on-top-of-him-in-medical-miracle-mediachat-news-today/"/>
    <hyperlink ref="R68" r:id="rId43" display="https://americandigest.news/filmmakers-declare-war-on-soap-opera-effect-announce-new-tv-mode-mediachat-news-today/"/>
    <hyperlink ref="U27" r:id="rId44" display="https://pbs.twimg.com/media/ECyDwDhXUAAvWBK.jpg"/>
    <hyperlink ref="U28" r:id="rId45" display="https://pbs.twimg.com/media/C2dkJtkXcAA0cBx.jpg"/>
    <hyperlink ref="U29" r:id="rId46" display="https://pbs.twimg.com/media/C2dkJtkXcAA0cBx.jpg"/>
    <hyperlink ref="U30" r:id="rId47" display="https://pbs.twimg.com/media/C2dkJtkXcAA0cBx.jpg"/>
    <hyperlink ref="U31" r:id="rId48" display="https://pbs.twimg.com/media/C2dkJtkXcAA0cBx.jpg"/>
    <hyperlink ref="U32" r:id="rId49" display="https://pbs.twimg.com/media/C2dkJtkXcAA0cBx.jpg"/>
    <hyperlink ref="U33" r:id="rId50" display="https://pbs.twimg.com/media/C2dkJtkXcAA0cBx.jpg"/>
    <hyperlink ref="U34" r:id="rId51" display="https://pbs.twimg.com/media/ECGxaaAXkAAVths.jpg"/>
    <hyperlink ref="U35" r:id="rId52" display="https://pbs.twimg.com/media/ECGxaaAXkAAVths.jpg"/>
    <hyperlink ref="U36" r:id="rId53" display="https://pbs.twimg.com/media/ECGxaaAXkAAVths.jpg"/>
    <hyperlink ref="U37" r:id="rId54" display="https://pbs.twimg.com/media/ECGwAIWXkAIdNrK.jpg"/>
    <hyperlink ref="U38" r:id="rId55" display="https://pbs.twimg.com/media/ECGwAIWXkAIdNrK.jpg"/>
    <hyperlink ref="U39" r:id="rId56" display="https://pbs.twimg.com/media/ECGwAIWXkAIdNrK.jpg"/>
    <hyperlink ref="U40" r:id="rId57" display="https://pbs.twimg.com/media/ECGwAIWXkAIdNrK.jpg"/>
    <hyperlink ref="U41" r:id="rId58" display="https://pbs.twimg.com/media/ECGwAIWXkAIdNrK.jpg"/>
    <hyperlink ref="U42" r:id="rId59" display="https://pbs.twimg.com/media/ECQvVOEW4AAbl-L.jpg"/>
    <hyperlink ref="U43" r:id="rId60" display="https://pbs.twimg.com/media/ECSPJXYWwAABE_p.jpg"/>
    <hyperlink ref="U44" r:id="rId61" display="https://pbs.twimg.com/ext_tw_video_thumb/1163860932285607936/pu/img/yBmaa1roJSe6ID0q.jpg"/>
    <hyperlink ref="U45" r:id="rId62" display="https://pbs.twimg.com/ext_tw_video_thumb/1163860932285607936/pu/img/yBmaa1roJSe6ID0q.jpg"/>
    <hyperlink ref="U46" r:id="rId63" display="https://pbs.twimg.com/media/ECr59ICXsAExkxR.jpg"/>
    <hyperlink ref="U47" r:id="rId64" display="https://pbs.twimg.com/media/ECr59ICXsAExkxR.jpg"/>
    <hyperlink ref="U48" r:id="rId65" display="https://pbs.twimg.com/media/ECr59ICXsAExkxR.jpg"/>
    <hyperlink ref="U49" r:id="rId66" display="https://pbs.twimg.com/media/ECr59ICXsAExkxR.jpg"/>
    <hyperlink ref="U50" r:id="rId67" display="https://pbs.twimg.com/media/ECr59ICXsAExkxR.jpg"/>
    <hyperlink ref="U51" r:id="rId68" display="https://pbs.twimg.com/media/ECGyvIlW4AAAuRx.png"/>
    <hyperlink ref="U52" r:id="rId69" display="https://pbs.twimg.com/media/EB8Quo-X4AA01dC.jpg"/>
    <hyperlink ref="U53" r:id="rId70" display="https://pbs.twimg.com/media/ECbSNgJXkAAIYKp.jpg"/>
    <hyperlink ref="U54" r:id="rId71" display="https://pbs.twimg.com/media/ECbcG8NXkAAR1BT.jpg"/>
    <hyperlink ref="U55" r:id="rId72" display="https://pbs.twimg.com/media/ECsEv78WsAAaRHV.jpg"/>
    <hyperlink ref="U56" r:id="rId73" display="https://pbs.twimg.com/media/EDGSWzXWwAEkx-G.jpg"/>
    <hyperlink ref="U57" r:id="rId74" display="https://pbs.twimg.com/media/C2dAKP2WIAATDzT.jpg"/>
    <hyperlink ref="U58" r:id="rId75" display="https://pbs.twimg.com/media/C2dAKP2WIAATDzT.jpg"/>
    <hyperlink ref="U59" r:id="rId76" display="https://pbs.twimg.com/media/C2dAKP2WIAATDzT.jpg"/>
    <hyperlink ref="U60" r:id="rId77" display="https://pbs.twimg.com/media/C2dAKP2WIAATDzT.jpg"/>
    <hyperlink ref="U61" r:id="rId78" display="https://pbs.twimg.com/media/EDOLxrcXoAE7FxO.jpg"/>
    <hyperlink ref="U67" r:id="rId79" display="https://pbs.twimg.com/media/ECQ8H-fVUAE4w7c.jpg"/>
    <hyperlink ref="U68" r:id="rId80" display="https://pbs.twimg.com/media/EDO2vGpUYAEyFS2.jpg"/>
    <hyperlink ref="V3" r:id="rId81" display="http://abs.twimg.com/sticky/default_profile_images/default_profile_normal.png"/>
    <hyperlink ref="V4" r:id="rId82" display="http://pbs.twimg.com/profile_images/897388529885495296/7IxW8QQU_normal.jpg"/>
    <hyperlink ref="V5" r:id="rId83" display="http://pbs.twimg.com/profile_images/3372354615/8f3860c5e1ddf7a52990cee8568b88da_normal.jpeg"/>
    <hyperlink ref="V6" r:id="rId84" display="http://pbs.twimg.com/profile_images/1126136211687583744/RJ-4z6qL_normal.jpg"/>
    <hyperlink ref="V7" r:id="rId85" display="http://pbs.twimg.com/profile_images/1039966314960437248/yKL_4LvX_normal.jpg"/>
    <hyperlink ref="V8" r:id="rId86" display="http://pbs.twimg.com/profile_images/1039966314960437248/yKL_4LvX_normal.jpg"/>
    <hyperlink ref="V9" r:id="rId87" display="http://pbs.twimg.com/profile_images/1039966314960437248/yKL_4LvX_normal.jpg"/>
    <hyperlink ref="V10" r:id="rId88" display="http://pbs.twimg.com/profile_images/851863204951142400/QI35SGUJ_normal.jpg"/>
    <hyperlink ref="V11" r:id="rId89" display="http://pbs.twimg.com/profile_images/707658279669764096/4Ip7EJC9_normal.jpg"/>
    <hyperlink ref="V12" r:id="rId90" display="http://pbs.twimg.com/profile_images/707658279669764096/4Ip7EJC9_normal.jpg"/>
    <hyperlink ref="V13" r:id="rId91" display="http://pbs.twimg.com/profile_images/707658279669764096/4Ip7EJC9_normal.jpg"/>
    <hyperlink ref="V14" r:id="rId92" display="http://pbs.twimg.com/profile_images/707658279669764096/4Ip7EJC9_normal.jpg"/>
    <hyperlink ref="V15" r:id="rId93" display="http://pbs.twimg.com/profile_images/707658279669764096/4Ip7EJC9_normal.jpg"/>
    <hyperlink ref="V16" r:id="rId94" display="http://pbs.twimg.com/profile_images/707658279669764096/4Ip7EJC9_normal.jpg"/>
    <hyperlink ref="V17" r:id="rId95" display="http://pbs.twimg.com/profile_images/707658279669764096/4Ip7EJC9_normal.jpg"/>
    <hyperlink ref="V18" r:id="rId96" display="http://pbs.twimg.com/profile_images/707658279669764096/4Ip7EJC9_normal.jpg"/>
    <hyperlink ref="V19" r:id="rId97" display="http://pbs.twimg.com/profile_images/707658279669764096/4Ip7EJC9_normal.jpg"/>
    <hyperlink ref="V20" r:id="rId98" display="http://pbs.twimg.com/profile_images/707658279669764096/4Ip7EJC9_normal.jpg"/>
    <hyperlink ref="V21" r:id="rId99" display="http://pbs.twimg.com/profile_images/707658279669764096/4Ip7EJC9_normal.jpg"/>
    <hyperlink ref="V22" r:id="rId100" display="http://pbs.twimg.com/profile_images/707658279669764096/4Ip7EJC9_normal.jpg"/>
    <hyperlink ref="V23" r:id="rId101" display="http://pbs.twimg.com/profile_images/707658279669764096/4Ip7EJC9_normal.jpg"/>
    <hyperlink ref="V24" r:id="rId102" display="http://pbs.twimg.com/profile_images/707658279669764096/4Ip7EJC9_normal.jpg"/>
    <hyperlink ref="V25" r:id="rId103" display="http://pbs.twimg.com/profile_images/707658279669764096/4Ip7EJC9_normal.jpg"/>
    <hyperlink ref="V26" r:id="rId104" display="http://pbs.twimg.com/profile_images/707658279669764096/4Ip7EJC9_normal.jpg"/>
    <hyperlink ref="V27" r:id="rId105" display="https://pbs.twimg.com/media/ECyDwDhXUAAvWBK.jpg"/>
    <hyperlink ref="V28" r:id="rId106" display="https://pbs.twimg.com/media/C2dkJtkXcAA0cBx.jpg"/>
    <hyperlink ref="V29" r:id="rId107" display="https://pbs.twimg.com/media/C2dkJtkXcAA0cBx.jpg"/>
    <hyperlink ref="V30" r:id="rId108" display="https://pbs.twimg.com/media/C2dkJtkXcAA0cBx.jpg"/>
    <hyperlink ref="V31" r:id="rId109" display="https://pbs.twimg.com/media/C2dkJtkXcAA0cBx.jpg"/>
    <hyperlink ref="V32" r:id="rId110" display="https://pbs.twimg.com/media/C2dkJtkXcAA0cBx.jpg"/>
    <hyperlink ref="V33" r:id="rId111" display="https://pbs.twimg.com/media/C2dkJtkXcAA0cBx.jpg"/>
    <hyperlink ref="V34" r:id="rId112" display="https://pbs.twimg.com/media/ECGxaaAXkAAVths.jpg"/>
    <hyperlink ref="V35" r:id="rId113" display="https://pbs.twimg.com/media/ECGxaaAXkAAVths.jpg"/>
    <hyperlink ref="V36" r:id="rId114" display="https://pbs.twimg.com/media/ECGxaaAXkAAVths.jpg"/>
    <hyperlink ref="V37" r:id="rId115" display="https://pbs.twimg.com/media/ECGwAIWXkAIdNrK.jpg"/>
    <hyperlink ref="V38" r:id="rId116" display="https://pbs.twimg.com/media/ECGwAIWXkAIdNrK.jpg"/>
    <hyperlink ref="V39" r:id="rId117" display="https://pbs.twimg.com/media/ECGwAIWXkAIdNrK.jpg"/>
    <hyperlink ref="V40" r:id="rId118" display="https://pbs.twimg.com/media/ECGwAIWXkAIdNrK.jpg"/>
    <hyperlink ref="V41" r:id="rId119" display="https://pbs.twimg.com/media/ECGwAIWXkAIdNrK.jpg"/>
    <hyperlink ref="V42" r:id="rId120" display="https://pbs.twimg.com/media/ECQvVOEW4AAbl-L.jpg"/>
    <hyperlink ref="V43" r:id="rId121" display="https://pbs.twimg.com/media/ECSPJXYWwAABE_p.jpg"/>
    <hyperlink ref="V44" r:id="rId122" display="https://pbs.twimg.com/ext_tw_video_thumb/1163860932285607936/pu/img/yBmaa1roJSe6ID0q.jpg"/>
    <hyperlink ref="V45" r:id="rId123" display="https://pbs.twimg.com/ext_tw_video_thumb/1163860932285607936/pu/img/yBmaa1roJSe6ID0q.jpg"/>
    <hyperlink ref="V46" r:id="rId124" display="https://pbs.twimg.com/media/ECr59ICXsAExkxR.jpg"/>
    <hyperlink ref="V47" r:id="rId125" display="https://pbs.twimg.com/media/ECr59ICXsAExkxR.jpg"/>
    <hyperlink ref="V48" r:id="rId126" display="https://pbs.twimg.com/media/ECr59ICXsAExkxR.jpg"/>
    <hyperlink ref="V49" r:id="rId127" display="https://pbs.twimg.com/media/ECr59ICXsAExkxR.jpg"/>
    <hyperlink ref="V50" r:id="rId128" display="https://pbs.twimg.com/media/ECr59ICXsAExkxR.jpg"/>
    <hyperlink ref="V51" r:id="rId129" display="https://pbs.twimg.com/media/ECGyvIlW4AAAuRx.png"/>
    <hyperlink ref="V52" r:id="rId130" display="https://pbs.twimg.com/media/EB8Quo-X4AA01dC.jpg"/>
    <hyperlink ref="V53" r:id="rId131" display="https://pbs.twimg.com/media/ECbSNgJXkAAIYKp.jpg"/>
    <hyperlink ref="V54" r:id="rId132" display="https://pbs.twimg.com/media/ECbcG8NXkAAR1BT.jpg"/>
    <hyperlink ref="V55" r:id="rId133" display="https://pbs.twimg.com/media/ECsEv78WsAAaRHV.jpg"/>
    <hyperlink ref="V56" r:id="rId134" display="https://pbs.twimg.com/media/EDGSWzXWwAEkx-G.jpg"/>
    <hyperlink ref="V57" r:id="rId135" display="https://pbs.twimg.com/media/C2dAKP2WIAATDzT.jpg"/>
    <hyperlink ref="V58" r:id="rId136" display="https://pbs.twimg.com/media/C2dAKP2WIAATDzT.jpg"/>
    <hyperlink ref="V59" r:id="rId137" display="https://pbs.twimg.com/media/C2dAKP2WIAATDzT.jpg"/>
    <hyperlink ref="V60" r:id="rId138" display="https://pbs.twimg.com/media/C2dAKP2WIAATDzT.jpg"/>
    <hyperlink ref="V61" r:id="rId139" display="https://pbs.twimg.com/media/EDOLxrcXoAE7FxO.jpg"/>
    <hyperlink ref="V62" r:id="rId140" display="http://pbs.twimg.com/profile_images/605093785404465153/otUPfvTY_normal.jpg"/>
    <hyperlink ref="V63" r:id="rId141" display="http://pbs.twimg.com/profile_images/523676206189666306/O2kIj_SQ_normal.jpeg"/>
    <hyperlink ref="V64" r:id="rId142" display="http://pbs.twimg.com/profile_images/845444410833801218/_iwwAmnD_normal.jpg"/>
    <hyperlink ref="V65" r:id="rId143" display="http://pbs.twimg.com/profile_images/1062510630492528641/Tm30HDnT_normal.jpg"/>
    <hyperlink ref="V66" r:id="rId144" display="http://pbs.twimg.com/profile_images/1062510630492528641/Tm30HDnT_normal.jpg"/>
    <hyperlink ref="V67" r:id="rId145" display="https://pbs.twimg.com/media/ECQ8H-fVUAE4w7c.jpg"/>
    <hyperlink ref="V68" r:id="rId146" display="https://pbs.twimg.com/media/EDO2vGpUYAEyFS2.jpg"/>
    <hyperlink ref="X3" r:id="rId147" display="https://twitter.com/#!/news4udc/status/1163167004855025665"/>
    <hyperlink ref="X4" r:id="rId148" display="https://twitter.com/#!/tdg_bnb/status/1163167490152833024"/>
    <hyperlink ref="X5" r:id="rId149" display="https://twitter.com/#!/poetonahill/status/1163166743143026688"/>
    <hyperlink ref="X6" r:id="rId150" display="https://twitter.com/#!/_thewritersclub/status/1163182340874678272"/>
    <hyperlink ref="X7" r:id="rId151" display="https://twitter.com/#!/markj_ohnson/status/1163990176294690816"/>
    <hyperlink ref="X8" r:id="rId152" display="https://twitter.com/#!/markj_ohnson/status/1163990176294690816"/>
    <hyperlink ref="X9" r:id="rId153" display="https://twitter.com/#!/markj_ohnson/status/1163990176294690816"/>
    <hyperlink ref="X10" r:id="rId154" display="https://twitter.com/#!/scalarhumanity/status/1165030680075603968"/>
    <hyperlink ref="X11" r:id="rId155" display="https://twitter.com/#!/teacherslens/status/1163859078386466816"/>
    <hyperlink ref="X12" r:id="rId156" display="https://twitter.com/#!/teacherslens/status/1163859102499520513"/>
    <hyperlink ref="X13" r:id="rId157" display="https://twitter.com/#!/teacherslens/status/1163859102499520513"/>
    <hyperlink ref="X14" r:id="rId158" display="https://twitter.com/#!/teacherslens/status/1163859102499520513"/>
    <hyperlink ref="X15" r:id="rId159" display="https://twitter.com/#!/teacherslens/status/1163859102499520513"/>
    <hyperlink ref="X16" r:id="rId160" display="https://twitter.com/#!/teacherslens/status/1163914633041842177"/>
    <hyperlink ref="X17" r:id="rId161" display="https://twitter.com/#!/teacherslens/status/1163914709009084416"/>
    <hyperlink ref="X18" r:id="rId162" display="https://twitter.com/#!/teacherslens/status/1163914709009084416"/>
    <hyperlink ref="X19" r:id="rId163" display="https://twitter.com/#!/teacherslens/status/1163990048720785409"/>
    <hyperlink ref="X20" r:id="rId164" display="https://twitter.com/#!/teacherslens/status/1163990048720785409"/>
    <hyperlink ref="X21" r:id="rId165" display="https://twitter.com/#!/teacherslens/status/1163990048720785409"/>
    <hyperlink ref="X22" r:id="rId166" display="https://twitter.com/#!/teacherslens/status/1163990065233760256"/>
    <hyperlink ref="X23" r:id="rId167" display="https://twitter.com/#!/teacherslens/status/1165086572137594880"/>
    <hyperlink ref="X24" r:id="rId168" display="https://twitter.com/#!/teacherslens/status/1165086572137594880"/>
    <hyperlink ref="X25" r:id="rId169" display="https://twitter.com/#!/teacherslens/status/1165086572137594880"/>
    <hyperlink ref="X26" r:id="rId170" display="https://twitter.com/#!/teacherslens/status/1165086681361473539"/>
    <hyperlink ref="X27" r:id="rId171" display="https://twitter.com/#!/hispanicjobs/status/1165451266807517185"/>
    <hyperlink ref="X28" r:id="rId172" display="https://twitter.com/#!/faithatheismnub/status/1163003104771657728"/>
    <hyperlink ref="X29" r:id="rId173" display="https://twitter.com/#!/faithatheismnub/status/1163762128366526465"/>
    <hyperlink ref="X30" r:id="rId174" display="https://twitter.com/#!/faithatheismnub/status/1164524887966441472"/>
    <hyperlink ref="X31" r:id="rId175" display="https://twitter.com/#!/faithatheismnub/status/1165286401497346048"/>
    <hyperlink ref="X32" r:id="rId176" display="https://twitter.com/#!/faithatheismnub/status/1166049687633321991"/>
    <hyperlink ref="X33" r:id="rId177" display="https://twitter.com/#!/faithatheismnub/status/1166807926566248448"/>
    <hyperlink ref="X34" r:id="rId178" display="https://twitter.com/#!/chrisdaviscng/status/1162405276890406912"/>
    <hyperlink ref="X35" r:id="rId179" display="https://twitter.com/#!/chrisdaviscng/status/1162405276890406912"/>
    <hyperlink ref="X36" r:id="rId180" display="https://twitter.com/#!/chrisdaviscng/status/1162405276890406912"/>
    <hyperlink ref="X37" r:id="rId181" display="https://twitter.com/#!/chrisdaviscng/status/1162403715812331521"/>
    <hyperlink ref="X38" r:id="rId182" display="https://twitter.com/#!/chrisdaviscng/status/1162403715812331521"/>
    <hyperlink ref="X39" r:id="rId183" display="https://twitter.com/#!/chrisdaviscng/status/1162403715812331521"/>
    <hyperlink ref="X40" r:id="rId184" display="https://twitter.com/#!/chrisdaviscng/status/1162403715812331521"/>
    <hyperlink ref="X41" r:id="rId185" display="https://twitter.com/#!/chrisdaviscng/status/1162403715812331521"/>
    <hyperlink ref="X42" r:id="rId186" display="https://twitter.com/#!/chrisdaviscng/status/1163106662573629441"/>
    <hyperlink ref="X43" r:id="rId187" display="https://twitter.com/#!/chrisdaviscng/status/1163212061406584833"/>
    <hyperlink ref="X44" r:id="rId188" display="https://twitter.com/#!/chrisdaviscng/status/1163860974090235905"/>
    <hyperlink ref="X45" r:id="rId189" display="https://twitter.com/#!/chrisdaviscng/status/1163860974090235905"/>
    <hyperlink ref="X46" r:id="rId190" display="https://twitter.com/#!/chrisdaviscng/status/1165018306266509312"/>
    <hyperlink ref="X47" r:id="rId191" display="https://twitter.com/#!/chrisdaviscng/status/1165018306266509312"/>
    <hyperlink ref="X48" r:id="rId192" display="https://twitter.com/#!/chrisdaviscng/status/1165018306266509312"/>
    <hyperlink ref="X49" r:id="rId193" display="https://twitter.com/#!/chrisdaviscng/status/1165018306266509312"/>
    <hyperlink ref="X50" r:id="rId194" display="https://twitter.com/#!/chrisdaviscng/status/1165018306266509312"/>
    <hyperlink ref="X51" r:id="rId195" display="https://twitter.com/#!/chrisdaviscng/status/1162406749330124802"/>
    <hyperlink ref="X52" r:id="rId196" display="https://twitter.com/#!/chrisdaviscng/status/1161665717412007936"/>
    <hyperlink ref="X53" r:id="rId197" display="https://twitter.com/#!/chrisdaviscng/status/1163848703033204738"/>
    <hyperlink ref="X54" r:id="rId198" display="https://twitter.com/#!/chrisdaviscng/status/1163859592448794625"/>
    <hyperlink ref="X55" r:id="rId199" display="https://twitter.com/#!/chrisdaviscng/status/1165030251094773761"/>
    <hyperlink ref="X56" r:id="rId200" display="https://twitter.com/#!/chrisdaviscng/status/1166874788440264705"/>
    <hyperlink ref="X57" r:id="rId201" display="https://twitter.com/#!/womenspowerbook/status/1163884664223883264"/>
    <hyperlink ref="X58" r:id="rId202" display="https://twitter.com/#!/womenspowerbook/status/1164975852985159686"/>
    <hyperlink ref="X59" r:id="rId203" display="https://twitter.com/#!/womenspowerbook/status/1166112846473830400"/>
    <hyperlink ref="X60" r:id="rId204" display="https://twitter.com/#!/womenspowerbook/status/1167239017043320833"/>
    <hyperlink ref="X61" r:id="rId205" display="https://twitter.com/#!/celeb_studies/status/1167430422160171009"/>
    <hyperlink ref="X62" r:id="rId206" display="https://twitter.com/#!/capwell2049/status/1167436681156468736"/>
    <hyperlink ref="X63" r:id="rId207" display="https://twitter.com/#!/celeb_studies/status/1167432109822218240"/>
    <hyperlink ref="X64" r:id="rId208" display="https://twitter.com/#!/sabrinamorophd/status/1167455384031940609"/>
    <hyperlink ref="X65" r:id="rId209" display="https://twitter.com/#!/derekeb/status/1167474039201251329"/>
    <hyperlink ref="X66" r:id="rId210" display="https://twitter.com/#!/derekeb/status/1167157239972368385"/>
    <hyperlink ref="X67" r:id="rId211" display="https://twitter.com/#!/americandigest_/status/1163120713189822464"/>
    <hyperlink ref="X68" r:id="rId212" display="https://twitter.com/#!/americandigest_/status/1167477650207604736"/>
  </hyperlinks>
  <printOptions/>
  <pageMargins left="0.7" right="0.7" top="0.75" bottom="0.75" header="0.3" footer="0.3"/>
  <pageSetup horizontalDpi="600" verticalDpi="600" orientation="portrait" r:id="rId216"/>
  <legacyDrawing r:id="rId214"/>
  <tableParts>
    <tablePart r:id="rId21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1179</v>
      </c>
      <c r="B1" s="13" t="s">
        <v>1180</v>
      </c>
      <c r="C1" s="13" t="s">
        <v>1173</v>
      </c>
      <c r="D1" s="13" t="s">
        <v>1174</v>
      </c>
      <c r="E1" s="13" t="s">
        <v>1181</v>
      </c>
      <c r="F1" s="13" t="s">
        <v>144</v>
      </c>
      <c r="G1" s="13" t="s">
        <v>1182</v>
      </c>
      <c r="H1" s="13" t="s">
        <v>1183</v>
      </c>
      <c r="I1" s="13" t="s">
        <v>1184</v>
      </c>
      <c r="J1" s="13" t="s">
        <v>1185</v>
      </c>
      <c r="K1" s="13" t="s">
        <v>1186</v>
      </c>
      <c r="L1" s="13" t="s">
        <v>1187</v>
      </c>
    </row>
    <row r="2" spans="1:12" ht="15">
      <c r="A2" s="91" t="s">
        <v>895</v>
      </c>
      <c r="B2" s="91" t="s">
        <v>892</v>
      </c>
      <c r="C2" s="91">
        <v>10</v>
      </c>
      <c r="D2" s="130">
        <v>0.009508187973440229</v>
      </c>
      <c r="E2" s="130">
        <v>1.3451370301698973</v>
      </c>
      <c r="F2" s="91" t="s">
        <v>1175</v>
      </c>
      <c r="G2" s="91" t="b">
        <v>0</v>
      </c>
      <c r="H2" s="91" t="b">
        <v>0</v>
      </c>
      <c r="I2" s="91" t="b">
        <v>0</v>
      </c>
      <c r="J2" s="91" t="b">
        <v>0</v>
      </c>
      <c r="K2" s="91" t="b">
        <v>0</v>
      </c>
      <c r="L2" s="91" t="b">
        <v>0</v>
      </c>
    </row>
    <row r="3" spans="1:12" ht="15">
      <c r="A3" s="91" t="s">
        <v>892</v>
      </c>
      <c r="B3" s="91" t="s">
        <v>896</v>
      </c>
      <c r="C3" s="91">
        <v>10</v>
      </c>
      <c r="D3" s="130">
        <v>0.009508187973440229</v>
      </c>
      <c r="E3" s="130">
        <v>1.4095950193968156</v>
      </c>
      <c r="F3" s="91" t="s">
        <v>1175</v>
      </c>
      <c r="G3" s="91" t="b">
        <v>0</v>
      </c>
      <c r="H3" s="91" t="b">
        <v>0</v>
      </c>
      <c r="I3" s="91" t="b">
        <v>0</v>
      </c>
      <c r="J3" s="91" t="b">
        <v>0</v>
      </c>
      <c r="K3" s="91" t="b">
        <v>0</v>
      </c>
      <c r="L3" s="91" t="b">
        <v>0</v>
      </c>
    </row>
    <row r="4" spans="1:12" ht="15">
      <c r="A4" s="91" t="s">
        <v>896</v>
      </c>
      <c r="B4" s="91" t="s">
        <v>931</v>
      </c>
      <c r="C4" s="91">
        <v>10</v>
      </c>
      <c r="D4" s="130">
        <v>0.009508187973440229</v>
      </c>
      <c r="E4" s="130">
        <v>1.8075350280688534</v>
      </c>
      <c r="F4" s="91" t="s">
        <v>1175</v>
      </c>
      <c r="G4" s="91" t="b">
        <v>0</v>
      </c>
      <c r="H4" s="91" t="b">
        <v>0</v>
      </c>
      <c r="I4" s="91" t="b">
        <v>0</v>
      </c>
      <c r="J4" s="91" t="b">
        <v>0</v>
      </c>
      <c r="K4" s="91" t="b">
        <v>0</v>
      </c>
      <c r="L4" s="91" t="b">
        <v>0</v>
      </c>
    </row>
    <row r="5" spans="1:12" ht="15">
      <c r="A5" s="91" t="s">
        <v>931</v>
      </c>
      <c r="B5" s="91" t="s">
        <v>932</v>
      </c>
      <c r="C5" s="91">
        <v>10</v>
      </c>
      <c r="D5" s="130">
        <v>0.009508187973440229</v>
      </c>
      <c r="E5" s="130">
        <v>1.8075350280688534</v>
      </c>
      <c r="F5" s="91" t="s">
        <v>1175</v>
      </c>
      <c r="G5" s="91" t="b">
        <v>0</v>
      </c>
      <c r="H5" s="91" t="b">
        <v>0</v>
      </c>
      <c r="I5" s="91" t="b">
        <v>0</v>
      </c>
      <c r="J5" s="91" t="b">
        <v>0</v>
      </c>
      <c r="K5" s="91" t="b">
        <v>0</v>
      </c>
      <c r="L5" s="91" t="b">
        <v>0</v>
      </c>
    </row>
    <row r="6" spans="1:12" ht="15">
      <c r="A6" s="91" t="s">
        <v>932</v>
      </c>
      <c r="B6" s="91" t="s">
        <v>933</v>
      </c>
      <c r="C6" s="91">
        <v>10</v>
      </c>
      <c r="D6" s="130">
        <v>0.009508187973440229</v>
      </c>
      <c r="E6" s="130">
        <v>1.8075350280688534</v>
      </c>
      <c r="F6" s="91" t="s">
        <v>1175</v>
      </c>
      <c r="G6" s="91" t="b">
        <v>0</v>
      </c>
      <c r="H6" s="91" t="b">
        <v>0</v>
      </c>
      <c r="I6" s="91" t="b">
        <v>0</v>
      </c>
      <c r="J6" s="91" t="b">
        <v>0</v>
      </c>
      <c r="K6" s="91" t="b">
        <v>0</v>
      </c>
      <c r="L6" s="91" t="b">
        <v>0</v>
      </c>
    </row>
    <row r="7" spans="1:12" ht="15">
      <c r="A7" s="91" t="s">
        <v>933</v>
      </c>
      <c r="B7" s="91" t="s">
        <v>934</v>
      </c>
      <c r="C7" s="91">
        <v>10</v>
      </c>
      <c r="D7" s="130">
        <v>0.009508187973440229</v>
      </c>
      <c r="E7" s="130">
        <v>1.8075350280688534</v>
      </c>
      <c r="F7" s="91" t="s">
        <v>1175</v>
      </c>
      <c r="G7" s="91" t="b">
        <v>0</v>
      </c>
      <c r="H7" s="91" t="b">
        <v>0</v>
      </c>
      <c r="I7" s="91" t="b">
        <v>0</v>
      </c>
      <c r="J7" s="91" t="b">
        <v>0</v>
      </c>
      <c r="K7" s="91" t="b">
        <v>0</v>
      </c>
      <c r="L7" s="91" t="b">
        <v>0</v>
      </c>
    </row>
    <row r="8" spans="1:12" ht="15">
      <c r="A8" s="91" t="s">
        <v>934</v>
      </c>
      <c r="B8" s="91" t="s">
        <v>894</v>
      </c>
      <c r="C8" s="91">
        <v>10</v>
      </c>
      <c r="D8" s="130">
        <v>0.009508187973440229</v>
      </c>
      <c r="E8" s="130">
        <v>1.7661423429106282</v>
      </c>
      <c r="F8" s="91" t="s">
        <v>1175</v>
      </c>
      <c r="G8" s="91" t="b">
        <v>0</v>
      </c>
      <c r="H8" s="91" t="b">
        <v>0</v>
      </c>
      <c r="I8" s="91" t="b">
        <v>0</v>
      </c>
      <c r="J8" s="91" t="b">
        <v>0</v>
      </c>
      <c r="K8" s="91" t="b">
        <v>0</v>
      </c>
      <c r="L8" s="91" t="b">
        <v>0</v>
      </c>
    </row>
    <row r="9" spans="1:12" ht="15">
      <c r="A9" s="91" t="s">
        <v>894</v>
      </c>
      <c r="B9" s="91" t="s">
        <v>935</v>
      </c>
      <c r="C9" s="91">
        <v>10</v>
      </c>
      <c r="D9" s="130">
        <v>0.009508187973440229</v>
      </c>
      <c r="E9" s="130">
        <v>1.7661423429106282</v>
      </c>
      <c r="F9" s="91" t="s">
        <v>1175</v>
      </c>
      <c r="G9" s="91" t="b">
        <v>0</v>
      </c>
      <c r="H9" s="91" t="b">
        <v>0</v>
      </c>
      <c r="I9" s="91" t="b">
        <v>0</v>
      </c>
      <c r="J9" s="91" t="b">
        <v>0</v>
      </c>
      <c r="K9" s="91" t="b">
        <v>0</v>
      </c>
      <c r="L9" s="91" t="b">
        <v>0</v>
      </c>
    </row>
    <row r="10" spans="1:12" ht="15">
      <c r="A10" s="91" t="s">
        <v>935</v>
      </c>
      <c r="B10" s="91" t="s">
        <v>936</v>
      </c>
      <c r="C10" s="91">
        <v>10</v>
      </c>
      <c r="D10" s="130">
        <v>0.009508187973440229</v>
      </c>
      <c r="E10" s="130">
        <v>1.8075350280688534</v>
      </c>
      <c r="F10" s="91" t="s">
        <v>1175</v>
      </c>
      <c r="G10" s="91" t="b">
        <v>0</v>
      </c>
      <c r="H10" s="91" t="b">
        <v>0</v>
      </c>
      <c r="I10" s="91" t="b">
        <v>0</v>
      </c>
      <c r="J10" s="91" t="b">
        <v>0</v>
      </c>
      <c r="K10" s="91" t="b">
        <v>0</v>
      </c>
      <c r="L10" s="91" t="b">
        <v>0</v>
      </c>
    </row>
    <row r="11" spans="1:12" ht="15">
      <c r="A11" s="91" t="s">
        <v>936</v>
      </c>
      <c r="B11" s="91" t="s">
        <v>1088</v>
      </c>
      <c r="C11" s="91">
        <v>10</v>
      </c>
      <c r="D11" s="130">
        <v>0.009508187973440229</v>
      </c>
      <c r="E11" s="130">
        <v>1.8075350280688534</v>
      </c>
      <c r="F11" s="91" t="s">
        <v>1175</v>
      </c>
      <c r="G11" s="91" t="b">
        <v>0</v>
      </c>
      <c r="H11" s="91" t="b">
        <v>0</v>
      </c>
      <c r="I11" s="91" t="b">
        <v>0</v>
      </c>
      <c r="J11" s="91" t="b">
        <v>1</v>
      </c>
      <c r="K11" s="91" t="b">
        <v>0</v>
      </c>
      <c r="L11" s="91" t="b">
        <v>0</v>
      </c>
    </row>
    <row r="12" spans="1:12" ht="15">
      <c r="A12" s="91" t="s">
        <v>1088</v>
      </c>
      <c r="B12" s="91" t="s">
        <v>1089</v>
      </c>
      <c r="C12" s="91">
        <v>10</v>
      </c>
      <c r="D12" s="130">
        <v>0.009508187973440229</v>
      </c>
      <c r="E12" s="130">
        <v>1.8075350280688534</v>
      </c>
      <c r="F12" s="91" t="s">
        <v>1175</v>
      </c>
      <c r="G12" s="91" t="b">
        <v>1</v>
      </c>
      <c r="H12" s="91" t="b">
        <v>0</v>
      </c>
      <c r="I12" s="91" t="b">
        <v>0</v>
      </c>
      <c r="J12" s="91" t="b">
        <v>0</v>
      </c>
      <c r="K12" s="91" t="b">
        <v>0</v>
      </c>
      <c r="L12" s="91" t="b">
        <v>0</v>
      </c>
    </row>
    <row r="13" spans="1:12" ht="15">
      <c r="A13" s="91" t="s">
        <v>892</v>
      </c>
      <c r="B13" s="91" t="s">
        <v>900</v>
      </c>
      <c r="C13" s="91">
        <v>5</v>
      </c>
      <c r="D13" s="130">
        <v>0.006944996429689409</v>
      </c>
      <c r="E13" s="130">
        <v>1.1085650237328346</v>
      </c>
      <c r="F13" s="91" t="s">
        <v>1175</v>
      </c>
      <c r="G13" s="91" t="b">
        <v>0</v>
      </c>
      <c r="H13" s="91" t="b">
        <v>0</v>
      </c>
      <c r="I13" s="91" t="b">
        <v>0</v>
      </c>
      <c r="J13" s="91" t="b">
        <v>0</v>
      </c>
      <c r="K13" s="91" t="b">
        <v>0</v>
      </c>
      <c r="L13" s="91" t="b">
        <v>0</v>
      </c>
    </row>
    <row r="14" spans="1:12" ht="15">
      <c r="A14" s="91" t="s">
        <v>907</v>
      </c>
      <c r="B14" s="91" t="s">
        <v>908</v>
      </c>
      <c r="C14" s="91">
        <v>5</v>
      </c>
      <c r="D14" s="130">
        <v>0.006944996429689409</v>
      </c>
      <c r="E14" s="130">
        <v>2.1085650237328344</v>
      </c>
      <c r="F14" s="91" t="s">
        <v>1175</v>
      </c>
      <c r="G14" s="91" t="b">
        <v>0</v>
      </c>
      <c r="H14" s="91" t="b">
        <v>0</v>
      </c>
      <c r="I14" s="91" t="b">
        <v>0</v>
      </c>
      <c r="J14" s="91" t="b">
        <v>0</v>
      </c>
      <c r="K14" s="91" t="b">
        <v>0</v>
      </c>
      <c r="L14" s="91" t="b">
        <v>0</v>
      </c>
    </row>
    <row r="15" spans="1:12" ht="15">
      <c r="A15" s="91" t="s">
        <v>908</v>
      </c>
      <c r="B15" s="91" t="s">
        <v>319</v>
      </c>
      <c r="C15" s="91">
        <v>5</v>
      </c>
      <c r="D15" s="130">
        <v>0.006944996429689409</v>
      </c>
      <c r="E15" s="130">
        <v>2.1085650237328344</v>
      </c>
      <c r="F15" s="91" t="s">
        <v>1175</v>
      </c>
      <c r="G15" s="91" t="b">
        <v>0</v>
      </c>
      <c r="H15" s="91" t="b">
        <v>0</v>
      </c>
      <c r="I15" s="91" t="b">
        <v>0</v>
      </c>
      <c r="J15" s="91" t="b">
        <v>0</v>
      </c>
      <c r="K15" s="91" t="b">
        <v>0</v>
      </c>
      <c r="L15" s="91" t="b">
        <v>0</v>
      </c>
    </row>
    <row r="16" spans="1:12" ht="15">
      <c r="A16" s="91" t="s">
        <v>898</v>
      </c>
      <c r="B16" s="91" t="s">
        <v>899</v>
      </c>
      <c r="C16" s="91">
        <v>4</v>
      </c>
      <c r="D16" s="130">
        <v>0.0061202475833908665</v>
      </c>
      <c r="E16" s="130">
        <v>1.506505032404872</v>
      </c>
      <c r="F16" s="91" t="s">
        <v>1175</v>
      </c>
      <c r="G16" s="91" t="b">
        <v>0</v>
      </c>
      <c r="H16" s="91" t="b">
        <v>0</v>
      </c>
      <c r="I16" s="91" t="b">
        <v>0</v>
      </c>
      <c r="J16" s="91" t="b">
        <v>0</v>
      </c>
      <c r="K16" s="91" t="b">
        <v>0</v>
      </c>
      <c r="L16" s="91" t="b">
        <v>0</v>
      </c>
    </row>
    <row r="17" spans="1:12" ht="15">
      <c r="A17" s="91" t="s">
        <v>920</v>
      </c>
      <c r="B17" s="91" t="s">
        <v>921</v>
      </c>
      <c r="C17" s="91">
        <v>4</v>
      </c>
      <c r="D17" s="130">
        <v>0.0061202475833908665</v>
      </c>
      <c r="E17" s="130">
        <v>2.205475036740891</v>
      </c>
      <c r="F17" s="91" t="s">
        <v>1175</v>
      </c>
      <c r="G17" s="91" t="b">
        <v>0</v>
      </c>
      <c r="H17" s="91" t="b">
        <v>0</v>
      </c>
      <c r="I17" s="91" t="b">
        <v>0</v>
      </c>
      <c r="J17" s="91" t="b">
        <v>0</v>
      </c>
      <c r="K17" s="91" t="b">
        <v>0</v>
      </c>
      <c r="L17" s="91" t="b">
        <v>0</v>
      </c>
    </row>
    <row r="18" spans="1:12" ht="15">
      <c r="A18" s="91" t="s">
        <v>921</v>
      </c>
      <c r="B18" s="91" t="s">
        <v>922</v>
      </c>
      <c r="C18" s="91">
        <v>4</v>
      </c>
      <c r="D18" s="130">
        <v>0.0061202475833908665</v>
      </c>
      <c r="E18" s="130">
        <v>2.205475036740891</v>
      </c>
      <c r="F18" s="91" t="s">
        <v>1175</v>
      </c>
      <c r="G18" s="91" t="b">
        <v>0</v>
      </c>
      <c r="H18" s="91" t="b">
        <v>0</v>
      </c>
      <c r="I18" s="91" t="b">
        <v>0</v>
      </c>
      <c r="J18" s="91" t="b">
        <v>0</v>
      </c>
      <c r="K18" s="91" t="b">
        <v>0</v>
      </c>
      <c r="L18" s="91" t="b">
        <v>0</v>
      </c>
    </row>
    <row r="19" spans="1:12" ht="15">
      <c r="A19" s="91" t="s">
        <v>922</v>
      </c>
      <c r="B19" s="91" t="s">
        <v>923</v>
      </c>
      <c r="C19" s="91">
        <v>4</v>
      </c>
      <c r="D19" s="130">
        <v>0.0061202475833908665</v>
      </c>
      <c r="E19" s="130">
        <v>2.205475036740891</v>
      </c>
      <c r="F19" s="91" t="s">
        <v>1175</v>
      </c>
      <c r="G19" s="91" t="b">
        <v>0</v>
      </c>
      <c r="H19" s="91" t="b">
        <v>0</v>
      </c>
      <c r="I19" s="91" t="b">
        <v>0</v>
      </c>
      <c r="J19" s="91" t="b">
        <v>0</v>
      </c>
      <c r="K19" s="91" t="b">
        <v>0</v>
      </c>
      <c r="L19" s="91" t="b">
        <v>0</v>
      </c>
    </row>
    <row r="20" spans="1:12" ht="15">
      <c r="A20" s="91" t="s">
        <v>923</v>
      </c>
      <c r="B20" s="91" t="s">
        <v>924</v>
      </c>
      <c r="C20" s="91">
        <v>4</v>
      </c>
      <c r="D20" s="130">
        <v>0.0061202475833908665</v>
      </c>
      <c r="E20" s="130">
        <v>2.205475036740891</v>
      </c>
      <c r="F20" s="91" t="s">
        <v>1175</v>
      </c>
      <c r="G20" s="91" t="b">
        <v>0</v>
      </c>
      <c r="H20" s="91" t="b">
        <v>0</v>
      </c>
      <c r="I20" s="91" t="b">
        <v>0</v>
      </c>
      <c r="J20" s="91" t="b">
        <v>0</v>
      </c>
      <c r="K20" s="91" t="b">
        <v>0</v>
      </c>
      <c r="L20" s="91" t="b">
        <v>0</v>
      </c>
    </row>
    <row r="21" spans="1:12" ht="15">
      <c r="A21" s="91" t="s">
        <v>924</v>
      </c>
      <c r="B21" s="91" t="s">
        <v>925</v>
      </c>
      <c r="C21" s="91">
        <v>4</v>
      </c>
      <c r="D21" s="130">
        <v>0.0061202475833908665</v>
      </c>
      <c r="E21" s="130">
        <v>2.205475036740891</v>
      </c>
      <c r="F21" s="91" t="s">
        <v>1175</v>
      </c>
      <c r="G21" s="91" t="b">
        <v>0</v>
      </c>
      <c r="H21" s="91" t="b">
        <v>0</v>
      </c>
      <c r="I21" s="91" t="b">
        <v>0</v>
      </c>
      <c r="J21" s="91" t="b">
        <v>0</v>
      </c>
      <c r="K21" s="91" t="b">
        <v>0</v>
      </c>
      <c r="L21" s="91" t="b">
        <v>0</v>
      </c>
    </row>
    <row r="22" spans="1:12" ht="15">
      <c r="A22" s="91" t="s">
        <v>925</v>
      </c>
      <c r="B22" s="91" t="s">
        <v>926</v>
      </c>
      <c r="C22" s="91">
        <v>4</v>
      </c>
      <c r="D22" s="130">
        <v>0.0061202475833908665</v>
      </c>
      <c r="E22" s="130">
        <v>2.205475036740891</v>
      </c>
      <c r="F22" s="91" t="s">
        <v>1175</v>
      </c>
      <c r="G22" s="91" t="b">
        <v>0</v>
      </c>
      <c r="H22" s="91" t="b">
        <v>0</v>
      </c>
      <c r="I22" s="91" t="b">
        <v>0</v>
      </c>
      <c r="J22" s="91" t="b">
        <v>0</v>
      </c>
      <c r="K22" s="91" t="b">
        <v>0</v>
      </c>
      <c r="L22" s="91" t="b">
        <v>0</v>
      </c>
    </row>
    <row r="23" spans="1:12" ht="15">
      <c r="A23" s="91" t="s">
        <v>926</v>
      </c>
      <c r="B23" s="91" t="s">
        <v>927</v>
      </c>
      <c r="C23" s="91">
        <v>4</v>
      </c>
      <c r="D23" s="130">
        <v>0.0061202475833908665</v>
      </c>
      <c r="E23" s="130">
        <v>2.205475036740891</v>
      </c>
      <c r="F23" s="91" t="s">
        <v>1175</v>
      </c>
      <c r="G23" s="91" t="b">
        <v>0</v>
      </c>
      <c r="H23" s="91" t="b">
        <v>0</v>
      </c>
      <c r="I23" s="91" t="b">
        <v>0</v>
      </c>
      <c r="J23" s="91" t="b">
        <v>0</v>
      </c>
      <c r="K23" s="91" t="b">
        <v>0</v>
      </c>
      <c r="L23" s="91" t="b">
        <v>0</v>
      </c>
    </row>
    <row r="24" spans="1:12" ht="15">
      <c r="A24" s="91" t="s">
        <v>927</v>
      </c>
      <c r="B24" s="91" t="s">
        <v>928</v>
      </c>
      <c r="C24" s="91">
        <v>4</v>
      </c>
      <c r="D24" s="130">
        <v>0.0061202475833908665</v>
      </c>
      <c r="E24" s="130">
        <v>2.205475036740891</v>
      </c>
      <c r="F24" s="91" t="s">
        <v>1175</v>
      </c>
      <c r="G24" s="91" t="b">
        <v>0</v>
      </c>
      <c r="H24" s="91" t="b">
        <v>0</v>
      </c>
      <c r="I24" s="91" t="b">
        <v>0</v>
      </c>
      <c r="J24" s="91" t="b">
        <v>0</v>
      </c>
      <c r="K24" s="91" t="b">
        <v>0</v>
      </c>
      <c r="L24" s="91" t="b">
        <v>0</v>
      </c>
    </row>
    <row r="25" spans="1:12" ht="15">
      <c r="A25" s="91" t="s">
        <v>928</v>
      </c>
      <c r="B25" s="91" t="s">
        <v>929</v>
      </c>
      <c r="C25" s="91">
        <v>4</v>
      </c>
      <c r="D25" s="130">
        <v>0.0061202475833908665</v>
      </c>
      <c r="E25" s="130">
        <v>2.205475036740891</v>
      </c>
      <c r="F25" s="91" t="s">
        <v>1175</v>
      </c>
      <c r="G25" s="91" t="b">
        <v>0</v>
      </c>
      <c r="H25" s="91" t="b">
        <v>0</v>
      </c>
      <c r="I25" s="91" t="b">
        <v>0</v>
      </c>
      <c r="J25" s="91" t="b">
        <v>0</v>
      </c>
      <c r="K25" s="91" t="b">
        <v>0</v>
      </c>
      <c r="L25" s="91" t="b">
        <v>0</v>
      </c>
    </row>
    <row r="26" spans="1:12" ht="15">
      <c r="A26" s="91" t="s">
        <v>910</v>
      </c>
      <c r="B26" s="91" t="s">
        <v>911</v>
      </c>
      <c r="C26" s="91">
        <v>3</v>
      </c>
      <c r="D26" s="130">
        <v>0.005135769690199482</v>
      </c>
      <c r="E26" s="130">
        <v>2.330413773349191</v>
      </c>
      <c r="F26" s="91" t="s">
        <v>1175</v>
      </c>
      <c r="G26" s="91" t="b">
        <v>0</v>
      </c>
      <c r="H26" s="91" t="b">
        <v>0</v>
      </c>
      <c r="I26" s="91" t="b">
        <v>0</v>
      </c>
      <c r="J26" s="91" t="b">
        <v>0</v>
      </c>
      <c r="K26" s="91" t="b">
        <v>0</v>
      </c>
      <c r="L26" s="91" t="b">
        <v>0</v>
      </c>
    </row>
    <row r="27" spans="1:12" ht="15">
      <c r="A27" s="91" t="s">
        <v>911</v>
      </c>
      <c r="B27" s="91" t="s">
        <v>912</v>
      </c>
      <c r="C27" s="91">
        <v>3</v>
      </c>
      <c r="D27" s="130">
        <v>0.005135769690199482</v>
      </c>
      <c r="E27" s="130">
        <v>2.330413773349191</v>
      </c>
      <c r="F27" s="91" t="s">
        <v>1175</v>
      </c>
      <c r="G27" s="91" t="b">
        <v>0</v>
      </c>
      <c r="H27" s="91" t="b">
        <v>0</v>
      </c>
      <c r="I27" s="91" t="b">
        <v>0</v>
      </c>
      <c r="J27" s="91" t="b">
        <v>0</v>
      </c>
      <c r="K27" s="91" t="b">
        <v>0</v>
      </c>
      <c r="L27" s="91" t="b">
        <v>0</v>
      </c>
    </row>
    <row r="28" spans="1:12" ht="15">
      <c r="A28" s="91" t="s">
        <v>912</v>
      </c>
      <c r="B28" s="91" t="s">
        <v>913</v>
      </c>
      <c r="C28" s="91">
        <v>3</v>
      </c>
      <c r="D28" s="130">
        <v>0.005135769690199482</v>
      </c>
      <c r="E28" s="130">
        <v>2.330413773349191</v>
      </c>
      <c r="F28" s="91" t="s">
        <v>1175</v>
      </c>
      <c r="G28" s="91" t="b">
        <v>0</v>
      </c>
      <c r="H28" s="91" t="b">
        <v>0</v>
      </c>
      <c r="I28" s="91" t="b">
        <v>0</v>
      </c>
      <c r="J28" s="91" t="b">
        <v>0</v>
      </c>
      <c r="K28" s="91" t="b">
        <v>0</v>
      </c>
      <c r="L28" s="91" t="b">
        <v>0</v>
      </c>
    </row>
    <row r="29" spans="1:12" ht="15">
      <c r="A29" s="91" t="s">
        <v>913</v>
      </c>
      <c r="B29" s="91" t="s">
        <v>914</v>
      </c>
      <c r="C29" s="91">
        <v>3</v>
      </c>
      <c r="D29" s="130">
        <v>0.005135769690199482</v>
      </c>
      <c r="E29" s="130">
        <v>2.330413773349191</v>
      </c>
      <c r="F29" s="91" t="s">
        <v>1175</v>
      </c>
      <c r="G29" s="91" t="b">
        <v>0</v>
      </c>
      <c r="H29" s="91" t="b">
        <v>0</v>
      </c>
      <c r="I29" s="91" t="b">
        <v>0</v>
      </c>
      <c r="J29" s="91" t="b">
        <v>0</v>
      </c>
      <c r="K29" s="91" t="b">
        <v>0</v>
      </c>
      <c r="L29" s="91" t="b">
        <v>0</v>
      </c>
    </row>
    <row r="30" spans="1:12" ht="15">
      <c r="A30" s="91" t="s">
        <v>914</v>
      </c>
      <c r="B30" s="91" t="s">
        <v>915</v>
      </c>
      <c r="C30" s="91">
        <v>3</v>
      </c>
      <c r="D30" s="130">
        <v>0.005135769690199482</v>
      </c>
      <c r="E30" s="130">
        <v>2.330413773349191</v>
      </c>
      <c r="F30" s="91" t="s">
        <v>1175</v>
      </c>
      <c r="G30" s="91" t="b">
        <v>0</v>
      </c>
      <c r="H30" s="91" t="b">
        <v>0</v>
      </c>
      <c r="I30" s="91" t="b">
        <v>0</v>
      </c>
      <c r="J30" s="91" t="b">
        <v>0</v>
      </c>
      <c r="K30" s="91" t="b">
        <v>0</v>
      </c>
      <c r="L30" s="91" t="b">
        <v>0</v>
      </c>
    </row>
    <row r="31" spans="1:12" ht="15">
      <c r="A31" s="91" t="s">
        <v>915</v>
      </c>
      <c r="B31" s="91" t="s">
        <v>916</v>
      </c>
      <c r="C31" s="91">
        <v>3</v>
      </c>
      <c r="D31" s="130">
        <v>0.005135769690199482</v>
      </c>
      <c r="E31" s="130">
        <v>2.330413773349191</v>
      </c>
      <c r="F31" s="91" t="s">
        <v>1175</v>
      </c>
      <c r="G31" s="91" t="b">
        <v>0</v>
      </c>
      <c r="H31" s="91" t="b">
        <v>0</v>
      </c>
      <c r="I31" s="91" t="b">
        <v>0</v>
      </c>
      <c r="J31" s="91" t="b">
        <v>0</v>
      </c>
      <c r="K31" s="91" t="b">
        <v>0</v>
      </c>
      <c r="L31" s="91" t="b">
        <v>0</v>
      </c>
    </row>
    <row r="32" spans="1:12" ht="15">
      <c r="A32" s="91" t="s">
        <v>916</v>
      </c>
      <c r="B32" s="91" t="s">
        <v>917</v>
      </c>
      <c r="C32" s="91">
        <v>3</v>
      </c>
      <c r="D32" s="130">
        <v>0.005135769690199482</v>
      </c>
      <c r="E32" s="130">
        <v>2.330413773349191</v>
      </c>
      <c r="F32" s="91" t="s">
        <v>1175</v>
      </c>
      <c r="G32" s="91" t="b">
        <v>0</v>
      </c>
      <c r="H32" s="91" t="b">
        <v>0</v>
      </c>
      <c r="I32" s="91" t="b">
        <v>0</v>
      </c>
      <c r="J32" s="91" t="b">
        <v>0</v>
      </c>
      <c r="K32" s="91" t="b">
        <v>0</v>
      </c>
      <c r="L32" s="91" t="b">
        <v>0</v>
      </c>
    </row>
    <row r="33" spans="1:12" ht="15">
      <c r="A33" s="91" t="s">
        <v>917</v>
      </c>
      <c r="B33" s="91" t="s">
        <v>918</v>
      </c>
      <c r="C33" s="91">
        <v>3</v>
      </c>
      <c r="D33" s="130">
        <v>0.005135769690199482</v>
      </c>
      <c r="E33" s="130">
        <v>2.330413773349191</v>
      </c>
      <c r="F33" s="91" t="s">
        <v>1175</v>
      </c>
      <c r="G33" s="91" t="b">
        <v>0</v>
      </c>
      <c r="H33" s="91" t="b">
        <v>0</v>
      </c>
      <c r="I33" s="91" t="b">
        <v>0</v>
      </c>
      <c r="J33" s="91" t="b">
        <v>0</v>
      </c>
      <c r="K33" s="91" t="b">
        <v>0</v>
      </c>
      <c r="L33" s="91" t="b">
        <v>0</v>
      </c>
    </row>
    <row r="34" spans="1:12" ht="15">
      <c r="A34" s="91" t="s">
        <v>918</v>
      </c>
      <c r="B34" s="91" t="s">
        <v>1095</v>
      </c>
      <c r="C34" s="91">
        <v>3</v>
      </c>
      <c r="D34" s="130">
        <v>0.005135769690199482</v>
      </c>
      <c r="E34" s="130">
        <v>2.330413773349191</v>
      </c>
      <c r="F34" s="91" t="s">
        <v>1175</v>
      </c>
      <c r="G34" s="91" t="b">
        <v>0</v>
      </c>
      <c r="H34" s="91" t="b">
        <v>0</v>
      </c>
      <c r="I34" s="91" t="b">
        <v>0</v>
      </c>
      <c r="J34" s="91" t="b">
        <v>0</v>
      </c>
      <c r="K34" s="91" t="b">
        <v>0</v>
      </c>
      <c r="L34" s="91" t="b">
        <v>0</v>
      </c>
    </row>
    <row r="35" spans="1:12" ht="15">
      <c r="A35" s="91" t="s">
        <v>1095</v>
      </c>
      <c r="B35" s="91" t="s">
        <v>1096</v>
      </c>
      <c r="C35" s="91">
        <v>3</v>
      </c>
      <c r="D35" s="130">
        <v>0.005135769690199482</v>
      </c>
      <c r="E35" s="130">
        <v>2.330413773349191</v>
      </c>
      <c r="F35" s="91" t="s">
        <v>1175</v>
      </c>
      <c r="G35" s="91" t="b">
        <v>0</v>
      </c>
      <c r="H35" s="91" t="b">
        <v>0</v>
      </c>
      <c r="I35" s="91" t="b">
        <v>0</v>
      </c>
      <c r="J35" s="91" t="b">
        <v>0</v>
      </c>
      <c r="K35" s="91" t="b">
        <v>0</v>
      </c>
      <c r="L35" s="91" t="b">
        <v>0</v>
      </c>
    </row>
    <row r="36" spans="1:12" ht="15">
      <c r="A36" s="91" t="s">
        <v>899</v>
      </c>
      <c r="B36" s="91" t="s">
        <v>901</v>
      </c>
      <c r="C36" s="91">
        <v>3</v>
      </c>
      <c r="D36" s="130">
        <v>0.005135769690199482</v>
      </c>
      <c r="E36" s="130">
        <v>1.6034150454129286</v>
      </c>
      <c r="F36" s="91" t="s">
        <v>1175</v>
      </c>
      <c r="G36" s="91" t="b">
        <v>0</v>
      </c>
      <c r="H36" s="91" t="b">
        <v>0</v>
      </c>
      <c r="I36" s="91" t="b">
        <v>0</v>
      </c>
      <c r="J36" s="91" t="b">
        <v>0</v>
      </c>
      <c r="K36" s="91" t="b">
        <v>0</v>
      </c>
      <c r="L36" s="91" t="b">
        <v>0</v>
      </c>
    </row>
    <row r="37" spans="1:12" ht="15">
      <c r="A37" s="91" t="s">
        <v>892</v>
      </c>
      <c r="B37" s="91" t="s">
        <v>898</v>
      </c>
      <c r="C37" s="91">
        <v>3</v>
      </c>
      <c r="D37" s="130">
        <v>0.005135769690199482</v>
      </c>
      <c r="E37" s="130">
        <v>0.8867162741164781</v>
      </c>
      <c r="F37" s="91" t="s">
        <v>1175</v>
      </c>
      <c r="G37" s="91" t="b">
        <v>0</v>
      </c>
      <c r="H37" s="91" t="b">
        <v>0</v>
      </c>
      <c r="I37" s="91" t="b">
        <v>0</v>
      </c>
      <c r="J37" s="91" t="b">
        <v>0</v>
      </c>
      <c r="K37" s="91" t="b">
        <v>0</v>
      </c>
      <c r="L37" s="91" t="b">
        <v>0</v>
      </c>
    </row>
    <row r="38" spans="1:12" ht="15">
      <c r="A38" s="91" t="s">
        <v>1098</v>
      </c>
      <c r="B38" s="91" t="s">
        <v>1099</v>
      </c>
      <c r="C38" s="91">
        <v>3</v>
      </c>
      <c r="D38" s="130">
        <v>0.005135769690199482</v>
      </c>
      <c r="E38" s="130">
        <v>2.330413773349191</v>
      </c>
      <c r="F38" s="91" t="s">
        <v>1175</v>
      </c>
      <c r="G38" s="91" t="b">
        <v>0</v>
      </c>
      <c r="H38" s="91" t="b">
        <v>0</v>
      </c>
      <c r="I38" s="91" t="b">
        <v>0</v>
      </c>
      <c r="J38" s="91" t="b">
        <v>0</v>
      </c>
      <c r="K38" s="91" t="b">
        <v>0</v>
      </c>
      <c r="L38" s="91" t="b">
        <v>0</v>
      </c>
    </row>
    <row r="39" spans="1:12" ht="15">
      <c r="A39" s="91" t="s">
        <v>1099</v>
      </c>
      <c r="B39" s="91" t="s">
        <v>1100</v>
      </c>
      <c r="C39" s="91">
        <v>3</v>
      </c>
      <c r="D39" s="130">
        <v>0.005135769690199482</v>
      </c>
      <c r="E39" s="130">
        <v>2.330413773349191</v>
      </c>
      <c r="F39" s="91" t="s">
        <v>1175</v>
      </c>
      <c r="G39" s="91" t="b">
        <v>0</v>
      </c>
      <c r="H39" s="91" t="b">
        <v>0</v>
      </c>
      <c r="I39" s="91" t="b">
        <v>0</v>
      </c>
      <c r="J39" s="91" t="b">
        <v>0</v>
      </c>
      <c r="K39" s="91" t="b">
        <v>0</v>
      </c>
      <c r="L39" s="91" t="b">
        <v>0</v>
      </c>
    </row>
    <row r="40" spans="1:12" ht="15">
      <c r="A40" s="91" t="s">
        <v>1100</v>
      </c>
      <c r="B40" s="91" t="s">
        <v>1101</v>
      </c>
      <c r="C40" s="91">
        <v>3</v>
      </c>
      <c r="D40" s="130">
        <v>0.005135769690199482</v>
      </c>
      <c r="E40" s="130">
        <v>2.330413773349191</v>
      </c>
      <c r="F40" s="91" t="s">
        <v>1175</v>
      </c>
      <c r="G40" s="91" t="b">
        <v>0</v>
      </c>
      <c r="H40" s="91" t="b">
        <v>0</v>
      </c>
      <c r="I40" s="91" t="b">
        <v>0</v>
      </c>
      <c r="J40" s="91" t="b">
        <v>0</v>
      </c>
      <c r="K40" s="91" t="b">
        <v>0</v>
      </c>
      <c r="L40" s="91" t="b">
        <v>0</v>
      </c>
    </row>
    <row r="41" spans="1:12" ht="15">
      <c r="A41" s="91" t="s">
        <v>1101</v>
      </c>
      <c r="B41" s="91" t="s">
        <v>1102</v>
      </c>
      <c r="C41" s="91">
        <v>3</v>
      </c>
      <c r="D41" s="130">
        <v>0.005135769690199482</v>
      </c>
      <c r="E41" s="130">
        <v>2.330413773349191</v>
      </c>
      <c r="F41" s="91" t="s">
        <v>1175</v>
      </c>
      <c r="G41" s="91" t="b">
        <v>0</v>
      </c>
      <c r="H41" s="91" t="b">
        <v>0</v>
      </c>
      <c r="I41" s="91" t="b">
        <v>0</v>
      </c>
      <c r="J41" s="91" t="b">
        <v>0</v>
      </c>
      <c r="K41" s="91" t="b">
        <v>0</v>
      </c>
      <c r="L41" s="91" t="b">
        <v>0</v>
      </c>
    </row>
    <row r="42" spans="1:12" ht="15">
      <c r="A42" s="91" t="s">
        <v>1102</v>
      </c>
      <c r="B42" s="91" t="s">
        <v>1103</v>
      </c>
      <c r="C42" s="91">
        <v>3</v>
      </c>
      <c r="D42" s="130">
        <v>0.005135769690199482</v>
      </c>
      <c r="E42" s="130">
        <v>2.330413773349191</v>
      </c>
      <c r="F42" s="91" t="s">
        <v>1175</v>
      </c>
      <c r="G42" s="91" t="b">
        <v>0</v>
      </c>
      <c r="H42" s="91" t="b">
        <v>0</v>
      </c>
      <c r="I42" s="91" t="b">
        <v>0</v>
      </c>
      <c r="J42" s="91" t="b">
        <v>0</v>
      </c>
      <c r="K42" s="91" t="b">
        <v>0</v>
      </c>
      <c r="L42" s="91" t="b">
        <v>0</v>
      </c>
    </row>
    <row r="43" spans="1:12" ht="15">
      <c r="A43" s="91" t="s">
        <v>1103</v>
      </c>
      <c r="B43" s="91" t="s">
        <v>903</v>
      </c>
      <c r="C43" s="91">
        <v>3</v>
      </c>
      <c r="D43" s="130">
        <v>0.005135769690199482</v>
      </c>
      <c r="E43" s="130">
        <v>2.1085650237328344</v>
      </c>
      <c r="F43" s="91" t="s">
        <v>1175</v>
      </c>
      <c r="G43" s="91" t="b">
        <v>0</v>
      </c>
      <c r="H43" s="91" t="b">
        <v>0</v>
      </c>
      <c r="I43" s="91" t="b">
        <v>0</v>
      </c>
      <c r="J43" s="91" t="b">
        <v>0</v>
      </c>
      <c r="K43" s="91" t="b">
        <v>0</v>
      </c>
      <c r="L43" s="91" t="b">
        <v>0</v>
      </c>
    </row>
    <row r="44" spans="1:12" ht="15">
      <c r="A44" s="91" t="s">
        <v>903</v>
      </c>
      <c r="B44" s="91" t="s">
        <v>1104</v>
      </c>
      <c r="C44" s="91">
        <v>3</v>
      </c>
      <c r="D44" s="130">
        <v>0.005135769690199482</v>
      </c>
      <c r="E44" s="130">
        <v>2.1085650237328344</v>
      </c>
      <c r="F44" s="91" t="s">
        <v>1175</v>
      </c>
      <c r="G44" s="91" t="b">
        <v>0</v>
      </c>
      <c r="H44" s="91" t="b">
        <v>0</v>
      </c>
      <c r="I44" s="91" t="b">
        <v>0</v>
      </c>
      <c r="J44" s="91" t="b">
        <v>0</v>
      </c>
      <c r="K44" s="91" t="b">
        <v>0</v>
      </c>
      <c r="L44" s="91" t="b">
        <v>0</v>
      </c>
    </row>
    <row r="45" spans="1:12" ht="15">
      <c r="A45" s="91" t="s">
        <v>1105</v>
      </c>
      <c r="B45" s="91" t="s">
        <v>1106</v>
      </c>
      <c r="C45" s="91">
        <v>3</v>
      </c>
      <c r="D45" s="130">
        <v>0.005135769690199482</v>
      </c>
      <c r="E45" s="130">
        <v>2.330413773349191</v>
      </c>
      <c r="F45" s="91" t="s">
        <v>1175</v>
      </c>
      <c r="G45" s="91" t="b">
        <v>0</v>
      </c>
      <c r="H45" s="91" t="b">
        <v>0</v>
      </c>
      <c r="I45" s="91" t="b">
        <v>0</v>
      </c>
      <c r="J45" s="91" t="b">
        <v>0</v>
      </c>
      <c r="K45" s="91" t="b">
        <v>0</v>
      </c>
      <c r="L45" s="91" t="b">
        <v>0</v>
      </c>
    </row>
    <row r="46" spans="1:12" ht="15">
      <c r="A46" s="91" t="s">
        <v>1106</v>
      </c>
      <c r="B46" s="91" t="s">
        <v>1107</v>
      </c>
      <c r="C46" s="91">
        <v>3</v>
      </c>
      <c r="D46" s="130">
        <v>0.005135769690199482</v>
      </c>
      <c r="E46" s="130">
        <v>2.330413773349191</v>
      </c>
      <c r="F46" s="91" t="s">
        <v>1175</v>
      </c>
      <c r="G46" s="91" t="b">
        <v>0</v>
      </c>
      <c r="H46" s="91" t="b">
        <v>0</v>
      </c>
      <c r="I46" s="91" t="b">
        <v>0</v>
      </c>
      <c r="J46" s="91" t="b">
        <v>0</v>
      </c>
      <c r="K46" s="91" t="b">
        <v>0</v>
      </c>
      <c r="L46" s="91" t="b">
        <v>0</v>
      </c>
    </row>
    <row r="47" spans="1:12" ht="15">
      <c r="A47" s="91" t="s">
        <v>1107</v>
      </c>
      <c r="B47" s="91" t="s">
        <v>229</v>
      </c>
      <c r="C47" s="91">
        <v>3</v>
      </c>
      <c r="D47" s="130">
        <v>0.005135769690199482</v>
      </c>
      <c r="E47" s="130">
        <v>2.330413773349191</v>
      </c>
      <c r="F47" s="91" t="s">
        <v>1175</v>
      </c>
      <c r="G47" s="91" t="b">
        <v>0</v>
      </c>
      <c r="H47" s="91" t="b">
        <v>0</v>
      </c>
      <c r="I47" s="91" t="b">
        <v>0</v>
      </c>
      <c r="J47" s="91" t="b">
        <v>0</v>
      </c>
      <c r="K47" s="91" t="b">
        <v>0</v>
      </c>
      <c r="L47" s="91" t="b">
        <v>0</v>
      </c>
    </row>
    <row r="48" spans="1:12" ht="15">
      <c r="A48" s="91" t="s">
        <v>229</v>
      </c>
      <c r="B48" s="91" t="s">
        <v>228</v>
      </c>
      <c r="C48" s="91">
        <v>3</v>
      </c>
      <c r="D48" s="130">
        <v>0.005135769690199482</v>
      </c>
      <c r="E48" s="130">
        <v>2.330413773349191</v>
      </c>
      <c r="F48" s="91" t="s">
        <v>1175</v>
      </c>
      <c r="G48" s="91" t="b">
        <v>0</v>
      </c>
      <c r="H48" s="91" t="b">
        <v>0</v>
      </c>
      <c r="I48" s="91" t="b">
        <v>0</v>
      </c>
      <c r="J48" s="91" t="b">
        <v>0</v>
      </c>
      <c r="K48" s="91" t="b">
        <v>0</v>
      </c>
      <c r="L48" s="91" t="b">
        <v>0</v>
      </c>
    </row>
    <row r="49" spans="1:12" ht="15">
      <c r="A49" s="91" t="s">
        <v>228</v>
      </c>
      <c r="B49" s="91" t="s">
        <v>1108</v>
      </c>
      <c r="C49" s="91">
        <v>3</v>
      </c>
      <c r="D49" s="130">
        <v>0.005135769690199482</v>
      </c>
      <c r="E49" s="130">
        <v>2.330413773349191</v>
      </c>
      <c r="F49" s="91" t="s">
        <v>1175</v>
      </c>
      <c r="G49" s="91" t="b">
        <v>0</v>
      </c>
      <c r="H49" s="91" t="b">
        <v>0</v>
      </c>
      <c r="I49" s="91" t="b">
        <v>0</v>
      </c>
      <c r="J49" s="91" t="b">
        <v>0</v>
      </c>
      <c r="K49" s="91" t="b">
        <v>0</v>
      </c>
      <c r="L49" s="91" t="b">
        <v>0</v>
      </c>
    </row>
    <row r="50" spans="1:12" ht="15">
      <c r="A50" s="91" t="s">
        <v>1108</v>
      </c>
      <c r="B50" s="91" t="s">
        <v>907</v>
      </c>
      <c r="C50" s="91">
        <v>3</v>
      </c>
      <c r="D50" s="130">
        <v>0.005135769690199482</v>
      </c>
      <c r="E50" s="130">
        <v>2.1085650237328344</v>
      </c>
      <c r="F50" s="91" t="s">
        <v>1175</v>
      </c>
      <c r="G50" s="91" t="b">
        <v>0</v>
      </c>
      <c r="H50" s="91" t="b">
        <v>0</v>
      </c>
      <c r="I50" s="91" t="b">
        <v>0</v>
      </c>
      <c r="J50" s="91" t="b">
        <v>0</v>
      </c>
      <c r="K50" s="91" t="b">
        <v>0</v>
      </c>
      <c r="L50" s="91" t="b">
        <v>0</v>
      </c>
    </row>
    <row r="51" spans="1:12" ht="15">
      <c r="A51" s="91" t="s">
        <v>319</v>
      </c>
      <c r="B51" s="91" t="s">
        <v>1109</v>
      </c>
      <c r="C51" s="91">
        <v>3</v>
      </c>
      <c r="D51" s="130">
        <v>0.005135769690199482</v>
      </c>
      <c r="E51" s="130">
        <v>2.1085650237328344</v>
      </c>
      <c r="F51" s="91" t="s">
        <v>1175</v>
      </c>
      <c r="G51" s="91" t="b">
        <v>0</v>
      </c>
      <c r="H51" s="91" t="b">
        <v>0</v>
      </c>
      <c r="I51" s="91" t="b">
        <v>0</v>
      </c>
      <c r="J51" s="91" t="b">
        <v>0</v>
      </c>
      <c r="K51" s="91" t="b">
        <v>0</v>
      </c>
      <c r="L51" s="91" t="b">
        <v>0</v>
      </c>
    </row>
    <row r="52" spans="1:12" ht="15">
      <c r="A52" s="91" t="s">
        <v>1109</v>
      </c>
      <c r="B52" s="91" t="s">
        <v>906</v>
      </c>
      <c r="C52" s="91">
        <v>3</v>
      </c>
      <c r="D52" s="130">
        <v>0.005135769690199482</v>
      </c>
      <c r="E52" s="130">
        <v>2.1085650237328344</v>
      </c>
      <c r="F52" s="91" t="s">
        <v>1175</v>
      </c>
      <c r="G52" s="91" t="b">
        <v>0</v>
      </c>
      <c r="H52" s="91" t="b">
        <v>0</v>
      </c>
      <c r="I52" s="91" t="b">
        <v>0</v>
      </c>
      <c r="J52" s="91" t="b">
        <v>0</v>
      </c>
      <c r="K52" s="91" t="b">
        <v>0</v>
      </c>
      <c r="L52" s="91" t="b">
        <v>0</v>
      </c>
    </row>
    <row r="53" spans="1:12" ht="15">
      <c r="A53" s="91" t="s">
        <v>906</v>
      </c>
      <c r="B53" s="91" t="s">
        <v>1093</v>
      </c>
      <c r="C53" s="91">
        <v>3</v>
      </c>
      <c r="D53" s="130">
        <v>0.005135769690199482</v>
      </c>
      <c r="E53" s="130">
        <v>1.9836262871245345</v>
      </c>
      <c r="F53" s="91" t="s">
        <v>1175</v>
      </c>
      <c r="G53" s="91" t="b">
        <v>0</v>
      </c>
      <c r="H53" s="91" t="b">
        <v>0</v>
      </c>
      <c r="I53" s="91" t="b">
        <v>0</v>
      </c>
      <c r="J53" s="91" t="b">
        <v>0</v>
      </c>
      <c r="K53" s="91" t="b">
        <v>0</v>
      </c>
      <c r="L53" s="91" t="b">
        <v>0</v>
      </c>
    </row>
    <row r="54" spans="1:12" ht="15">
      <c r="A54" s="91" t="s">
        <v>898</v>
      </c>
      <c r="B54" s="91" t="s">
        <v>901</v>
      </c>
      <c r="C54" s="91">
        <v>3</v>
      </c>
      <c r="D54" s="130">
        <v>0.005135769690199482</v>
      </c>
      <c r="E54" s="130">
        <v>1.506505032404872</v>
      </c>
      <c r="F54" s="91" t="s">
        <v>1175</v>
      </c>
      <c r="G54" s="91" t="b">
        <v>0</v>
      </c>
      <c r="H54" s="91" t="b">
        <v>0</v>
      </c>
      <c r="I54" s="91" t="b">
        <v>0</v>
      </c>
      <c r="J54" s="91" t="b">
        <v>0</v>
      </c>
      <c r="K54" s="91" t="b">
        <v>0</v>
      </c>
      <c r="L54" s="91" t="b">
        <v>0</v>
      </c>
    </row>
    <row r="55" spans="1:12" ht="15">
      <c r="A55" s="91" t="s">
        <v>214</v>
      </c>
      <c r="B55" s="91" t="s">
        <v>920</v>
      </c>
      <c r="C55" s="91">
        <v>3</v>
      </c>
      <c r="D55" s="130">
        <v>0.005135769690199482</v>
      </c>
      <c r="E55" s="130">
        <v>2.330413773349191</v>
      </c>
      <c r="F55" s="91" t="s">
        <v>1175</v>
      </c>
      <c r="G55" s="91" t="b">
        <v>0</v>
      </c>
      <c r="H55" s="91" t="b">
        <v>0</v>
      </c>
      <c r="I55" s="91" t="b">
        <v>0</v>
      </c>
      <c r="J55" s="91" t="b">
        <v>0</v>
      </c>
      <c r="K55" s="91" t="b">
        <v>0</v>
      </c>
      <c r="L55" s="91" t="b">
        <v>0</v>
      </c>
    </row>
    <row r="56" spans="1:12" ht="15">
      <c r="A56" s="91" t="s">
        <v>929</v>
      </c>
      <c r="B56" s="91" t="s">
        <v>1111</v>
      </c>
      <c r="C56" s="91">
        <v>3</v>
      </c>
      <c r="D56" s="130">
        <v>0.005135769690199482</v>
      </c>
      <c r="E56" s="130">
        <v>2.205475036740891</v>
      </c>
      <c r="F56" s="91" t="s">
        <v>1175</v>
      </c>
      <c r="G56" s="91" t="b">
        <v>0</v>
      </c>
      <c r="H56" s="91" t="b">
        <v>0</v>
      </c>
      <c r="I56" s="91" t="b">
        <v>0</v>
      </c>
      <c r="J56" s="91" t="b">
        <v>0</v>
      </c>
      <c r="K56" s="91" t="b">
        <v>0</v>
      </c>
      <c r="L56" s="91" t="b">
        <v>0</v>
      </c>
    </row>
    <row r="57" spans="1:12" ht="15">
      <c r="A57" s="91" t="s">
        <v>834</v>
      </c>
      <c r="B57" s="91" t="s">
        <v>1113</v>
      </c>
      <c r="C57" s="91">
        <v>2</v>
      </c>
      <c r="D57" s="130">
        <v>0.003936484768883151</v>
      </c>
      <c r="E57" s="130">
        <v>2.506505032404872</v>
      </c>
      <c r="F57" s="91" t="s">
        <v>1175</v>
      </c>
      <c r="G57" s="91" t="b">
        <v>0</v>
      </c>
      <c r="H57" s="91" t="b">
        <v>0</v>
      </c>
      <c r="I57" s="91" t="b">
        <v>0</v>
      </c>
      <c r="J57" s="91" t="b">
        <v>0</v>
      </c>
      <c r="K57" s="91" t="b">
        <v>0</v>
      </c>
      <c r="L57" s="91" t="b">
        <v>0</v>
      </c>
    </row>
    <row r="58" spans="1:12" ht="15">
      <c r="A58" s="91" t="s">
        <v>1113</v>
      </c>
      <c r="B58" s="91" t="s">
        <v>1114</v>
      </c>
      <c r="C58" s="91">
        <v>2</v>
      </c>
      <c r="D58" s="130">
        <v>0.003936484768883151</v>
      </c>
      <c r="E58" s="130">
        <v>2.506505032404872</v>
      </c>
      <c r="F58" s="91" t="s">
        <v>1175</v>
      </c>
      <c r="G58" s="91" t="b">
        <v>0</v>
      </c>
      <c r="H58" s="91" t="b">
        <v>0</v>
      </c>
      <c r="I58" s="91" t="b">
        <v>0</v>
      </c>
      <c r="J58" s="91" t="b">
        <v>0</v>
      </c>
      <c r="K58" s="91" t="b">
        <v>0</v>
      </c>
      <c r="L58" s="91" t="b">
        <v>0</v>
      </c>
    </row>
    <row r="59" spans="1:12" ht="15">
      <c r="A59" s="91" t="s">
        <v>223</v>
      </c>
      <c r="B59" s="91" t="s">
        <v>910</v>
      </c>
      <c r="C59" s="91">
        <v>2</v>
      </c>
      <c r="D59" s="130">
        <v>0.003936484768883151</v>
      </c>
      <c r="E59" s="130">
        <v>2.330413773349191</v>
      </c>
      <c r="F59" s="91" t="s">
        <v>1175</v>
      </c>
      <c r="G59" s="91" t="b">
        <v>0</v>
      </c>
      <c r="H59" s="91" t="b">
        <v>0</v>
      </c>
      <c r="I59" s="91" t="b">
        <v>0</v>
      </c>
      <c r="J59" s="91" t="b">
        <v>0</v>
      </c>
      <c r="K59" s="91" t="b">
        <v>0</v>
      </c>
      <c r="L59" s="91" t="b">
        <v>0</v>
      </c>
    </row>
    <row r="60" spans="1:12" ht="15">
      <c r="A60" s="91" t="s">
        <v>1096</v>
      </c>
      <c r="B60" s="91" t="s">
        <v>1117</v>
      </c>
      <c r="C60" s="91">
        <v>2</v>
      </c>
      <c r="D60" s="130">
        <v>0.003936484768883151</v>
      </c>
      <c r="E60" s="130">
        <v>2.330413773349191</v>
      </c>
      <c r="F60" s="91" t="s">
        <v>1175</v>
      </c>
      <c r="G60" s="91" t="b">
        <v>0</v>
      </c>
      <c r="H60" s="91" t="b">
        <v>0</v>
      </c>
      <c r="I60" s="91" t="b">
        <v>0</v>
      </c>
      <c r="J60" s="91" t="b">
        <v>0</v>
      </c>
      <c r="K60" s="91" t="b">
        <v>0</v>
      </c>
      <c r="L60" s="91" t="b">
        <v>0</v>
      </c>
    </row>
    <row r="61" spans="1:12" ht="15">
      <c r="A61" s="91" t="s">
        <v>235</v>
      </c>
      <c r="B61" s="91" t="s">
        <v>234</v>
      </c>
      <c r="C61" s="91">
        <v>2</v>
      </c>
      <c r="D61" s="130">
        <v>0.003936484768883151</v>
      </c>
      <c r="E61" s="130">
        <v>2.330413773349191</v>
      </c>
      <c r="F61" s="91" t="s">
        <v>1175</v>
      </c>
      <c r="G61" s="91" t="b">
        <v>0</v>
      </c>
      <c r="H61" s="91" t="b">
        <v>0</v>
      </c>
      <c r="I61" s="91" t="b">
        <v>0</v>
      </c>
      <c r="J61" s="91" t="b">
        <v>0</v>
      </c>
      <c r="K61" s="91" t="b">
        <v>0</v>
      </c>
      <c r="L61" s="91" t="b">
        <v>0</v>
      </c>
    </row>
    <row r="62" spans="1:12" ht="15">
      <c r="A62" s="91" t="s">
        <v>234</v>
      </c>
      <c r="B62" s="91" t="s">
        <v>1118</v>
      </c>
      <c r="C62" s="91">
        <v>2</v>
      </c>
      <c r="D62" s="130">
        <v>0.003936484768883151</v>
      </c>
      <c r="E62" s="130">
        <v>2.506505032404872</v>
      </c>
      <c r="F62" s="91" t="s">
        <v>1175</v>
      </c>
      <c r="G62" s="91" t="b">
        <v>0</v>
      </c>
      <c r="H62" s="91" t="b">
        <v>0</v>
      </c>
      <c r="I62" s="91" t="b">
        <v>0</v>
      </c>
      <c r="J62" s="91" t="b">
        <v>0</v>
      </c>
      <c r="K62" s="91" t="b">
        <v>0</v>
      </c>
      <c r="L62" s="91" t="b">
        <v>0</v>
      </c>
    </row>
    <row r="63" spans="1:12" ht="15">
      <c r="A63" s="91" t="s">
        <v>1118</v>
      </c>
      <c r="B63" s="91" t="s">
        <v>1119</v>
      </c>
      <c r="C63" s="91">
        <v>2</v>
      </c>
      <c r="D63" s="130">
        <v>0.003936484768883151</v>
      </c>
      <c r="E63" s="130">
        <v>2.506505032404872</v>
      </c>
      <c r="F63" s="91" t="s">
        <v>1175</v>
      </c>
      <c r="G63" s="91" t="b">
        <v>0</v>
      </c>
      <c r="H63" s="91" t="b">
        <v>0</v>
      </c>
      <c r="I63" s="91" t="b">
        <v>0</v>
      </c>
      <c r="J63" s="91" t="b">
        <v>0</v>
      </c>
      <c r="K63" s="91" t="b">
        <v>0</v>
      </c>
      <c r="L63" s="91" t="b">
        <v>0</v>
      </c>
    </row>
    <row r="64" spans="1:12" ht="15">
      <c r="A64" s="91" t="s">
        <v>1119</v>
      </c>
      <c r="B64" s="91" t="s">
        <v>906</v>
      </c>
      <c r="C64" s="91">
        <v>2</v>
      </c>
      <c r="D64" s="130">
        <v>0.003936484768883151</v>
      </c>
      <c r="E64" s="130">
        <v>2.1085650237328344</v>
      </c>
      <c r="F64" s="91" t="s">
        <v>1175</v>
      </c>
      <c r="G64" s="91" t="b">
        <v>0</v>
      </c>
      <c r="H64" s="91" t="b">
        <v>0</v>
      </c>
      <c r="I64" s="91" t="b">
        <v>0</v>
      </c>
      <c r="J64" s="91" t="b">
        <v>0</v>
      </c>
      <c r="K64" s="91" t="b">
        <v>0</v>
      </c>
      <c r="L64" s="91" t="b">
        <v>0</v>
      </c>
    </row>
    <row r="65" spans="1:12" ht="15">
      <c r="A65" s="91" t="s">
        <v>906</v>
      </c>
      <c r="B65" s="91" t="s">
        <v>1120</v>
      </c>
      <c r="C65" s="91">
        <v>2</v>
      </c>
      <c r="D65" s="130">
        <v>0.003936484768883151</v>
      </c>
      <c r="E65" s="130">
        <v>2.1085650237328344</v>
      </c>
      <c r="F65" s="91" t="s">
        <v>1175</v>
      </c>
      <c r="G65" s="91" t="b">
        <v>0</v>
      </c>
      <c r="H65" s="91" t="b">
        <v>0</v>
      </c>
      <c r="I65" s="91" t="b">
        <v>0</v>
      </c>
      <c r="J65" s="91" t="b">
        <v>0</v>
      </c>
      <c r="K65" s="91" t="b">
        <v>0</v>
      </c>
      <c r="L65" s="91" t="b">
        <v>0</v>
      </c>
    </row>
    <row r="66" spans="1:12" ht="15">
      <c r="A66" s="91" t="s">
        <v>1120</v>
      </c>
      <c r="B66" s="91" t="s">
        <v>1121</v>
      </c>
      <c r="C66" s="91">
        <v>2</v>
      </c>
      <c r="D66" s="130">
        <v>0.003936484768883151</v>
      </c>
      <c r="E66" s="130">
        <v>2.506505032404872</v>
      </c>
      <c r="F66" s="91" t="s">
        <v>1175</v>
      </c>
      <c r="G66" s="91" t="b">
        <v>0</v>
      </c>
      <c r="H66" s="91" t="b">
        <v>0</v>
      </c>
      <c r="I66" s="91" t="b">
        <v>0</v>
      </c>
      <c r="J66" s="91" t="b">
        <v>0</v>
      </c>
      <c r="K66" s="91" t="b">
        <v>0</v>
      </c>
      <c r="L66" s="91" t="b">
        <v>0</v>
      </c>
    </row>
    <row r="67" spans="1:12" ht="15">
      <c r="A67" s="91" t="s">
        <v>1121</v>
      </c>
      <c r="B67" s="91" t="s">
        <v>1122</v>
      </c>
      <c r="C67" s="91">
        <v>2</v>
      </c>
      <c r="D67" s="130">
        <v>0.003936484768883151</v>
      </c>
      <c r="E67" s="130">
        <v>2.506505032404872</v>
      </c>
      <c r="F67" s="91" t="s">
        <v>1175</v>
      </c>
      <c r="G67" s="91" t="b">
        <v>0</v>
      </c>
      <c r="H67" s="91" t="b">
        <v>0</v>
      </c>
      <c r="I67" s="91" t="b">
        <v>0</v>
      </c>
      <c r="J67" s="91" t="b">
        <v>0</v>
      </c>
      <c r="K67" s="91" t="b">
        <v>0</v>
      </c>
      <c r="L67" s="91" t="b">
        <v>0</v>
      </c>
    </row>
    <row r="68" spans="1:12" ht="15">
      <c r="A68" s="91" t="s">
        <v>1122</v>
      </c>
      <c r="B68" s="91" t="s">
        <v>1123</v>
      </c>
      <c r="C68" s="91">
        <v>2</v>
      </c>
      <c r="D68" s="130">
        <v>0.003936484768883151</v>
      </c>
      <c r="E68" s="130">
        <v>2.506505032404872</v>
      </c>
      <c r="F68" s="91" t="s">
        <v>1175</v>
      </c>
      <c r="G68" s="91" t="b">
        <v>0</v>
      </c>
      <c r="H68" s="91" t="b">
        <v>0</v>
      </c>
      <c r="I68" s="91" t="b">
        <v>0</v>
      </c>
      <c r="J68" s="91" t="b">
        <v>0</v>
      </c>
      <c r="K68" s="91" t="b">
        <v>0</v>
      </c>
      <c r="L68" s="91" t="b">
        <v>0</v>
      </c>
    </row>
    <row r="69" spans="1:12" ht="15">
      <c r="A69" s="91" t="s">
        <v>1123</v>
      </c>
      <c r="B69" s="91" t="s">
        <v>900</v>
      </c>
      <c r="C69" s="91">
        <v>2</v>
      </c>
      <c r="D69" s="130">
        <v>0.003936484768883151</v>
      </c>
      <c r="E69" s="130">
        <v>1.8075350280688534</v>
      </c>
      <c r="F69" s="91" t="s">
        <v>1175</v>
      </c>
      <c r="G69" s="91" t="b">
        <v>0</v>
      </c>
      <c r="H69" s="91" t="b">
        <v>0</v>
      </c>
      <c r="I69" s="91" t="b">
        <v>0</v>
      </c>
      <c r="J69" s="91" t="b">
        <v>0</v>
      </c>
      <c r="K69" s="91" t="b">
        <v>0</v>
      </c>
      <c r="L69" s="91" t="b">
        <v>0</v>
      </c>
    </row>
    <row r="70" spans="1:12" ht="15">
      <c r="A70" s="91" t="s">
        <v>900</v>
      </c>
      <c r="B70" s="91" t="s">
        <v>1124</v>
      </c>
      <c r="C70" s="91">
        <v>2</v>
      </c>
      <c r="D70" s="130">
        <v>0.003936484768883151</v>
      </c>
      <c r="E70" s="130">
        <v>1.8075350280688534</v>
      </c>
      <c r="F70" s="91" t="s">
        <v>1175</v>
      </c>
      <c r="G70" s="91" t="b">
        <v>0</v>
      </c>
      <c r="H70" s="91" t="b">
        <v>0</v>
      </c>
      <c r="I70" s="91" t="b">
        <v>0</v>
      </c>
      <c r="J70" s="91" t="b">
        <v>0</v>
      </c>
      <c r="K70" s="91" t="b">
        <v>0</v>
      </c>
      <c r="L70" s="91" t="b">
        <v>0</v>
      </c>
    </row>
    <row r="71" spans="1:12" ht="15">
      <c r="A71" s="91" t="s">
        <v>1124</v>
      </c>
      <c r="B71" s="91" t="s">
        <v>1125</v>
      </c>
      <c r="C71" s="91">
        <v>2</v>
      </c>
      <c r="D71" s="130">
        <v>0.003936484768883151</v>
      </c>
      <c r="E71" s="130">
        <v>2.506505032404872</v>
      </c>
      <c r="F71" s="91" t="s">
        <v>1175</v>
      </c>
      <c r="G71" s="91" t="b">
        <v>0</v>
      </c>
      <c r="H71" s="91" t="b">
        <v>0</v>
      </c>
      <c r="I71" s="91" t="b">
        <v>0</v>
      </c>
      <c r="J71" s="91" t="b">
        <v>0</v>
      </c>
      <c r="K71" s="91" t="b">
        <v>0</v>
      </c>
      <c r="L71" s="91" t="b">
        <v>0</v>
      </c>
    </row>
    <row r="72" spans="1:12" ht="15">
      <c r="A72" s="91" t="s">
        <v>864</v>
      </c>
      <c r="B72" s="91" t="s">
        <v>904</v>
      </c>
      <c r="C72" s="91">
        <v>2</v>
      </c>
      <c r="D72" s="130">
        <v>0.003936484768883151</v>
      </c>
      <c r="E72" s="130">
        <v>1.9044450410769096</v>
      </c>
      <c r="F72" s="91" t="s">
        <v>1175</v>
      </c>
      <c r="G72" s="91" t="b">
        <v>0</v>
      </c>
      <c r="H72" s="91" t="b">
        <v>1</v>
      </c>
      <c r="I72" s="91" t="b">
        <v>0</v>
      </c>
      <c r="J72" s="91" t="b">
        <v>0</v>
      </c>
      <c r="K72" s="91" t="b">
        <v>0</v>
      </c>
      <c r="L72" s="91" t="b">
        <v>0</v>
      </c>
    </row>
    <row r="73" spans="1:12" ht="15">
      <c r="A73" s="91" t="s">
        <v>904</v>
      </c>
      <c r="B73" s="91" t="s">
        <v>1128</v>
      </c>
      <c r="C73" s="91">
        <v>2</v>
      </c>
      <c r="D73" s="130">
        <v>0.003936484768883151</v>
      </c>
      <c r="E73" s="130">
        <v>2.205475036740891</v>
      </c>
      <c r="F73" s="91" t="s">
        <v>1175</v>
      </c>
      <c r="G73" s="91" t="b">
        <v>0</v>
      </c>
      <c r="H73" s="91" t="b">
        <v>0</v>
      </c>
      <c r="I73" s="91" t="b">
        <v>0</v>
      </c>
      <c r="J73" s="91" t="b">
        <v>0</v>
      </c>
      <c r="K73" s="91" t="b">
        <v>0</v>
      </c>
      <c r="L73" s="91" t="b">
        <v>0</v>
      </c>
    </row>
    <row r="74" spans="1:12" ht="15">
      <c r="A74" s="91" t="s">
        <v>1128</v>
      </c>
      <c r="B74" s="91" t="s">
        <v>904</v>
      </c>
      <c r="C74" s="91">
        <v>2</v>
      </c>
      <c r="D74" s="130">
        <v>0.003936484768883151</v>
      </c>
      <c r="E74" s="130">
        <v>2.205475036740891</v>
      </c>
      <c r="F74" s="91" t="s">
        <v>1175</v>
      </c>
      <c r="G74" s="91" t="b">
        <v>0</v>
      </c>
      <c r="H74" s="91" t="b">
        <v>0</v>
      </c>
      <c r="I74" s="91" t="b">
        <v>0</v>
      </c>
      <c r="J74" s="91" t="b">
        <v>0</v>
      </c>
      <c r="K74" s="91" t="b">
        <v>0</v>
      </c>
      <c r="L74" s="91" t="b">
        <v>0</v>
      </c>
    </row>
    <row r="75" spans="1:12" ht="15">
      <c r="A75" s="91" t="s">
        <v>904</v>
      </c>
      <c r="B75" s="91" t="s">
        <v>864</v>
      </c>
      <c r="C75" s="91">
        <v>2</v>
      </c>
      <c r="D75" s="130">
        <v>0.003936484768883151</v>
      </c>
      <c r="E75" s="130">
        <v>2.205475036740891</v>
      </c>
      <c r="F75" s="91" t="s">
        <v>1175</v>
      </c>
      <c r="G75" s="91" t="b">
        <v>0</v>
      </c>
      <c r="H75" s="91" t="b">
        <v>0</v>
      </c>
      <c r="I75" s="91" t="b">
        <v>0</v>
      </c>
      <c r="J75" s="91" t="b">
        <v>0</v>
      </c>
      <c r="K75" s="91" t="b">
        <v>1</v>
      </c>
      <c r="L75" s="91" t="b">
        <v>0</v>
      </c>
    </row>
    <row r="76" spans="1:12" ht="15">
      <c r="A76" s="91" t="s">
        <v>864</v>
      </c>
      <c r="B76" s="91" t="s">
        <v>1129</v>
      </c>
      <c r="C76" s="91">
        <v>2</v>
      </c>
      <c r="D76" s="130">
        <v>0.003936484768883151</v>
      </c>
      <c r="E76" s="130">
        <v>2.205475036740891</v>
      </c>
      <c r="F76" s="91" t="s">
        <v>1175</v>
      </c>
      <c r="G76" s="91" t="b">
        <v>0</v>
      </c>
      <c r="H76" s="91" t="b">
        <v>1</v>
      </c>
      <c r="I76" s="91" t="b">
        <v>0</v>
      </c>
      <c r="J76" s="91" t="b">
        <v>0</v>
      </c>
      <c r="K76" s="91" t="b">
        <v>0</v>
      </c>
      <c r="L76" s="91" t="b">
        <v>0</v>
      </c>
    </row>
    <row r="77" spans="1:12" ht="15">
      <c r="A77" s="91" t="s">
        <v>1129</v>
      </c>
      <c r="B77" s="91" t="s">
        <v>1090</v>
      </c>
      <c r="C77" s="91">
        <v>2</v>
      </c>
      <c r="D77" s="130">
        <v>0.003936484768883151</v>
      </c>
      <c r="E77" s="130">
        <v>2.205475036740891</v>
      </c>
      <c r="F77" s="91" t="s">
        <v>1175</v>
      </c>
      <c r="G77" s="91" t="b">
        <v>0</v>
      </c>
      <c r="H77" s="91" t="b">
        <v>0</v>
      </c>
      <c r="I77" s="91" t="b">
        <v>0</v>
      </c>
      <c r="J77" s="91" t="b">
        <v>0</v>
      </c>
      <c r="K77" s="91" t="b">
        <v>0</v>
      </c>
      <c r="L77" s="91" t="b">
        <v>0</v>
      </c>
    </row>
    <row r="78" spans="1:12" ht="15">
      <c r="A78" s="91" t="s">
        <v>1090</v>
      </c>
      <c r="B78" s="91" t="s">
        <v>1130</v>
      </c>
      <c r="C78" s="91">
        <v>2</v>
      </c>
      <c r="D78" s="130">
        <v>0.003936484768883151</v>
      </c>
      <c r="E78" s="130">
        <v>2.205475036740891</v>
      </c>
      <c r="F78" s="91" t="s">
        <v>1175</v>
      </c>
      <c r="G78" s="91" t="b">
        <v>0</v>
      </c>
      <c r="H78" s="91" t="b">
        <v>0</v>
      </c>
      <c r="I78" s="91" t="b">
        <v>0</v>
      </c>
      <c r="J78" s="91" t="b">
        <v>0</v>
      </c>
      <c r="K78" s="91" t="b">
        <v>0</v>
      </c>
      <c r="L78" s="91" t="b">
        <v>0</v>
      </c>
    </row>
    <row r="79" spans="1:12" ht="15">
      <c r="A79" s="91" t="s">
        <v>240</v>
      </c>
      <c r="B79" s="91" t="s">
        <v>1131</v>
      </c>
      <c r="C79" s="91">
        <v>2</v>
      </c>
      <c r="D79" s="130">
        <v>0.003936484768883151</v>
      </c>
      <c r="E79" s="130">
        <v>2.506505032404872</v>
      </c>
      <c r="F79" s="91" t="s">
        <v>1175</v>
      </c>
      <c r="G79" s="91" t="b">
        <v>0</v>
      </c>
      <c r="H79" s="91" t="b">
        <v>0</v>
      </c>
      <c r="I79" s="91" t="b">
        <v>0</v>
      </c>
      <c r="J79" s="91" t="b">
        <v>0</v>
      </c>
      <c r="K79" s="91" t="b">
        <v>0</v>
      </c>
      <c r="L79" s="91" t="b">
        <v>0</v>
      </c>
    </row>
    <row r="80" spans="1:12" ht="15">
      <c r="A80" s="91" t="s">
        <v>1131</v>
      </c>
      <c r="B80" s="91" t="s">
        <v>892</v>
      </c>
      <c r="C80" s="91">
        <v>2</v>
      </c>
      <c r="D80" s="130">
        <v>0.003936484768883151</v>
      </c>
      <c r="E80" s="130">
        <v>1.3451370301698973</v>
      </c>
      <c r="F80" s="91" t="s">
        <v>1175</v>
      </c>
      <c r="G80" s="91" t="b">
        <v>0</v>
      </c>
      <c r="H80" s="91" t="b">
        <v>0</v>
      </c>
      <c r="I80" s="91" t="b">
        <v>0</v>
      </c>
      <c r="J80" s="91" t="b">
        <v>0</v>
      </c>
      <c r="K80" s="91" t="b">
        <v>0</v>
      </c>
      <c r="L80" s="91" t="b">
        <v>0</v>
      </c>
    </row>
    <row r="81" spans="1:12" ht="15">
      <c r="A81" s="91" t="s">
        <v>900</v>
      </c>
      <c r="B81" s="91" t="s">
        <v>893</v>
      </c>
      <c r="C81" s="91">
        <v>2</v>
      </c>
      <c r="D81" s="130">
        <v>0.003936484768883151</v>
      </c>
      <c r="E81" s="130">
        <v>0.9946216714259977</v>
      </c>
      <c r="F81" s="91" t="s">
        <v>1175</v>
      </c>
      <c r="G81" s="91" t="b">
        <v>0</v>
      </c>
      <c r="H81" s="91" t="b">
        <v>0</v>
      </c>
      <c r="I81" s="91" t="b">
        <v>0</v>
      </c>
      <c r="J81" s="91" t="b">
        <v>0</v>
      </c>
      <c r="K81" s="91" t="b">
        <v>0</v>
      </c>
      <c r="L81" s="91" t="b">
        <v>0</v>
      </c>
    </row>
    <row r="82" spans="1:12" ht="15">
      <c r="A82" s="91" t="s">
        <v>893</v>
      </c>
      <c r="B82" s="91" t="s">
        <v>898</v>
      </c>
      <c r="C82" s="91">
        <v>2</v>
      </c>
      <c r="D82" s="130">
        <v>0.003936484768883151</v>
      </c>
      <c r="E82" s="130">
        <v>1.0671723385746095</v>
      </c>
      <c r="F82" s="91" t="s">
        <v>1175</v>
      </c>
      <c r="G82" s="91" t="b">
        <v>0</v>
      </c>
      <c r="H82" s="91" t="b">
        <v>0</v>
      </c>
      <c r="I82" s="91" t="b">
        <v>0</v>
      </c>
      <c r="J82" s="91" t="b">
        <v>0</v>
      </c>
      <c r="K82" s="91" t="b">
        <v>0</v>
      </c>
      <c r="L82" s="91" t="b">
        <v>0</v>
      </c>
    </row>
    <row r="83" spans="1:12" ht="15">
      <c r="A83" s="91" t="s">
        <v>901</v>
      </c>
      <c r="B83" s="91" t="s">
        <v>902</v>
      </c>
      <c r="C83" s="91">
        <v>2</v>
      </c>
      <c r="D83" s="130">
        <v>0.003936484768883151</v>
      </c>
      <c r="E83" s="130">
        <v>1.710625015060797</v>
      </c>
      <c r="F83" s="91" t="s">
        <v>1175</v>
      </c>
      <c r="G83" s="91" t="b">
        <v>0</v>
      </c>
      <c r="H83" s="91" t="b">
        <v>0</v>
      </c>
      <c r="I83" s="91" t="b">
        <v>0</v>
      </c>
      <c r="J83" s="91" t="b">
        <v>0</v>
      </c>
      <c r="K83" s="91" t="b">
        <v>0</v>
      </c>
      <c r="L83" s="91" t="b">
        <v>0</v>
      </c>
    </row>
    <row r="84" spans="1:12" ht="15">
      <c r="A84" s="91" t="s">
        <v>1132</v>
      </c>
      <c r="B84" s="91" t="s">
        <v>1133</v>
      </c>
      <c r="C84" s="91">
        <v>2</v>
      </c>
      <c r="D84" s="130">
        <v>0.003936484768883151</v>
      </c>
      <c r="E84" s="130">
        <v>2.506505032404872</v>
      </c>
      <c r="F84" s="91" t="s">
        <v>1175</v>
      </c>
      <c r="G84" s="91" t="b">
        <v>0</v>
      </c>
      <c r="H84" s="91" t="b">
        <v>0</v>
      </c>
      <c r="I84" s="91" t="b">
        <v>0</v>
      </c>
      <c r="J84" s="91" t="b">
        <v>0</v>
      </c>
      <c r="K84" s="91" t="b">
        <v>0</v>
      </c>
      <c r="L84" s="91" t="b">
        <v>0</v>
      </c>
    </row>
    <row r="85" spans="1:12" ht="15">
      <c r="A85" s="91" t="s">
        <v>1133</v>
      </c>
      <c r="B85" s="91" t="s">
        <v>1097</v>
      </c>
      <c r="C85" s="91">
        <v>2</v>
      </c>
      <c r="D85" s="130">
        <v>0.003936484768883151</v>
      </c>
      <c r="E85" s="130">
        <v>2.330413773349191</v>
      </c>
      <c r="F85" s="91" t="s">
        <v>1175</v>
      </c>
      <c r="G85" s="91" t="b">
        <v>0</v>
      </c>
      <c r="H85" s="91" t="b">
        <v>0</v>
      </c>
      <c r="I85" s="91" t="b">
        <v>0</v>
      </c>
      <c r="J85" s="91" t="b">
        <v>0</v>
      </c>
      <c r="K85" s="91" t="b">
        <v>0</v>
      </c>
      <c r="L85" s="91" t="b">
        <v>0</v>
      </c>
    </row>
    <row r="86" spans="1:12" ht="15">
      <c r="A86" s="91" t="s">
        <v>1097</v>
      </c>
      <c r="B86" s="91" t="s">
        <v>1134</v>
      </c>
      <c r="C86" s="91">
        <v>2</v>
      </c>
      <c r="D86" s="130">
        <v>0.003936484768883151</v>
      </c>
      <c r="E86" s="130">
        <v>2.330413773349191</v>
      </c>
      <c r="F86" s="91" t="s">
        <v>1175</v>
      </c>
      <c r="G86" s="91" t="b">
        <v>0</v>
      </c>
      <c r="H86" s="91" t="b">
        <v>0</v>
      </c>
      <c r="I86" s="91" t="b">
        <v>0</v>
      </c>
      <c r="J86" s="91" t="b">
        <v>0</v>
      </c>
      <c r="K86" s="91" t="b">
        <v>0</v>
      </c>
      <c r="L86" s="91" t="b">
        <v>0</v>
      </c>
    </row>
    <row r="87" spans="1:12" ht="15">
      <c r="A87" s="91" t="s">
        <v>1134</v>
      </c>
      <c r="B87" s="91" t="s">
        <v>1135</v>
      </c>
      <c r="C87" s="91">
        <v>2</v>
      </c>
      <c r="D87" s="130">
        <v>0.003936484768883151</v>
      </c>
      <c r="E87" s="130">
        <v>2.506505032404872</v>
      </c>
      <c r="F87" s="91" t="s">
        <v>1175</v>
      </c>
      <c r="G87" s="91" t="b">
        <v>0</v>
      </c>
      <c r="H87" s="91" t="b">
        <v>0</v>
      </c>
      <c r="I87" s="91" t="b">
        <v>0</v>
      </c>
      <c r="J87" s="91" t="b">
        <v>0</v>
      </c>
      <c r="K87" s="91" t="b">
        <v>0</v>
      </c>
      <c r="L87" s="91" t="b">
        <v>0</v>
      </c>
    </row>
    <row r="88" spans="1:12" ht="15">
      <c r="A88" s="91" t="s">
        <v>1135</v>
      </c>
      <c r="B88" s="91" t="s">
        <v>233</v>
      </c>
      <c r="C88" s="91">
        <v>2</v>
      </c>
      <c r="D88" s="130">
        <v>0.003936484768883151</v>
      </c>
      <c r="E88" s="130">
        <v>2.506505032404872</v>
      </c>
      <c r="F88" s="91" t="s">
        <v>1175</v>
      </c>
      <c r="G88" s="91" t="b">
        <v>0</v>
      </c>
      <c r="H88" s="91" t="b">
        <v>0</v>
      </c>
      <c r="I88" s="91" t="b">
        <v>0</v>
      </c>
      <c r="J88" s="91" t="b">
        <v>0</v>
      </c>
      <c r="K88" s="91" t="b">
        <v>0</v>
      </c>
      <c r="L88" s="91" t="b">
        <v>0</v>
      </c>
    </row>
    <row r="89" spans="1:12" ht="15">
      <c r="A89" s="91" t="s">
        <v>233</v>
      </c>
      <c r="B89" s="91" t="s">
        <v>1136</v>
      </c>
      <c r="C89" s="91">
        <v>2</v>
      </c>
      <c r="D89" s="130">
        <v>0.003936484768883151</v>
      </c>
      <c r="E89" s="130">
        <v>2.506505032404872</v>
      </c>
      <c r="F89" s="91" t="s">
        <v>1175</v>
      </c>
      <c r="G89" s="91" t="b">
        <v>0</v>
      </c>
      <c r="H89" s="91" t="b">
        <v>0</v>
      </c>
      <c r="I89" s="91" t="b">
        <v>0</v>
      </c>
      <c r="J89" s="91" t="b">
        <v>0</v>
      </c>
      <c r="K89" s="91" t="b">
        <v>0</v>
      </c>
      <c r="L89" s="91" t="b">
        <v>0</v>
      </c>
    </row>
    <row r="90" spans="1:12" ht="15">
      <c r="A90" s="91" t="s">
        <v>1136</v>
      </c>
      <c r="B90" s="91" t="s">
        <v>1137</v>
      </c>
      <c r="C90" s="91">
        <v>2</v>
      </c>
      <c r="D90" s="130">
        <v>0.003936484768883151</v>
      </c>
      <c r="E90" s="130">
        <v>2.506505032404872</v>
      </c>
      <c r="F90" s="91" t="s">
        <v>1175</v>
      </c>
      <c r="G90" s="91" t="b">
        <v>0</v>
      </c>
      <c r="H90" s="91" t="b">
        <v>0</v>
      </c>
      <c r="I90" s="91" t="b">
        <v>0</v>
      </c>
      <c r="J90" s="91" t="b">
        <v>0</v>
      </c>
      <c r="K90" s="91" t="b">
        <v>0</v>
      </c>
      <c r="L90" s="91" t="b">
        <v>0</v>
      </c>
    </row>
    <row r="91" spans="1:12" ht="15">
      <c r="A91" s="91" t="s">
        <v>1137</v>
      </c>
      <c r="B91" s="91" t="s">
        <v>1138</v>
      </c>
      <c r="C91" s="91">
        <v>2</v>
      </c>
      <c r="D91" s="130">
        <v>0.003936484768883151</v>
      </c>
      <c r="E91" s="130">
        <v>2.506505032404872</v>
      </c>
      <c r="F91" s="91" t="s">
        <v>1175</v>
      </c>
      <c r="G91" s="91" t="b">
        <v>0</v>
      </c>
      <c r="H91" s="91" t="b">
        <v>0</v>
      </c>
      <c r="I91" s="91" t="b">
        <v>0</v>
      </c>
      <c r="J91" s="91" t="b">
        <v>0</v>
      </c>
      <c r="K91" s="91" t="b">
        <v>0</v>
      </c>
      <c r="L91" s="91" t="b">
        <v>0</v>
      </c>
    </row>
    <row r="92" spans="1:12" ht="15">
      <c r="A92" s="91" t="s">
        <v>1138</v>
      </c>
      <c r="B92" s="91" t="s">
        <v>900</v>
      </c>
      <c r="C92" s="91">
        <v>2</v>
      </c>
      <c r="D92" s="130">
        <v>0.003936484768883151</v>
      </c>
      <c r="E92" s="130">
        <v>1.8075350280688534</v>
      </c>
      <c r="F92" s="91" t="s">
        <v>1175</v>
      </c>
      <c r="G92" s="91" t="b">
        <v>0</v>
      </c>
      <c r="H92" s="91" t="b">
        <v>0</v>
      </c>
      <c r="I92" s="91" t="b">
        <v>0</v>
      </c>
      <c r="J92" s="91" t="b">
        <v>0</v>
      </c>
      <c r="K92" s="91" t="b">
        <v>0</v>
      </c>
      <c r="L92" s="91" t="b">
        <v>0</v>
      </c>
    </row>
    <row r="93" spans="1:12" ht="15">
      <c r="A93" s="91" t="s">
        <v>900</v>
      </c>
      <c r="B93" s="91" t="s">
        <v>1139</v>
      </c>
      <c r="C93" s="91">
        <v>2</v>
      </c>
      <c r="D93" s="130">
        <v>0.003936484768883151</v>
      </c>
      <c r="E93" s="130">
        <v>1.8075350280688534</v>
      </c>
      <c r="F93" s="91" t="s">
        <v>1175</v>
      </c>
      <c r="G93" s="91" t="b">
        <v>0</v>
      </c>
      <c r="H93" s="91" t="b">
        <v>0</v>
      </c>
      <c r="I93" s="91" t="b">
        <v>0</v>
      </c>
      <c r="J93" s="91" t="b">
        <v>0</v>
      </c>
      <c r="K93" s="91" t="b">
        <v>0</v>
      </c>
      <c r="L93" s="91" t="b">
        <v>0</v>
      </c>
    </row>
    <row r="94" spans="1:12" ht="15">
      <c r="A94" s="91" t="s">
        <v>899</v>
      </c>
      <c r="B94" s="91" t="s">
        <v>898</v>
      </c>
      <c r="C94" s="91">
        <v>2</v>
      </c>
      <c r="D94" s="130">
        <v>0.003936484768883151</v>
      </c>
      <c r="E94" s="130">
        <v>1.2054750367408908</v>
      </c>
      <c r="F94" s="91" t="s">
        <v>1175</v>
      </c>
      <c r="G94" s="91" t="b">
        <v>0</v>
      </c>
      <c r="H94" s="91" t="b">
        <v>0</v>
      </c>
      <c r="I94" s="91" t="b">
        <v>0</v>
      </c>
      <c r="J94" s="91" t="b">
        <v>0</v>
      </c>
      <c r="K94" s="91" t="b">
        <v>0</v>
      </c>
      <c r="L94" s="91" t="b">
        <v>0</v>
      </c>
    </row>
    <row r="95" spans="1:12" ht="15">
      <c r="A95" s="91" t="s">
        <v>898</v>
      </c>
      <c r="B95" s="91" t="s">
        <v>893</v>
      </c>
      <c r="C95" s="91">
        <v>2</v>
      </c>
      <c r="D95" s="130">
        <v>0.003936484768883151</v>
      </c>
      <c r="E95" s="130">
        <v>0.9946216714259977</v>
      </c>
      <c r="F95" s="91" t="s">
        <v>1175</v>
      </c>
      <c r="G95" s="91" t="b">
        <v>0</v>
      </c>
      <c r="H95" s="91" t="b">
        <v>0</v>
      </c>
      <c r="I95" s="91" t="b">
        <v>0</v>
      </c>
      <c r="J95" s="91" t="b">
        <v>0</v>
      </c>
      <c r="K95" s="91" t="b">
        <v>0</v>
      </c>
      <c r="L95" s="91" t="b">
        <v>0</v>
      </c>
    </row>
    <row r="96" spans="1:12" ht="15">
      <c r="A96" s="91" t="s">
        <v>1141</v>
      </c>
      <c r="B96" s="91" t="s">
        <v>1142</v>
      </c>
      <c r="C96" s="91">
        <v>2</v>
      </c>
      <c r="D96" s="130">
        <v>0.003936484768883151</v>
      </c>
      <c r="E96" s="130">
        <v>2.506505032404872</v>
      </c>
      <c r="F96" s="91" t="s">
        <v>1175</v>
      </c>
      <c r="G96" s="91" t="b">
        <v>0</v>
      </c>
      <c r="H96" s="91" t="b">
        <v>0</v>
      </c>
      <c r="I96" s="91" t="b">
        <v>0</v>
      </c>
      <c r="J96" s="91" t="b">
        <v>1</v>
      </c>
      <c r="K96" s="91" t="b">
        <v>0</v>
      </c>
      <c r="L96" s="91" t="b">
        <v>0</v>
      </c>
    </row>
    <row r="97" spans="1:12" ht="15">
      <c r="A97" s="91" t="s">
        <v>1142</v>
      </c>
      <c r="B97" s="91" t="s">
        <v>1143</v>
      </c>
      <c r="C97" s="91">
        <v>2</v>
      </c>
      <c r="D97" s="130">
        <v>0.003936484768883151</v>
      </c>
      <c r="E97" s="130">
        <v>2.506505032404872</v>
      </c>
      <c r="F97" s="91" t="s">
        <v>1175</v>
      </c>
      <c r="G97" s="91" t="b">
        <v>1</v>
      </c>
      <c r="H97" s="91" t="b">
        <v>0</v>
      </c>
      <c r="I97" s="91" t="b">
        <v>0</v>
      </c>
      <c r="J97" s="91" t="b">
        <v>0</v>
      </c>
      <c r="K97" s="91" t="b">
        <v>0</v>
      </c>
      <c r="L97" s="91" t="b">
        <v>0</v>
      </c>
    </row>
    <row r="98" spans="1:12" ht="15">
      <c r="A98" s="91" t="s">
        <v>1143</v>
      </c>
      <c r="B98" s="91" t="s">
        <v>1144</v>
      </c>
      <c r="C98" s="91">
        <v>2</v>
      </c>
      <c r="D98" s="130">
        <v>0.003936484768883151</v>
      </c>
      <c r="E98" s="130">
        <v>2.506505032404872</v>
      </c>
      <c r="F98" s="91" t="s">
        <v>1175</v>
      </c>
      <c r="G98" s="91" t="b">
        <v>0</v>
      </c>
      <c r="H98" s="91" t="b">
        <v>0</v>
      </c>
      <c r="I98" s="91" t="b">
        <v>0</v>
      </c>
      <c r="J98" s="91" t="b">
        <v>0</v>
      </c>
      <c r="K98" s="91" t="b">
        <v>0</v>
      </c>
      <c r="L98" s="91" t="b">
        <v>0</v>
      </c>
    </row>
    <row r="99" spans="1:12" ht="15">
      <c r="A99" s="91" t="s">
        <v>1144</v>
      </c>
      <c r="B99" s="91" t="s">
        <v>232</v>
      </c>
      <c r="C99" s="91">
        <v>2</v>
      </c>
      <c r="D99" s="130">
        <v>0.003936484768883151</v>
      </c>
      <c r="E99" s="130">
        <v>2.506505032404872</v>
      </c>
      <c r="F99" s="91" t="s">
        <v>1175</v>
      </c>
      <c r="G99" s="91" t="b">
        <v>0</v>
      </c>
      <c r="H99" s="91" t="b">
        <v>0</v>
      </c>
      <c r="I99" s="91" t="b">
        <v>0</v>
      </c>
      <c r="J99" s="91" t="b">
        <v>0</v>
      </c>
      <c r="K99" s="91" t="b">
        <v>0</v>
      </c>
      <c r="L99" s="91" t="b">
        <v>0</v>
      </c>
    </row>
    <row r="100" spans="1:12" ht="15">
      <c r="A100" s="91" t="s">
        <v>232</v>
      </c>
      <c r="B100" s="91" t="s">
        <v>1145</v>
      </c>
      <c r="C100" s="91">
        <v>2</v>
      </c>
      <c r="D100" s="130">
        <v>0.003936484768883151</v>
      </c>
      <c r="E100" s="130">
        <v>2.506505032404872</v>
      </c>
      <c r="F100" s="91" t="s">
        <v>1175</v>
      </c>
      <c r="G100" s="91" t="b">
        <v>0</v>
      </c>
      <c r="H100" s="91" t="b">
        <v>0</v>
      </c>
      <c r="I100" s="91" t="b">
        <v>0</v>
      </c>
      <c r="J100" s="91" t="b">
        <v>0</v>
      </c>
      <c r="K100" s="91" t="b">
        <v>0</v>
      </c>
      <c r="L100" s="91" t="b">
        <v>0</v>
      </c>
    </row>
    <row r="101" spans="1:12" ht="15">
      <c r="A101" s="91" t="s">
        <v>1145</v>
      </c>
      <c r="B101" s="91" t="s">
        <v>1146</v>
      </c>
      <c r="C101" s="91">
        <v>2</v>
      </c>
      <c r="D101" s="130">
        <v>0.003936484768883151</v>
      </c>
      <c r="E101" s="130">
        <v>2.506505032404872</v>
      </c>
      <c r="F101" s="91" t="s">
        <v>1175</v>
      </c>
      <c r="G101" s="91" t="b">
        <v>0</v>
      </c>
      <c r="H101" s="91" t="b">
        <v>0</v>
      </c>
      <c r="I101" s="91" t="b">
        <v>0</v>
      </c>
      <c r="J101" s="91" t="b">
        <v>0</v>
      </c>
      <c r="K101" s="91" t="b">
        <v>0</v>
      </c>
      <c r="L101" s="91" t="b">
        <v>0</v>
      </c>
    </row>
    <row r="102" spans="1:12" ht="15">
      <c r="A102" s="91" t="s">
        <v>1146</v>
      </c>
      <c r="B102" s="91" t="s">
        <v>231</v>
      </c>
      <c r="C102" s="91">
        <v>2</v>
      </c>
      <c r="D102" s="130">
        <v>0.003936484768883151</v>
      </c>
      <c r="E102" s="130">
        <v>2.506505032404872</v>
      </c>
      <c r="F102" s="91" t="s">
        <v>1175</v>
      </c>
      <c r="G102" s="91" t="b">
        <v>0</v>
      </c>
      <c r="H102" s="91" t="b">
        <v>0</v>
      </c>
      <c r="I102" s="91" t="b">
        <v>0</v>
      </c>
      <c r="J102" s="91" t="b">
        <v>0</v>
      </c>
      <c r="K102" s="91" t="b">
        <v>0</v>
      </c>
      <c r="L102" s="91" t="b">
        <v>0</v>
      </c>
    </row>
    <row r="103" spans="1:12" ht="15">
      <c r="A103" s="91" t="s">
        <v>231</v>
      </c>
      <c r="B103" s="91" t="s">
        <v>230</v>
      </c>
      <c r="C103" s="91">
        <v>2</v>
      </c>
      <c r="D103" s="130">
        <v>0.003936484768883151</v>
      </c>
      <c r="E103" s="130">
        <v>2.506505032404872</v>
      </c>
      <c r="F103" s="91" t="s">
        <v>1175</v>
      </c>
      <c r="G103" s="91" t="b">
        <v>0</v>
      </c>
      <c r="H103" s="91" t="b">
        <v>0</v>
      </c>
      <c r="I103" s="91" t="b">
        <v>0</v>
      </c>
      <c r="J103" s="91" t="b">
        <v>0</v>
      </c>
      <c r="K103" s="91" t="b">
        <v>0</v>
      </c>
      <c r="L103" s="91" t="b">
        <v>0</v>
      </c>
    </row>
    <row r="104" spans="1:12" ht="15">
      <c r="A104" s="91" t="s">
        <v>230</v>
      </c>
      <c r="B104" s="91" t="s">
        <v>1147</v>
      </c>
      <c r="C104" s="91">
        <v>2</v>
      </c>
      <c r="D104" s="130">
        <v>0.003936484768883151</v>
      </c>
      <c r="E104" s="130">
        <v>2.506505032404872</v>
      </c>
      <c r="F104" s="91" t="s">
        <v>1175</v>
      </c>
      <c r="G104" s="91" t="b">
        <v>0</v>
      </c>
      <c r="H104" s="91" t="b">
        <v>0</v>
      </c>
      <c r="I104" s="91" t="b">
        <v>0</v>
      </c>
      <c r="J104" s="91" t="b">
        <v>0</v>
      </c>
      <c r="K104" s="91" t="b">
        <v>0</v>
      </c>
      <c r="L104" s="91" t="b">
        <v>0</v>
      </c>
    </row>
    <row r="105" spans="1:12" ht="15">
      <c r="A105" s="91" t="s">
        <v>1147</v>
      </c>
      <c r="B105" s="91" t="s">
        <v>1090</v>
      </c>
      <c r="C105" s="91">
        <v>2</v>
      </c>
      <c r="D105" s="130">
        <v>0.003936484768883151</v>
      </c>
      <c r="E105" s="130">
        <v>2.205475036740891</v>
      </c>
      <c r="F105" s="91" t="s">
        <v>1175</v>
      </c>
      <c r="G105" s="91" t="b">
        <v>0</v>
      </c>
      <c r="H105" s="91" t="b">
        <v>0</v>
      </c>
      <c r="I105" s="91" t="b">
        <v>0</v>
      </c>
      <c r="J105" s="91" t="b">
        <v>0</v>
      </c>
      <c r="K105" s="91" t="b">
        <v>0</v>
      </c>
      <c r="L105" s="91" t="b">
        <v>0</v>
      </c>
    </row>
    <row r="106" spans="1:12" ht="15">
      <c r="A106" s="91" t="s">
        <v>1090</v>
      </c>
      <c r="B106" s="91" t="s">
        <v>1148</v>
      </c>
      <c r="C106" s="91">
        <v>2</v>
      </c>
      <c r="D106" s="130">
        <v>0.003936484768883151</v>
      </c>
      <c r="E106" s="130">
        <v>2.205475036740891</v>
      </c>
      <c r="F106" s="91" t="s">
        <v>1175</v>
      </c>
      <c r="G106" s="91" t="b">
        <v>0</v>
      </c>
      <c r="H106" s="91" t="b">
        <v>0</v>
      </c>
      <c r="I106" s="91" t="b">
        <v>0</v>
      </c>
      <c r="J106" s="91" t="b">
        <v>0</v>
      </c>
      <c r="K106" s="91" t="b">
        <v>0</v>
      </c>
      <c r="L106" s="91" t="b">
        <v>0</v>
      </c>
    </row>
    <row r="107" spans="1:12" ht="15">
      <c r="A107" s="91" t="s">
        <v>1148</v>
      </c>
      <c r="B107" s="91" t="s">
        <v>1149</v>
      </c>
      <c r="C107" s="91">
        <v>2</v>
      </c>
      <c r="D107" s="130">
        <v>0.003936484768883151</v>
      </c>
      <c r="E107" s="130">
        <v>2.506505032404872</v>
      </c>
      <c r="F107" s="91" t="s">
        <v>1175</v>
      </c>
      <c r="G107" s="91" t="b">
        <v>0</v>
      </c>
      <c r="H107" s="91" t="b">
        <v>0</v>
      </c>
      <c r="I107" s="91" t="b">
        <v>0</v>
      </c>
      <c r="J107" s="91" t="b">
        <v>0</v>
      </c>
      <c r="K107" s="91" t="b">
        <v>0</v>
      </c>
      <c r="L107" s="91" t="b">
        <v>0</v>
      </c>
    </row>
    <row r="108" spans="1:12" ht="15">
      <c r="A108" s="91" t="s">
        <v>893</v>
      </c>
      <c r="B108" s="91" t="s">
        <v>1091</v>
      </c>
      <c r="C108" s="91">
        <v>2</v>
      </c>
      <c r="D108" s="130">
        <v>0.003936484768883151</v>
      </c>
      <c r="E108" s="130">
        <v>1.465112347246647</v>
      </c>
      <c r="F108" s="91" t="s">
        <v>1175</v>
      </c>
      <c r="G108" s="91" t="b">
        <v>0</v>
      </c>
      <c r="H108" s="91" t="b">
        <v>0</v>
      </c>
      <c r="I108" s="91" t="b">
        <v>0</v>
      </c>
      <c r="J108" s="91" t="b">
        <v>0</v>
      </c>
      <c r="K108" s="91" t="b">
        <v>0</v>
      </c>
      <c r="L108" s="91" t="b">
        <v>0</v>
      </c>
    </row>
    <row r="109" spans="1:12" ht="15">
      <c r="A109" s="91" t="s">
        <v>899</v>
      </c>
      <c r="B109" s="91" t="s">
        <v>902</v>
      </c>
      <c r="C109" s="91">
        <v>2</v>
      </c>
      <c r="D109" s="130">
        <v>0.003936484768883151</v>
      </c>
      <c r="E109" s="130">
        <v>1.506505032404872</v>
      </c>
      <c r="F109" s="91" t="s">
        <v>1175</v>
      </c>
      <c r="G109" s="91" t="b">
        <v>0</v>
      </c>
      <c r="H109" s="91" t="b">
        <v>0</v>
      </c>
      <c r="I109" s="91" t="b">
        <v>0</v>
      </c>
      <c r="J109" s="91" t="b">
        <v>0</v>
      </c>
      <c r="K109" s="91" t="b">
        <v>0</v>
      </c>
      <c r="L109" s="91" t="b">
        <v>0</v>
      </c>
    </row>
    <row r="110" spans="1:12" ht="15">
      <c r="A110" s="91" t="s">
        <v>221</v>
      </c>
      <c r="B110" s="91" t="s">
        <v>1098</v>
      </c>
      <c r="C110" s="91">
        <v>2</v>
      </c>
      <c r="D110" s="130">
        <v>0.003936484768883151</v>
      </c>
      <c r="E110" s="130">
        <v>1.8075350280688534</v>
      </c>
      <c r="F110" s="91" t="s">
        <v>1175</v>
      </c>
      <c r="G110" s="91" t="b">
        <v>0</v>
      </c>
      <c r="H110" s="91" t="b">
        <v>0</v>
      </c>
      <c r="I110" s="91" t="b">
        <v>0</v>
      </c>
      <c r="J110" s="91" t="b">
        <v>0</v>
      </c>
      <c r="K110" s="91" t="b">
        <v>0</v>
      </c>
      <c r="L110" s="91" t="b">
        <v>0</v>
      </c>
    </row>
    <row r="111" spans="1:12" ht="15">
      <c r="A111" s="91" t="s">
        <v>1094</v>
      </c>
      <c r="B111" s="91" t="s">
        <v>893</v>
      </c>
      <c r="C111" s="91">
        <v>2</v>
      </c>
      <c r="D111" s="130">
        <v>0.003936484768883151</v>
      </c>
      <c r="E111" s="130">
        <v>1.5175004167063353</v>
      </c>
      <c r="F111" s="91" t="s">
        <v>1175</v>
      </c>
      <c r="G111" s="91" t="b">
        <v>0</v>
      </c>
      <c r="H111" s="91" t="b">
        <v>0</v>
      </c>
      <c r="I111" s="91" t="b">
        <v>0</v>
      </c>
      <c r="J111" s="91" t="b">
        <v>0</v>
      </c>
      <c r="K111" s="91" t="b">
        <v>0</v>
      </c>
      <c r="L111" s="91" t="b">
        <v>0</v>
      </c>
    </row>
    <row r="112" spans="1:12" ht="15">
      <c r="A112" s="91" t="s">
        <v>893</v>
      </c>
      <c r="B112" s="91" t="s">
        <v>1150</v>
      </c>
      <c r="C112" s="91">
        <v>2</v>
      </c>
      <c r="D112" s="130">
        <v>0.003936484768883151</v>
      </c>
      <c r="E112" s="130">
        <v>1.7661423429106282</v>
      </c>
      <c r="F112" s="91" t="s">
        <v>1175</v>
      </c>
      <c r="G112" s="91" t="b">
        <v>0</v>
      </c>
      <c r="H112" s="91" t="b">
        <v>0</v>
      </c>
      <c r="I112" s="91" t="b">
        <v>0</v>
      </c>
      <c r="J112" s="91" t="b">
        <v>0</v>
      </c>
      <c r="K112" s="91" t="b">
        <v>0</v>
      </c>
      <c r="L112" s="91" t="b">
        <v>0</v>
      </c>
    </row>
    <row r="113" spans="1:12" ht="15">
      <c r="A113" s="91" t="s">
        <v>1150</v>
      </c>
      <c r="B113" s="91" t="s">
        <v>907</v>
      </c>
      <c r="C113" s="91">
        <v>2</v>
      </c>
      <c r="D113" s="130">
        <v>0.003936484768883151</v>
      </c>
      <c r="E113" s="130">
        <v>2.1085650237328344</v>
      </c>
      <c r="F113" s="91" t="s">
        <v>1175</v>
      </c>
      <c r="G113" s="91" t="b">
        <v>0</v>
      </c>
      <c r="H113" s="91" t="b">
        <v>0</v>
      </c>
      <c r="I113" s="91" t="b">
        <v>0</v>
      </c>
      <c r="J113" s="91" t="b">
        <v>0</v>
      </c>
      <c r="K113" s="91" t="b">
        <v>0</v>
      </c>
      <c r="L113" s="91" t="b">
        <v>0</v>
      </c>
    </row>
    <row r="114" spans="1:12" ht="15">
      <c r="A114" s="91" t="s">
        <v>319</v>
      </c>
      <c r="B114" s="91" t="s">
        <v>1151</v>
      </c>
      <c r="C114" s="91">
        <v>2</v>
      </c>
      <c r="D114" s="130">
        <v>0.003936484768883151</v>
      </c>
      <c r="E114" s="130">
        <v>2.1085650237328344</v>
      </c>
      <c r="F114" s="91" t="s">
        <v>1175</v>
      </c>
      <c r="G114" s="91" t="b">
        <v>0</v>
      </c>
      <c r="H114" s="91" t="b">
        <v>0</v>
      </c>
      <c r="I114" s="91" t="b">
        <v>0</v>
      </c>
      <c r="J114" s="91" t="b">
        <v>0</v>
      </c>
      <c r="K114" s="91" t="b">
        <v>0</v>
      </c>
      <c r="L114" s="91" t="b">
        <v>0</v>
      </c>
    </row>
    <row r="115" spans="1:12" ht="15">
      <c r="A115" s="91" t="s">
        <v>1151</v>
      </c>
      <c r="B115" s="91" t="s">
        <v>892</v>
      </c>
      <c r="C115" s="91">
        <v>2</v>
      </c>
      <c r="D115" s="130">
        <v>0.003936484768883151</v>
      </c>
      <c r="E115" s="130">
        <v>1.3451370301698973</v>
      </c>
      <c r="F115" s="91" t="s">
        <v>1175</v>
      </c>
      <c r="G115" s="91" t="b">
        <v>0</v>
      </c>
      <c r="H115" s="91" t="b">
        <v>0</v>
      </c>
      <c r="I115" s="91" t="b">
        <v>0</v>
      </c>
      <c r="J115" s="91" t="b">
        <v>0</v>
      </c>
      <c r="K115" s="91" t="b">
        <v>0</v>
      </c>
      <c r="L115" s="91" t="b">
        <v>0</v>
      </c>
    </row>
    <row r="116" spans="1:12" ht="15">
      <c r="A116" s="91" t="s">
        <v>900</v>
      </c>
      <c r="B116" s="91" t="s">
        <v>1092</v>
      </c>
      <c r="C116" s="91">
        <v>2</v>
      </c>
      <c r="D116" s="130">
        <v>0.003936484768883151</v>
      </c>
      <c r="E116" s="130">
        <v>1.506505032404872</v>
      </c>
      <c r="F116" s="91" t="s">
        <v>1175</v>
      </c>
      <c r="G116" s="91" t="b">
        <v>0</v>
      </c>
      <c r="H116" s="91" t="b">
        <v>0</v>
      </c>
      <c r="I116" s="91" t="b">
        <v>0</v>
      </c>
      <c r="J116" s="91" t="b">
        <v>0</v>
      </c>
      <c r="K116" s="91" t="b">
        <v>0</v>
      </c>
      <c r="L116" s="91" t="b">
        <v>0</v>
      </c>
    </row>
    <row r="117" spans="1:12" ht="15">
      <c r="A117" s="91" t="s">
        <v>221</v>
      </c>
      <c r="B117" s="91" t="s">
        <v>1105</v>
      </c>
      <c r="C117" s="91">
        <v>2</v>
      </c>
      <c r="D117" s="130">
        <v>0.003936484768883151</v>
      </c>
      <c r="E117" s="130">
        <v>1.8075350280688534</v>
      </c>
      <c r="F117" s="91" t="s">
        <v>1175</v>
      </c>
      <c r="G117" s="91" t="b">
        <v>0</v>
      </c>
      <c r="H117" s="91" t="b">
        <v>0</v>
      </c>
      <c r="I117" s="91" t="b">
        <v>0</v>
      </c>
      <c r="J117" s="91" t="b">
        <v>0</v>
      </c>
      <c r="K117" s="91" t="b">
        <v>0</v>
      </c>
      <c r="L117" s="91" t="b">
        <v>0</v>
      </c>
    </row>
    <row r="118" spans="1:12" ht="15">
      <c r="A118" s="91" t="s">
        <v>1093</v>
      </c>
      <c r="B118" s="91" t="s">
        <v>1152</v>
      </c>
      <c r="C118" s="91">
        <v>2</v>
      </c>
      <c r="D118" s="130">
        <v>0.003936484768883151</v>
      </c>
      <c r="E118" s="130">
        <v>2.205475036740891</v>
      </c>
      <c r="F118" s="91" t="s">
        <v>1175</v>
      </c>
      <c r="G118" s="91" t="b">
        <v>0</v>
      </c>
      <c r="H118" s="91" t="b">
        <v>0</v>
      </c>
      <c r="I118" s="91" t="b">
        <v>0</v>
      </c>
      <c r="J118" s="91" t="b">
        <v>0</v>
      </c>
      <c r="K118" s="91" t="b">
        <v>0</v>
      </c>
      <c r="L118" s="91" t="b">
        <v>0</v>
      </c>
    </row>
    <row r="119" spans="1:12" ht="15">
      <c r="A119" s="91" t="s">
        <v>1153</v>
      </c>
      <c r="B119" s="91" t="s">
        <v>1154</v>
      </c>
      <c r="C119" s="91">
        <v>2</v>
      </c>
      <c r="D119" s="130">
        <v>0.003936484768883151</v>
      </c>
      <c r="E119" s="130">
        <v>2.506505032404872</v>
      </c>
      <c r="F119" s="91" t="s">
        <v>1175</v>
      </c>
      <c r="G119" s="91" t="b">
        <v>0</v>
      </c>
      <c r="H119" s="91" t="b">
        <v>0</v>
      </c>
      <c r="I119" s="91" t="b">
        <v>0</v>
      </c>
      <c r="J119" s="91" t="b">
        <v>0</v>
      </c>
      <c r="K119" s="91" t="b">
        <v>0</v>
      </c>
      <c r="L119" s="91" t="b">
        <v>0</v>
      </c>
    </row>
    <row r="120" spans="1:12" ht="15">
      <c r="A120" s="91" t="s">
        <v>1154</v>
      </c>
      <c r="B120" s="91" t="s">
        <v>1155</v>
      </c>
      <c r="C120" s="91">
        <v>2</v>
      </c>
      <c r="D120" s="130">
        <v>0.003936484768883151</v>
      </c>
      <c r="E120" s="130">
        <v>2.506505032404872</v>
      </c>
      <c r="F120" s="91" t="s">
        <v>1175</v>
      </c>
      <c r="G120" s="91" t="b">
        <v>0</v>
      </c>
      <c r="H120" s="91" t="b">
        <v>0</v>
      </c>
      <c r="I120" s="91" t="b">
        <v>0</v>
      </c>
      <c r="J120" s="91" t="b">
        <v>0</v>
      </c>
      <c r="K120" s="91" t="b">
        <v>0</v>
      </c>
      <c r="L120" s="91" t="b">
        <v>0</v>
      </c>
    </row>
    <row r="121" spans="1:12" ht="15">
      <c r="A121" s="91" t="s">
        <v>1155</v>
      </c>
      <c r="B121" s="91" t="s">
        <v>1091</v>
      </c>
      <c r="C121" s="91">
        <v>2</v>
      </c>
      <c r="D121" s="130">
        <v>0.003936484768883151</v>
      </c>
      <c r="E121" s="130">
        <v>2.205475036740891</v>
      </c>
      <c r="F121" s="91" t="s">
        <v>1175</v>
      </c>
      <c r="G121" s="91" t="b">
        <v>0</v>
      </c>
      <c r="H121" s="91" t="b">
        <v>0</v>
      </c>
      <c r="I121" s="91" t="b">
        <v>0</v>
      </c>
      <c r="J121" s="91" t="b">
        <v>0</v>
      </c>
      <c r="K121" s="91" t="b">
        <v>0</v>
      </c>
      <c r="L121" s="91" t="b">
        <v>0</v>
      </c>
    </row>
    <row r="122" spans="1:12" ht="15">
      <c r="A122" s="91" t="s">
        <v>1091</v>
      </c>
      <c r="B122" s="91" t="s">
        <v>1156</v>
      </c>
      <c r="C122" s="91">
        <v>2</v>
      </c>
      <c r="D122" s="130">
        <v>0.003936484768883151</v>
      </c>
      <c r="E122" s="130">
        <v>2.205475036740891</v>
      </c>
      <c r="F122" s="91" t="s">
        <v>1175</v>
      </c>
      <c r="G122" s="91" t="b">
        <v>0</v>
      </c>
      <c r="H122" s="91" t="b">
        <v>0</v>
      </c>
      <c r="I122" s="91" t="b">
        <v>0</v>
      </c>
      <c r="J122" s="91" t="b">
        <v>0</v>
      </c>
      <c r="K122" s="91" t="b">
        <v>0</v>
      </c>
      <c r="L122" s="91" t="b">
        <v>0</v>
      </c>
    </row>
    <row r="123" spans="1:12" ht="15">
      <c r="A123" s="91" t="s">
        <v>1156</v>
      </c>
      <c r="B123" s="91" t="s">
        <v>1110</v>
      </c>
      <c r="C123" s="91">
        <v>2</v>
      </c>
      <c r="D123" s="130">
        <v>0.003936484768883151</v>
      </c>
      <c r="E123" s="130">
        <v>2.330413773349191</v>
      </c>
      <c r="F123" s="91" t="s">
        <v>1175</v>
      </c>
      <c r="G123" s="91" t="b">
        <v>0</v>
      </c>
      <c r="H123" s="91" t="b">
        <v>0</v>
      </c>
      <c r="I123" s="91" t="b">
        <v>0</v>
      </c>
      <c r="J123" s="91" t="b">
        <v>0</v>
      </c>
      <c r="K123" s="91" t="b">
        <v>0</v>
      </c>
      <c r="L123" s="91" t="b">
        <v>0</v>
      </c>
    </row>
    <row r="124" spans="1:12" ht="15">
      <c r="A124" s="91" t="s">
        <v>1110</v>
      </c>
      <c r="B124" s="91" t="s">
        <v>1157</v>
      </c>
      <c r="C124" s="91">
        <v>2</v>
      </c>
      <c r="D124" s="130">
        <v>0.003936484768883151</v>
      </c>
      <c r="E124" s="130">
        <v>2.330413773349191</v>
      </c>
      <c r="F124" s="91" t="s">
        <v>1175</v>
      </c>
      <c r="G124" s="91" t="b">
        <v>0</v>
      </c>
      <c r="H124" s="91" t="b">
        <v>0</v>
      </c>
      <c r="I124" s="91" t="b">
        <v>0</v>
      </c>
      <c r="J124" s="91" t="b">
        <v>1</v>
      </c>
      <c r="K124" s="91" t="b">
        <v>0</v>
      </c>
      <c r="L124" s="91" t="b">
        <v>0</v>
      </c>
    </row>
    <row r="125" spans="1:12" ht="15">
      <c r="A125" s="91" t="s">
        <v>1157</v>
      </c>
      <c r="B125" s="91" t="s">
        <v>893</v>
      </c>
      <c r="C125" s="91">
        <v>2</v>
      </c>
      <c r="D125" s="130">
        <v>0.003936484768883151</v>
      </c>
      <c r="E125" s="130">
        <v>1.6935916757620166</v>
      </c>
      <c r="F125" s="91" t="s">
        <v>1175</v>
      </c>
      <c r="G125" s="91" t="b">
        <v>1</v>
      </c>
      <c r="H125" s="91" t="b">
        <v>0</v>
      </c>
      <c r="I125" s="91" t="b">
        <v>0</v>
      </c>
      <c r="J125" s="91" t="b">
        <v>0</v>
      </c>
      <c r="K125" s="91" t="b">
        <v>0</v>
      </c>
      <c r="L125" s="91" t="b">
        <v>0</v>
      </c>
    </row>
    <row r="126" spans="1:12" ht="15">
      <c r="A126" s="91" t="s">
        <v>1158</v>
      </c>
      <c r="B126" s="91" t="s">
        <v>1159</v>
      </c>
      <c r="C126" s="91">
        <v>2</v>
      </c>
      <c r="D126" s="130">
        <v>0.003936484768883151</v>
      </c>
      <c r="E126" s="130">
        <v>2.506505032404872</v>
      </c>
      <c r="F126" s="91" t="s">
        <v>1175</v>
      </c>
      <c r="G126" s="91" t="b">
        <v>0</v>
      </c>
      <c r="H126" s="91" t="b">
        <v>0</v>
      </c>
      <c r="I126" s="91" t="b">
        <v>0</v>
      </c>
      <c r="J126" s="91" t="b">
        <v>0</v>
      </c>
      <c r="K126" s="91" t="b">
        <v>0</v>
      </c>
      <c r="L126" s="91" t="b">
        <v>0</v>
      </c>
    </row>
    <row r="127" spans="1:12" ht="15">
      <c r="A127" s="91" t="s">
        <v>1159</v>
      </c>
      <c r="B127" s="91" t="s">
        <v>1160</v>
      </c>
      <c r="C127" s="91">
        <v>2</v>
      </c>
      <c r="D127" s="130">
        <v>0.003936484768883151</v>
      </c>
      <c r="E127" s="130">
        <v>2.506505032404872</v>
      </c>
      <c r="F127" s="91" t="s">
        <v>1175</v>
      </c>
      <c r="G127" s="91" t="b">
        <v>0</v>
      </c>
      <c r="H127" s="91" t="b">
        <v>0</v>
      </c>
      <c r="I127" s="91" t="b">
        <v>0</v>
      </c>
      <c r="J127" s="91" t="b">
        <v>0</v>
      </c>
      <c r="K127" s="91" t="b">
        <v>0</v>
      </c>
      <c r="L127" s="91" t="b">
        <v>0</v>
      </c>
    </row>
    <row r="128" spans="1:12" ht="15">
      <c r="A128" s="91" t="s">
        <v>1160</v>
      </c>
      <c r="B128" s="91" t="s">
        <v>1161</v>
      </c>
      <c r="C128" s="91">
        <v>2</v>
      </c>
      <c r="D128" s="130">
        <v>0.003936484768883151</v>
      </c>
      <c r="E128" s="130">
        <v>2.506505032404872</v>
      </c>
      <c r="F128" s="91" t="s">
        <v>1175</v>
      </c>
      <c r="G128" s="91" t="b">
        <v>0</v>
      </c>
      <c r="H128" s="91" t="b">
        <v>0</v>
      </c>
      <c r="I128" s="91" t="b">
        <v>0</v>
      </c>
      <c r="J128" s="91" t="b">
        <v>0</v>
      </c>
      <c r="K128" s="91" t="b">
        <v>0</v>
      </c>
      <c r="L128" s="91" t="b">
        <v>0</v>
      </c>
    </row>
    <row r="129" spans="1:12" ht="15">
      <c r="A129" s="91" t="s">
        <v>1161</v>
      </c>
      <c r="B129" s="91" t="s">
        <v>1162</v>
      </c>
      <c r="C129" s="91">
        <v>2</v>
      </c>
      <c r="D129" s="130">
        <v>0.003936484768883151</v>
      </c>
      <c r="E129" s="130">
        <v>2.506505032404872</v>
      </c>
      <c r="F129" s="91" t="s">
        <v>1175</v>
      </c>
      <c r="G129" s="91" t="b">
        <v>0</v>
      </c>
      <c r="H129" s="91" t="b">
        <v>0</v>
      </c>
      <c r="I129" s="91" t="b">
        <v>0</v>
      </c>
      <c r="J129" s="91" t="b">
        <v>0</v>
      </c>
      <c r="K129" s="91" t="b">
        <v>0</v>
      </c>
      <c r="L129" s="91" t="b">
        <v>0</v>
      </c>
    </row>
    <row r="130" spans="1:12" ht="15">
      <c r="A130" s="91" t="s">
        <v>1162</v>
      </c>
      <c r="B130" s="91" t="s">
        <v>1163</v>
      </c>
      <c r="C130" s="91">
        <v>2</v>
      </c>
      <c r="D130" s="130">
        <v>0.003936484768883151</v>
      </c>
      <c r="E130" s="130">
        <v>2.506505032404872</v>
      </c>
      <c r="F130" s="91" t="s">
        <v>1175</v>
      </c>
      <c r="G130" s="91" t="b">
        <v>0</v>
      </c>
      <c r="H130" s="91" t="b">
        <v>0</v>
      </c>
      <c r="I130" s="91" t="b">
        <v>0</v>
      </c>
      <c r="J130" s="91" t="b">
        <v>0</v>
      </c>
      <c r="K130" s="91" t="b">
        <v>0</v>
      </c>
      <c r="L130" s="91" t="b">
        <v>0</v>
      </c>
    </row>
    <row r="131" spans="1:12" ht="15">
      <c r="A131" s="91" t="s">
        <v>1163</v>
      </c>
      <c r="B131" s="91" t="s">
        <v>1164</v>
      </c>
      <c r="C131" s="91">
        <v>2</v>
      </c>
      <c r="D131" s="130">
        <v>0.003936484768883151</v>
      </c>
      <c r="E131" s="130">
        <v>2.506505032404872</v>
      </c>
      <c r="F131" s="91" t="s">
        <v>1175</v>
      </c>
      <c r="G131" s="91" t="b">
        <v>0</v>
      </c>
      <c r="H131" s="91" t="b">
        <v>0</v>
      </c>
      <c r="I131" s="91" t="b">
        <v>0</v>
      </c>
      <c r="J131" s="91" t="b">
        <v>0</v>
      </c>
      <c r="K131" s="91" t="b">
        <v>0</v>
      </c>
      <c r="L131" s="91" t="b">
        <v>0</v>
      </c>
    </row>
    <row r="132" spans="1:12" ht="15">
      <c r="A132" s="91" t="s">
        <v>1164</v>
      </c>
      <c r="B132" s="91" t="s">
        <v>1165</v>
      </c>
      <c r="C132" s="91">
        <v>2</v>
      </c>
      <c r="D132" s="130">
        <v>0.003936484768883151</v>
      </c>
      <c r="E132" s="130">
        <v>2.506505032404872</v>
      </c>
      <c r="F132" s="91" t="s">
        <v>1175</v>
      </c>
      <c r="G132" s="91" t="b">
        <v>0</v>
      </c>
      <c r="H132" s="91" t="b">
        <v>0</v>
      </c>
      <c r="I132" s="91" t="b">
        <v>0</v>
      </c>
      <c r="J132" s="91" t="b">
        <v>0</v>
      </c>
      <c r="K132" s="91" t="b">
        <v>0</v>
      </c>
      <c r="L132" s="91" t="b">
        <v>0</v>
      </c>
    </row>
    <row r="133" spans="1:12" ht="15">
      <c r="A133" s="91" t="s">
        <v>1165</v>
      </c>
      <c r="B133" s="91" t="s">
        <v>1166</v>
      </c>
      <c r="C133" s="91">
        <v>2</v>
      </c>
      <c r="D133" s="130">
        <v>0.003936484768883151</v>
      </c>
      <c r="E133" s="130">
        <v>2.506505032404872</v>
      </c>
      <c r="F133" s="91" t="s">
        <v>1175</v>
      </c>
      <c r="G133" s="91" t="b">
        <v>0</v>
      </c>
      <c r="H133" s="91" t="b">
        <v>0</v>
      </c>
      <c r="I133" s="91" t="b">
        <v>0</v>
      </c>
      <c r="J133" s="91" t="b">
        <v>0</v>
      </c>
      <c r="K133" s="91" t="b">
        <v>0</v>
      </c>
      <c r="L133" s="91" t="b">
        <v>0</v>
      </c>
    </row>
    <row r="134" spans="1:12" ht="15">
      <c r="A134" s="91" t="s">
        <v>1166</v>
      </c>
      <c r="B134" s="91" t="s">
        <v>1167</v>
      </c>
      <c r="C134" s="91">
        <v>2</v>
      </c>
      <c r="D134" s="130">
        <v>0.003936484768883151</v>
      </c>
      <c r="E134" s="130">
        <v>2.506505032404872</v>
      </c>
      <c r="F134" s="91" t="s">
        <v>1175</v>
      </c>
      <c r="G134" s="91" t="b">
        <v>0</v>
      </c>
      <c r="H134" s="91" t="b">
        <v>0</v>
      </c>
      <c r="I134" s="91" t="b">
        <v>0</v>
      </c>
      <c r="J134" s="91" t="b">
        <v>0</v>
      </c>
      <c r="K134" s="91" t="b">
        <v>0</v>
      </c>
      <c r="L134" s="91" t="b">
        <v>0</v>
      </c>
    </row>
    <row r="135" spans="1:12" ht="15">
      <c r="A135" s="91" t="s">
        <v>1167</v>
      </c>
      <c r="B135" s="91" t="s">
        <v>1168</v>
      </c>
      <c r="C135" s="91">
        <v>2</v>
      </c>
      <c r="D135" s="130">
        <v>0.003936484768883151</v>
      </c>
      <c r="E135" s="130">
        <v>2.506505032404872</v>
      </c>
      <c r="F135" s="91" t="s">
        <v>1175</v>
      </c>
      <c r="G135" s="91" t="b">
        <v>0</v>
      </c>
      <c r="H135" s="91" t="b">
        <v>0</v>
      </c>
      <c r="I135" s="91" t="b">
        <v>0</v>
      </c>
      <c r="J135" s="91" t="b">
        <v>0</v>
      </c>
      <c r="K135" s="91" t="b">
        <v>0</v>
      </c>
      <c r="L135" s="91" t="b">
        <v>0</v>
      </c>
    </row>
    <row r="136" spans="1:12" ht="15">
      <c r="A136" s="91" t="s">
        <v>1168</v>
      </c>
      <c r="B136" s="91" t="s">
        <v>1169</v>
      </c>
      <c r="C136" s="91">
        <v>2</v>
      </c>
      <c r="D136" s="130">
        <v>0.003936484768883151</v>
      </c>
      <c r="E136" s="130">
        <v>2.506505032404872</v>
      </c>
      <c r="F136" s="91" t="s">
        <v>1175</v>
      </c>
      <c r="G136" s="91" t="b">
        <v>0</v>
      </c>
      <c r="H136" s="91" t="b">
        <v>0</v>
      </c>
      <c r="I136" s="91" t="b">
        <v>0</v>
      </c>
      <c r="J136" s="91" t="b">
        <v>0</v>
      </c>
      <c r="K136" s="91" t="b">
        <v>1</v>
      </c>
      <c r="L136" s="91" t="b">
        <v>0</v>
      </c>
    </row>
    <row r="137" spans="1:12" ht="15">
      <c r="A137" s="91" t="s">
        <v>1169</v>
      </c>
      <c r="B137" s="91" t="s">
        <v>1170</v>
      </c>
      <c r="C137" s="91">
        <v>2</v>
      </c>
      <c r="D137" s="130">
        <v>0.003936484768883151</v>
      </c>
      <c r="E137" s="130">
        <v>2.506505032404872</v>
      </c>
      <c r="F137" s="91" t="s">
        <v>1175</v>
      </c>
      <c r="G137" s="91" t="b">
        <v>0</v>
      </c>
      <c r="H137" s="91" t="b">
        <v>1</v>
      </c>
      <c r="I137" s="91" t="b">
        <v>0</v>
      </c>
      <c r="J137" s="91" t="b">
        <v>0</v>
      </c>
      <c r="K137" s="91" t="b">
        <v>0</v>
      </c>
      <c r="L137" s="91" t="b">
        <v>0</v>
      </c>
    </row>
    <row r="138" spans="1:12" ht="15">
      <c r="A138" s="91" t="s">
        <v>893</v>
      </c>
      <c r="B138" s="91" t="s">
        <v>892</v>
      </c>
      <c r="C138" s="91">
        <v>2</v>
      </c>
      <c r="D138" s="130">
        <v>0.003936484768883151</v>
      </c>
      <c r="E138" s="130">
        <v>0.6047743406756534</v>
      </c>
      <c r="F138" s="91" t="s">
        <v>1175</v>
      </c>
      <c r="G138" s="91" t="b">
        <v>0</v>
      </c>
      <c r="H138" s="91" t="b">
        <v>0</v>
      </c>
      <c r="I138" s="91" t="b">
        <v>0</v>
      </c>
      <c r="J138" s="91" t="b">
        <v>0</v>
      </c>
      <c r="K138" s="91" t="b">
        <v>0</v>
      </c>
      <c r="L138" s="91" t="b">
        <v>0</v>
      </c>
    </row>
    <row r="139" spans="1:12" ht="15">
      <c r="A139" s="91" t="s">
        <v>892</v>
      </c>
      <c r="B139" s="91" t="s">
        <v>900</v>
      </c>
      <c r="C139" s="91">
        <v>4</v>
      </c>
      <c r="D139" s="130">
        <v>0.008712908271980839</v>
      </c>
      <c r="E139" s="130">
        <v>1.1033149257643442</v>
      </c>
      <c r="F139" s="91" t="s">
        <v>783</v>
      </c>
      <c r="G139" s="91" t="b">
        <v>0</v>
      </c>
      <c r="H139" s="91" t="b">
        <v>0</v>
      </c>
      <c r="I139" s="91" t="b">
        <v>0</v>
      </c>
      <c r="J139" s="91" t="b">
        <v>0</v>
      </c>
      <c r="K139" s="91" t="b">
        <v>0</v>
      </c>
      <c r="L139" s="91" t="b">
        <v>0</v>
      </c>
    </row>
    <row r="140" spans="1:12" ht="15">
      <c r="A140" s="91" t="s">
        <v>898</v>
      </c>
      <c r="B140" s="91" t="s">
        <v>899</v>
      </c>
      <c r="C140" s="91">
        <v>4</v>
      </c>
      <c r="D140" s="130">
        <v>0.008712908271980839</v>
      </c>
      <c r="E140" s="130">
        <v>1.0453229787866576</v>
      </c>
      <c r="F140" s="91" t="s">
        <v>783</v>
      </c>
      <c r="G140" s="91" t="b">
        <v>0</v>
      </c>
      <c r="H140" s="91" t="b">
        <v>0</v>
      </c>
      <c r="I140" s="91" t="b">
        <v>0</v>
      </c>
      <c r="J140" s="91" t="b">
        <v>0</v>
      </c>
      <c r="K140" s="91" t="b">
        <v>0</v>
      </c>
      <c r="L140" s="91" t="b">
        <v>0</v>
      </c>
    </row>
    <row r="141" spans="1:12" ht="15">
      <c r="A141" s="91" t="s">
        <v>892</v>
      </c>
      <c r="B141" s="91" t="s">
        <v>898</v>
      </c>
      <c r="C141" s="91">
        <v>3</v>
      </c>
      <c r="D141" s="130">
        <v>0.008129643798985203</v>
      </c>
      <c r="E141" s="130">
        <v>0.8234742291703011</v>
      </c>
      <c r="F141" s="91" t="s">
        <v>783</v>
      </c>
      <c r="G141" s="91" t="b">
        <v>0</v>
      </c>
      <c r="H141" s="91" t="b">
        <v>0</v>
      </c>
      <c r="I141" s="91" t="b">
        <v>0</v>
      </c>
      <c r="J141" s="91" t="b">
        <v>0</v>
      </c>
      <c r="K141" s="91" t="b">
        <v>0</v>
      </c>
      <c r="L141" s="91" t="b">
        <v>0</v>
      </c>
    </row>
    <row r="142" spans="1:12" ht="15">
      <c r="A142" s="91" t="s">
        <v>898</v>
      </c>
      <c r="B142" s="91" t="s">
        <v>901</v>
      </c>
      <c r="C142" s="91">
        <v>3</v>
      </c>
      <c r="D142" s="130">
        <v>0.008129643798985203</v>
      </c>
      <c r="E142" s="130">
        <v>1.0453229787866574</v>
      </c>
      <c r="F142" s="91" t="s">
        <v>783</v>
      </c>
      <c r="G142" s="91" t="b">
        <v>0</v>
      </c>
      <c r="H142" s="91" t="b">
        <v>0</v>
      </c>
      <c r="I142" s="91" t="b">
        <v>0</v>
      </c>
      <c r="J142" s="91" t="b">
        <v>0</v>
      </c>
      <c r="K142" s="91" t="b">
        <v>0</v>
      </c>
      <c r="L142" s="91" t="b">
        <v>0</v>
      </c>
    </row>
    <row r="143" spans="1:12" ht="15">
      <c r="A143" s="91" t="s">
        <v>899</v>
      </c>
      <c r="B143" s="91" t="s">
        <v>901</v>
      </c>
      <c r="C143" s="91">
        <v>3</v>
      </c>
      <c r="D143" s="130">
        <v>0.008129643798985203</v>
      </c>
      <c r="E143" s="130">
        <v>1.1422329917947138</v>
      </c>
      <c r="F143" s="91" t="s">
        <v>783</v>
      </c>
      <c r="G143" s="91" t="b">
        <v>0</v>
      </c>
      <c r="H143" s="91" t="b">
        <v>0</v>
      </c>
      <c r="I143" s="91" t="b">
        <v>0</v>
      </c>
      <c r="J143" s="91" t="b">
        <v>0</v>
      </c>
      <c r="K143" s="91" t="b">
        <v>0</v>
      </c>
      <c r="L143" s="91" t="b">
        <v>0</v>
      </c>
    </row>
    <row r="144" spans="1:12" ht="15">
      <c r="A144" s="91" t="s">
        <v>907</v>
      </c>
      <c r="B144" s="91" t="s">
        <v>908</v>
      </c>
      <c r="C144" s="91">
        <v>2</v>
      </c>
      <c r="D144" s="130">
        <v>0.006918411545896643</v>
      </c>
      <c r="E144" s="130">
        <v>2.0453229787866576</v>
      </c>
      <c r="F144" s="91" t="s">
        <v>783</v>
      </c>
      <c r="G144" s="91" t="b">
        <v>0</v>
      </c>
      <c r="H144" s="91" t="b">
        <v>0</v>
      </c>
      <c r="I144" s="91" t="b">
        <v>0</v>
      </c>
      <c r="J144" s="91" t="b">
        <v>0</v>
      </c>
      <c r="K144" s="91" t="b">
        <v>0</v>
      </c>
      <c r="L144" s="91" t="b">
        <v>0</v>
      </c>
    </row>
    <row r="145" spans="1:12" ht="15">
      <c r="A145" s="91" t="s">
        <v>908</v>
      </c>
      <c r="B145" s="91" t="s">
        <v>319</v>
      </c>
      <c r="C145" s="91">
        <v>2</v>
      </c>
      <c r="D145" s="130">
        <v>0.006918411545896643</v>
      </c>
      <c r="E145" s="130">
        <v>2.0453229787866576</v>
      </c>
      <c r="F145" s="91" t="s">
        <v>783</v>
      </c>
      <c r="G145" s="91" t="b">
        <v>0</v>
      </c>
      <c r="H145" s="91" t="b">
        <v>0</v>
      </c>
      <c r="I145" s="91" t="b">
        <v>0</v>
      </c>
      <c r="J145" s="91" t="b">
        <v>0</v>
      </c>
      <c r="K145" s="91" t="b">
        <v>0</v>
      </c>
      <c r="L145" s="91" t="b">
        <v>0</v>
      </c>
    </row>
    <row r="146" spans="1:12" ht="15">
      <c r="A146" s="91" t="s">
        <v>893</v>
      </c>
      <c r="B146" s="91" t="s">
        <v>892</v>
      </c>
      <c r="C146" s="91">
        <v>2</v>
      </c>
      <c r="D146" s="130">
        <v>0.006918411545896643</v>
      </c>
      <c r="E146" s="130">
        <v>0.568201724066995</v>
      </c>
      <c r="F146" s="91" t="s">
        <v>783</v>
      </c>
      <c r="G146" s="91" t="b">
        <v>0</v>
      </c>
      <c r="H146" s="91" t="b">
        <v>0</v>
      </c>
      <c r="I146" s="91" t="b">
        <v>0</v>
      </c>
      <c r="J146" s="91" t="b">
        <v>0</v>
      </c>
      <c r="K146" s="91" t="b">
        <v>0</v>
      </c>
      <c r="L146" s="91" t="b">
        <v>0</v>
      </c>
    </row>
    <row r="147" spans="1:12" ht="15">
      <c r="A147" s="91" t="s">
        <v>899</v>
      </c>
      <c r="B147" s="91" t="s">
        <v>902</v>
      </c>
      <c r="C147" s="91">
        <v>2</v>
      </c>
      <c r="D147" s="130">
        <v>0.006918411545896643</v>
      </c>
      <c r="E147" s="130">
        <v>1.0453229787866576</v>
      </c>
      <c r="F147" s="91" t="s">
        <v>783</v>
      </c>
      <c r="G147" s="91" t="b">
        <v>0</v>
      </c>
      <c r="H147" s="91" t="b">
        <v>0</v>
      </c>
      <c r="I147" s="91" t="b">
        <v>0</v>
      </c>
      <c r="J147" s="91" t="b">
        <v>0</v>
      </c>
      <c r="K147" s="91" t="b">
        <v>0</v>
      </c>
      <c r="L147" s="91" t="b">
        <v>0</v>
      </c>
    </row>
    <row r="148" spans="1:12" ht="15">
      <c r="A148" s="91" t="s">
        <v>898</v>
      </c>
      <c r="B148" s="91" t="s">
        <v>893</v>
      </c>
      <c r="C148" s="91">
        <v>2</v>
      </c>
      <c r="D148" s="130">
        <v>0.006918411545896643</v>
      </c>
      <c r="E148" s="130">
        <v>0.6059902849563947</v>
      </c>
      <c r="F148" s="91" t="s">
        <v>783</v>
      </c>
      <c r="G148" s="91" t="b">
        <v>0</v>
      </c>
      <c r="H148" s="91" t="b">
        <v>0</v>
      </c>
      <c r="I148" s="91" t="b">
        <v>0</v>
      </c>
      <c r="J148" s="91" t="b">
        <v>0</v>
      </c>
      <c r="K148" s="91" t="b">
        <v>0</v>
      </c>
      <c r="L148" s="91" t="b">
        <v>0</v>
      </c>
    </row>
    <row r="149" spans="1:12" ht="15">
      <c r="A149" s="91" t="s">
        <v>899</v>
      </c>
      <c r="B149" s="91" t="s">
        <v>898</v>
      </c>
      <c r="C149" s="91">
        <v>2</v>
      </c>
      <c r="D149" s="130">
        <v>0.006918411545896643</v>
      </c>
      <c r="E149" s="130">
        <v>0.7442929831226763</v>
      </c>
      <c r="F149" s="91" t="s">
        <v>783</v>
      </c>
      <c r="G149" s="91" t="b">
        <v>0</v>
      </c>
      <c r="H149" s="91" t="b">
        <v>0</v>
      </c>
      <c r="I149" s="91" t="b">
        <v>0</v>
      </c>
      <c r="J149" s="91" t="b">
        <v>0</v>
      </c>
      <c r="K149" s="91" t="b">
        <v>0</v>
      </c>
      <c r="L149" s="91" t="b">
        <v>0</v>
      </c>
    </row>
    <row r="150" spans="1:12" ht="15">
      <c r="A150" s="91" t="s">
        <v>1098</v>
      </c>
      <c r="B150" s="91" t="s">
        <v>1099</v>
      </c>
      <c r="C150" s="91">
        <v>2</v>
      </c>
      <c r="D150" s="130">
        <v>0.006918411545896643</v>
      </c>
      <c r="E150" s="130">
        <v>2.0453229787866576</v>
      </c>
      <c r="F150" s="91" t="s">
        <v>783</v>
      </c>
      <c r="G150" s="91" t="b">
        <v>0</v>
      </c>
      <c r="H150" s="91" t="b">
        <v>0</v>
      </c>
      <c r="I150" s="91" t="b">
        <v>0</v>
      </c>
      <c r="J150" s="91" t="b">
        <v>0</v>
      </c>
      <c r="K150" s="91" t="b">
        <v>0</v>
      </c>
      <c r="L150" s="91" t="b">
        <v>0</v>
      </c>
    </row>
    <row r="151" spans="1:12" ht="15">
      <c r="A151" s="91" t="s">
        <v>1099</v>
      </c>
      <c r="B151" s="91" t="s">
        <v>1100</v>
      </c>
      <c r="C151" s="91">
        <v>2</v>
      </c>
      <c r="D151" s="130">
        <v>0.006918411545896643</v>
      </c>
      <c r="E151" s="130">
        <v>2.0453229787866576</v>
      </c>
      <c r="F151" s="91" t="s">
        <v>783</v>
      </c>
      <c r="G151" s="91" t="b">
        <v>0</v>
      </c>
      <c r="H151" s="91" t="b">
        <v>0</v>
      </c>
      <c r="I151" s="91" t="b">
        <v>0</v>
      </c>
      <c r="J151" s="91" t="b">
        <v>0</v>
      </c>
      <c r="K151" s="91" t="b">
        <v>0</v>
      </c>
      <c r="L151" s="91" t="b">
        <v>0</v>
      </c>
    </row>
    <row r="152" spans="1:12" ht="15">
      <c r="A152" s="91" t="s">
        <v>1100</v>
      </c>
      <c r="B152" s="91" t="s">
        <v>1101</v>
      </c>
      <c r="C152" s="91">
        <v>2</v>
      </c>
      <c r="D152" s="130">
        <v>0.006918411545896643</v>
      </c>
      <c r="E152" s="130">
        <v>2.0453229787866576</v>
      </c>
      <c r="F152" s="91" t="s">
        <v>783</v>
      </c>
      <c r="G152" s="91" t="b">
        <v>0</v>
      </c>
      <c r="H152" s="91" t="b">
        <v>0</v>
      </c>
      <c r="I152" s="91" t="b">
        <v>0</v>
      </c>
      <c r="J152" s="91" t="b">
        <v>0</v>
      </c>
      <c r="K152" s="91" t="b">
        <v>0</v>
      </c>
      <c r="L152" s="91" t="b">
        <v>0</v>
      </c>
    </row>
    <row r="153" spans="1:12" ht="15">
      <c r="A153" s="91" t="s">
        <v>1101</v>
      </c>
      <c r="B153" s="91" t="s">
        <v>1102</v>
      </c>
      <c r="C153" s="91">
        <v>2</v>
      </c>
      <c r="D153" s="130">
        <v>0.006918411545896643</v>
      </c>
      <c r="E153" s="130">
        <v>2.0453229787866576</v>
      </c>
      <c r="F153" s="91" t="s">
        <v>783</v>
      </c>
      <c r="G153" s="91" t="b">
        <v>0</v>
      </c>
      <c r="H153" s="91" t="b">
        <v>0</v>
      </c>
      <c r="I153" s="91" t="b">
        <v>0</v>
      </c>
      <c r="J153" s="91" t="b">
        <v>0</v>
      </c>
      <c r="K153" s="91" t="b">
        <v>0</v>
      </c>
      <c r="L153" s="91" t="b">
        <v>0</v>
      </c>
    </row>
    <row r="154" spans="1:12" ht="15">
      <c r="A154" s="91" t="s">
        <v>1102</v>
      </c>
      <c r="B154" s="91" t="s">
        <v>1103</v>
      </c>
      <c r="C154" s="91">
        <v>2</v>
      </c>
      <c r="D154" s="130">
        <v>0.006918411545896643</v>
      </c>
      <c r="E154" s="130">
        <v>2.0453229787866576</v>
      </c>
      <c r="F154" s="91" t="s">
        <v>783</v>
      </c>
      <c r="G154" s="91" t="b">
        <v>0</v>
      </c>
      <c r="H154" s="91" t="b">
        <v>0</v>
      </c>
      <c r="I154" s="91" t="b">
        <v>0</v>
      </c>
      <c r="J154" s="91" t="b">
        <v>0</v>
      </c>
      <c r="K154" s="91" t="b">
        <v>0</v>
      </c>
      <c r="L154" s="91" t="b">
        <v>0</v>
      </c>
    </row>
    <row r="155" spans="1:12" ht="15">
      <c r="A155" s="91" t="s">
        <v>1103</v>
      </c>
      <c r="B155" s="91" t="s">
        <v>903</v>
      </c>
      <c r="C155" s="91">
        <v>2</v>
      </c>
      <c r="D155" s="130">
        <v>0.006918411545896643</v>
      </c>
      <c r="E155" s="130">
        <v>1.7442929831226763</v>
      </c>
      <c r="F155" s="91" t="s">
        <v>783</v>
      </c>
      <c r="G155" s="91" t="b">
        <v>0</v>
      </c>
      <c r="H155" s="91" t="b">
        <v>0</v>
      </c>
      <c r="I155" s="91" t="b">
        <v>0</v>
      </c>
      <c r="J155" s="91" t="b">
        <v>0</v>
      </c>
      <c r="K155" s="91" t="b">
        <v>0</v>
      </c>
      <c r="L155" s="91" t="b">
        <v>0</v>
      </c>
    </row>
    <row r="156" spans="1:12" ht="15">
      <c r="A156" s="91" t="s">
        <v>903</v>
      </c>
      <c r="B156" s="91" t="s">
        <v>1104</v>
      </c>
      <c r="C156" s="91">
        <v>2</v>
      </c>
      <c r="D156" s="130">
        <v>0.006918411545896643</v>
      </c>
      <c r="E156" s="130">
        <v>1.7442929831226763</v>
      </c>
      <c r="F156" s="91" t="s">
        <v>783</v>
      </c>
      <c r="G156" s="91" t="b">
        <v>0</v>
      </c>
      <c r="H156" s="91" t="b">
        <v>0</v>
      </c>
      <c r="I156" s="91" t="b">
        <v>0</v>
      </c>
      <c r="J156" s="91" t="b">
        <v>0</v>
      </c>
      <c r="K156" s="91" t="b">
        <v>0</v>
      </c>
      <c r="L156" s="91" t="b">
        <v>0</v>
      </c>
    </row>
    <row r="157" spans="1:12" ht="15">
      <c r="A157" s="91" t="s">
        <v>893</v>
      </c>
      <c r="B157" s="91" t="s">
        <v>1091</v>
      </c>
      <c r="C157" s="91">
        <v>2</v>
      </c>
      <c r="D157" s="130">
        <v>0.006918411545896643</v>
      </c>
      <c r="E157" s="130">
        <v>1.1702617153949573</v>
      </c>
      <c r="F157" s="91" t="s">
        <v>783</v>
      </c>
      <c r="G157" s="91" t="b">
        <v>0</v>
      </c>
      <c r="H157" s="91" t="b">
        <v>0</v>
      </c>
      <c r="I157" s="91" t="b">
        <v>0</v>
      </c>
      <c r="J157" s="91" t="b">
        <v>0</v>
      </c>
      <c r="K157" s="91" t="b">
        <v>0</v>
      </c>
      <c r="L157" s="91" t="b">
        <v>0</v>
      </c>
    </row>
    <row r="158" spans="1:12" ht="15">
      <c r="A158" s="91" t="s">
        <v>864</v>
      </c>
      <c r="B158" s="91" t="s">
        <v>904</v>
      </c>
      <c r="C158" s="91">
        <v>2</v>
      </c>
      <c r="D158" s="130">
        <v>0.006918411545896643</v>
      </c>
      <c r="E158" s="130">
        <v>1.443262987458695</v>
      </c>
      <c r="F158" s="91" t="s">
        <v>783</v>
      </c>
      <c r="G158" s="91" t="b">
        <v>0</v>
      </c>
      <c r="H158" s="91" t="b">
        <v>1</v>
      </c>
      <c r="I158" s="91" t="b">
        <v>0</v>
      </c>
      <c r="J158" s="91" t="b">
        <v>0</v>
      </c>
      <c r="K158" s="91" t="b">
        <v>0</v>
      </c>
      <c r="L158" s="91" t="b">
        <v>0</v>
      </c>
    </row>
    <row r="159" spans="1:12" ht="15">
      <c r="A159" s="91" t="s">
        <v>904</v>
      </c>
      <c r="B159" s="91" t="s">
        <v>1128</v>
      </c>
      <c r="C159" s="91">
        <v>2</v>
      </c>
      <c r="D159" s="130">
        <v>0.006918411545896643</v>
      </c>
      <c r="E159" s="130">
        <v>1.7442929831226763</v>
      </c>
      <c r="F159" s="91" t="s">
        <v>783</v>
      </c>
      <c r="G159" s="91" t="b">
        <v>0</v>
      </c>
      <c r="H159" s="91" t="b">
        <v>0</v>
      </c>
      <c r="I159" s="91" t="b">
        <v>0</v>
      </c>
      <c r="J159" s="91" t="b">
        <v>0</v>
      </c>
      <c r="K159" s="91" t="b">
        <v>0</v>
      </c>
      <c r="L159" s="91" t="b">
        <v>0</v>
      </c>
    </row>
    <row r="160" spans="1:12" ht="15">
      <c r="A160" s="91" t="s">
        <v>1128</v>
      </c>
      <c r="B160" s="91" t="s">
        <v>904</v>
      </c>
      <c r="C160" s="91">
        <v>2</v>
      </c>
      <c r="D160" s="130">
        <v>0.006918411545896643</v>
      </c>
      <c r="E160" s="130">
        <v>1.7442929831226763</v>
      </c>
      <c r="F160" s="91" t="s">
        <v>783</v>
      </c>
      <c r="G160" s="91" t="b">
        <v>0</v>
      </c>
      <c r="H160" s="91" t="b">
        <v>0</v>
      </c>
      <c r="I160" s="91" t="b">
        <v>0</v>
      </c>
      <c r="J160" s="91" t="b">
        <v>0</v>
      </c>
      <c r="K160" s="91" t="b">
        <v>0</v>
      </c>
      <c r="L160" s="91" t="b">
        <v>0</v>
      </c>
    </row>
    <row r="161" spans="1:12" ht="15">
      <c r="A161" s="91" t="s">
        <v>904</v>
      </c>
      <c r="B161" s="91" t="s">
        <v>864</v>
      </c>
      <c r="C161" s="91">
        <v>2</v>
      </c>
      <c r="D161" s="130">
        <v>0.006918411545896643</v>
      </c>
      <c r="E161" s="130">
        <v>1.7442929831226763</v>
      </c>
      <c r="F161" s="91" t="s">
        <v>783</v>
      </c>
      <c r="G161" s="91" t="b">
        <v>0</v>
      </c>
      <c r="H161" s="91" t="b">
        <v>0</v>
      </c>
      <c r="I161" s="91" t="b">
        <v>0</v>
      </c>
      <c r="J161" s="91" t="b">
        <v>0</v>
      </c>
      <c r="K161" s="91" t="b">
        <v>1</v>
      </c>
      <c r="L161" s="91" t="b">
        <v>0</v>
      </c>
    </row>
    <row r="162" spans="1:12" ht="15">
      <c r="A162" s="91" t="s">
        <v>864</v>
      </c>
      <c r="B162" s="91" t="s">
        <v>1129</v>
      </c>
      <c r="C162" s="91">
        <v>2</v>
      </c>
      <c r="D162" s="130">
        <v>0.006918411545896643</v>
      </c>
      <c r="E162" s="130">
        <v>1.7442929831226763</v>
      </c>
      <c r="F162" s="91" t="s">
        <v>783</v>
      </c>
      <c r="G162" s="91" t="b">
        <v>0</v>
      </c>
      <c r="H162" s="91" t="b">
        <v>1</v>
      </c>
      <c r="I162" s="91" t="b">
        <v>0</v>
      </c>
      <c r="J162" s="91" t="b">
        <v>0</v>
      </c>
      <c r="K162" s="91" t="b">
        <v>0</v>
      </c>
      <c r="L162" s="91" t="b">
        <v>0</v>
      </c>
    </row>
    <row r="163" spans="1:12" ht="15">
      <c r="A163" s="91" t="s">
        <v>1129</v>
      </c>
      <c r="B163" s="91" t="s">
        <v>1090</v>
      </c>
      <c r="C163" s="91">
        <v>2</v>
      </c>
      <c r="D163" s="130">
        <v>0.006918411545896643</v>
      </c>
      <c r="E163" s="130">
        <v>1.869231719730976</v>
      </c>
      <c r="F163" s="91" t="s">
        <v>783</v>
      </c>
      <c r="G163" s="91" t="b">
        <v>0</v>
      </c>
      <c r="H163" s="91" t="b">
        <v>0</v>
      </c>
      <c r="I163" s="91" t="b">
        <v>0</v>
      </c>
      <c r="J163" s="91" t="b">
        <v>0</v>
      </c>
      <c r="K163" s="91" t="b">
        <v>0</v>
      </c>
      <c r="L163" s="91" t="b">
        <v>0</v>
      </c>
    </row>
    <row r="164" spans="1:12" ht="15">
      <c r="A164" s="91" t="s">
        <v>1090</v>
      </c>
      <c r="B164" s="91" t="s">
        <v>1130</v>
      </c>
      <c r="C164" s="91">
        <v>2</v>
      </c>
      <c r="D164" s="130">
        <v>0.006918411545896643</v>
      </c>
      <c r="E164" s="130">
        <v>1.869231719730976</v>
      </c>
      <c r="F164" s="91" t="s">
        <v>783</v>
      </c>
      <c r="G164" s="91" t="b">
        <v>0</v>
      </c>
      <c r="H164" s="91" t="b">
        <v>0</v>
      </c>
      <c r="I164" s="91" t="b">
        <v>0</v>
      </c>
      <c r="J164" s="91" t="b">
        <v>0</v>
      </c>
      <c r="K164" s="91" t="b">
        <v>0</v>
      </c>
      <c r="L164" s="91" t="b">
        <v>0</v>
      </c>
    </row>
    <row r="165" spans="1:12" ht="15">
      <c r="A165" s="91" t="s">
        <v>240</v>
      </c>
      <c r="B165" s="91" t="s">
        <v>1131</v>
      </c>
      <c r="C165" s="91">
        <v>2</v>
      </c>
      <c r="D165" s="130">
        <v>0.006918411545896643</v>
      </c>
      <c r="E165" s="130">
        <v>2.0453229787866576</v>
      </c>
      <c r="F165" s="91" t="s">
        <v>783</v>
      </c>
      <c r="G165" s="91" t="b">
        <v>0</v>
      </c>
      <c r="H165" s="91" t="b">
        <v>0</v>
      </c>
      <c r="I165" s="91" t="b">
        <v>0</v>
      </c>
      <c r="J165" s="91" t="b">
        <v>0</v>
      </c>
      <c r="K165" s="91" t="b">
        <v>0</v>
      </c>
      <c r="L165" s="91" t="b">
        <v>0</v>
      </c>
    </row>
    <row r="166" spans="1:12" ht="15">
      <c r="A166" s="91" t="s">
        <v>1131</v>
      </c>
      <c r="B166" s="91" t="s">
        <v>892</v>
      </c>
      <c r="C166" s="91">
        <v>2</v>
      </c>
      <c r="D166" s="130">
        <v>0.006918411545896643</v>
      </c>
      <c r="E166" s="130">
        <v>1.2671717284030137</v>
      </c>
      <c r="F166" s="91" t="s">
        <v>783</v>
      </c>
      <c r="G166" s="91" t="b">
        <v>0</v>
      </c>
      <c r="H166" s="91" t="b">
        <v>0</v>
      </c>
      <c r="I166" s="91" t="b">
        <v>0</v>
      </c>
      <c r="J166" s="91" t="b">
        <v>0</v>
      </c>
      <c r="K166" s="91" t="b">
        <v>0</v>
      </c>
      <c r="L166" s="91" t="b">
        <v>0</v>
      </c>
    </row>
    <row r="167" spans="1:12" ht="15">
      <c r="A167" s="91" t="s">
        <v>900</v>
      </c>
      <c r="B167" s="91" t="s">
        <v>893</v>
      </c>
      <c r="C167" s="91">
        <v>2</v>
      </c>
      <c r="D167" s="130">
        <v>0.006918411545896643</v>
      </c>
      <c r="E167" s="130">
        <v>0.760892244942138</v>
      </c>
      <c r="F167" s="91" t="s">
        <v>783</v>
      </c>
      <c r="G167" s="91" t="b">
        <v>0</v>
      </c>
      <c r="H167" s="91" t="b">
        <v>0</v>
      </c>
      <c r="I167" s="91" t="b">
        <v>0</v>
      </c>
      <c r="J167" s="91" t="b">
        <v>0</v>
      </c>
      <c r="K167" s="91" t="b">
        <v>0</v>
      </c>
      <c r="L167" s="91" t="b">
        <v>0</v>
      </c>
    </row>
    <row r="168" spans="1:12" ht="15">
      <c r="A168" s="91" t="s">
        <v>893</v>
      </c>
      <c r="B168" s="91" t="s">
        <v>898</v>
      </c>
      <c r="C168" s="91">
        <v>2</v>
      </c>
      <c r="D168" s="130">
        <v>0.006918411545896643</v>
      </c>
      <c r="E168" s="130">
        <v>0.6473829701146199</v>
      </c>
      <c r="F168" s="91" t="s">
        <v>783</v>
      </c>
      <c r="G168" s="91" t="b">
        <v>0</v>
      </c>
      <c r="H168" s="91" t="b">
        <v>0</v>
      </c>
      <c r="I168" s="91" t="b">
        <v>0</v>
      </c>
      <c r="J168" s="91" t="b">
        <v>0</v>
      </c>
      <c r="K168" s="91" t="b">
        <v>0</v>
      </c>
      <c r="L168" s="91" t="b">
        <v>0</v>
      </c>
    </row>
    <row r="169" spans="1:12" ht="15">
      <c r="A169" s="91" t="s">
        <v>901</v>
      </c>
      <c r="B169" s="91" t="s">
        <v>902</v>
      </c>
      <c r="C169" s="91">
        <v>2</v>
      </c>
      <c r="D169" s="130">
        <v>0.006918411545896643</v>
      </c>
      <c r="E169" s="130">
        <v>1.2494429614425822</v>
      </c>
      <c r="F169" s="91" t="s">
        <v>783</v>
      </c>
      <c r="G169" s="91" t="b">
        <v>0</v>
      </c>
      <c r="H169" s="91" t="b">
        <v>0</v>
      </c>
      <c r="I169" s="91" t="b">
        <v>0</v>
      </c>
      <c r="J169" s="91" t="b">
        <v>0</v>
      </c>
      <c r="K169" s="91" t="b">
        <v>0</v>
      </c>
      <c r="L169" s="91" t="b">
        <v>0</v>
      </c>
    </row>
    <row r="170" spans="1:12" ht="15">
      <c r="A170" s="91" t="s">
        <v>907</v>
      </c>
      <c r="B170" s="91" t="s">
        <v>908</v>
      </c>
      <c r="C170" s="91">
        <v>2</v>
      </c>
      <c r="D170" s="130">
        <v>0.012041199826559249</v>
      </c>
      <c r="E170" s="130">
        <v>1.662757831681574</v>
      </c>
      <c r="F170" s="91" t="s">
        <v>784</v>
      </c>
      <c r="G170" s="91" t="b">
        <v>0</v>
      </c>
      <c r="H170" s="91" t="b">
        <v>0</v>
      </c>
      <c r="I170" s="91" t="b">
        <v>0</v>
      </c>
      <c r="J170" s="91" t="b">
        <v>0</v>
      </c>
      <c r="K170" s="91" t="b">
        <v>0</v>
      </c>
      <c r="L170" s="91" t="b">
        <v>0</v>
      </c>
    </row>
    <row r="171" spans="1:12" ht="15">
      <c r="A171" s="91" t="s">
        <v>908</v>
      </c>
      <c r="B171" s="91" t="s">
        <v>319</v>
      </c>
      <c r="C171" s="91">
        <v>2</v>
      </c>
      <c r="D171" s="130">
        <v>0.012041199826559249</v>
      </c>
      <c r="E171" s="130">
        <v>1.662757831681574</v>
      </c>
      <c r="F171" s="91" t="s">
        <v>784</v>
      </c>
      <c r="G171" s="91" t="b">
        <v>0</v>
      </c>
      <c r="H171" s="91" t="b">
        <v>0</v>
      </c>
      <c r="I171" s="91" t="b">
        <v>0</v>
      </c>
      <c r="J171" s="91" t="b">
        <v>0</v>
      </c>
      <c r="K171" s="91" t="b">
        <v>0</v>
      </c>
      <c r="L171" s="91" t="b">
        <v>0</v>
      </c>
    </row>
    <row r="172" spans="1:12" ht="15">
      <c r="A172" s="91" t="s">
        <v>910</v>
      </c>
      <c r="B172" s="91" t="s">
        <v>911</v>
      </c>
      <c r="C172" s="91">
        <v>3</v>
      </c>
      <c r="D172" s="130">
        <v>0.005205780692012497</v>
      </c>
      <c r="E172" s="130">
        <v>1.3553876579865738</v>
      </c>
      <c r="F172" s="91" t="s">
        <v>785</v>
      </c>
      <c r="G172" s="91" t="b">
        <v>0</v>
      </c>
      <c r="H172" s="91" t="b">
        <v>0</v>
      </c>
      <c r="I172" s="91" t="b">
        <v>0</v>
      </c>
      <c r="J172" s="91" t="b">
        <v>0</v>
      </c>
      <c r="K172" s="91" t="b">
        <v>0</v>
      </c>
      <c r="L172" s="91" t="b">
        <v>0</v>
      </c>
    </row>
    <row r="173" spans="1:12" ht="15">
      <c r="A173" s="91" t="s">
        <v>911</v>
      </c>
      <c r="B173" s="91" t="s">
        <v>912</v>
      </c>
      <c r="C173" s="91">
        <v>3</v>
      </c>
      <c r="D173" s="130">
        <v>0.005205780692012497</v>
      </c>
      <c r="E173" s="130">
        <v>1.3553876579865738</v>
      </c>
      <c r="F173" s="91" t="s">
        <v>785</v>
      </c>
      <c r="G173" s="91" t="b">
        <v>0</v>
      </c>
      <c r="H173" s="91" t="b">
        <v>0</v>
      </c>
      <c r="I173" s="91" t="b">
        <v>0</v>
      </c>
      <c r="J173" s="91" t="b">
        <v>0</v>
      </c>
      <c r="K173" s="91" t="b">
        <v>0</v>
      </c>
      <c r="L173" s="91" t="b">
        <v>0</v>
      </c>
    </row>
    <row r="174" spans="1:12" ht="15">
      <c r="A174" s="91" t="s">
        <v>912</v>
      </c>
      <c r="B174" s="91" t="s">
        <v>913</v>
      </c>
      <c r="C174" s="91">
        <v>3</v>
      </c>
      <c r="D174" s="130">
        <v>0.005205780692012497</v>
      </c>
      <c r="E174" s="130">
        <v>1.3553876579865738</v>
      </c>
      <c r="F174" s="91" t="s">
        <v>785</v>
      </c>
      <c r="G174" s="91" t="b">
        <v>0</v>
      </c>
      <c r="H174" s="91" t="b">
        <v>0</v>
      </c>
      <c r="I174" s="91" t="b">
        <v>0</v>
      </c>
      <c r="J174" s="91" t="b">
        <v>0</v>
      </c>
      <c r="K174" s="91" t="b">
        <v>0</v>
      </c>
      <c r="L174" s="91" t="b">
        <v>0</v>
      </c>
    </row>
    <row r="175" spans="1:12" ht="15">
      <c r="A175" s="91" t="s">
        <v>913</v>
      </c>
      <c r="B175" s="91" t="s">
        <v>914</v>
      </c>
      <c r="C175" s="91">
        <v>3</v>
      </c>
      <c r="D175" s="130">
        <v>0.005205780692012497</v>
      </c>
      <c r="E175" s="130">
        <v>1.3553876579865738</v>
      </c>
      <c r="F175" s="91" t="s">
        <v>785</v>
      </c>
      <c r="G175" s="91" t="b">
        <v>0</v>
      </c>
      <c r="H175" s="91" t="b">
        <v>0</v>
      </c>
      <c r="I175" s="91" t="b">
        <v>0</v>
      </c>
      <c r="J175" s="91" t="b">
        <v>0</v>
      </c>
      <c r="K175" s="91" t="b">
        <v>0</v>
      </c>
      <c r="L175" s="91" t="b">
        <v>0</v>
      </c>
    </row>
    <row r="176" spans="1:12" ht="15">
      <c r="A176" s="91" t="s">
        <v>914</v>
      </c>
      <c r="B176" s="91" t="s">
        <v>915</v>
      </c>
      <c r="C176" s="91">
        <v>3</v>
      </c>
      <c r="D176" s="130">
        <v>0.005205780692012497</v>
      </c>
      <c r="E176" s="130">
        <v>1.3553876579865738</v>
      </c>
      <c r="F176" s="91" t="s">
        <v>785</v>
      </c>
      <c r="G176" s="91" t="b">
        <v>0</v>
      </c>
      <c r="H176" s="91" t="b">
        <v>0</v>
      </c>
      <c r="I176" s="91" t="b">
        <v>0</v>
      </c>
      <c r="J176" s="91" t="b">
        <v>0</v>
      </c>
      <c r="K176" s="91" t="b">
        <v>0</v>
      </c>
      <c r="L176" s="91" t="b">
        <v>0</v>
      </c>
    </row>
    <row r="177" spans="1:12" ht="15">
      <c r="A177" s="91" t="s">
        <v>915</v>
      </c>
      <c r="B177" s="91" t="s">
        <v>916</v>
      </c>
      <c r="C177" s="91">
        <v>3</v>
      </c>
      <c r="D177" s="130">
        <v>0.005205780692012497</v>
      </c>
      <c r="E177" s="130">
        <v>1.3553876579865738</v>
      </c>
      <c r="F177" s="91" t="s">
        <v>785</v>
      </c>
      <c r="G177" s="91" t="b">
        <v>0</v>
      </c>
      <c r="H177" s="91" t="b">
        <v>0</v>
      </c>
      <c r="I177" s="91" t="b">
        <v>0</v>
      </c>
      <c r="J177" s="91" t="b">
        <v>0</v>
      </c>
      <c r="K177" s="91" t="b">
        <v>0</v>
      </c>
      <c r="L177" s="91" t="b">
        <v>0</v>
      </c>
    </row>
    <row r="178" spans="1:12" ht="15">
      <c r="A178" s="91" t="s">
        <v>916</v>
      </c>
      <c r="B178" s="91" t="s">
        <v>917</v>
      </c>
      <c r="C178" s="91">
        <v>3</v>
      </c>
      <c r="D178" s="130">
        <v>0.005205780692012497</v>
      </c>
      <c r="E178" s="130">
        <v>1.3553876579865738</v>
      </c>
      <c r="F178" s="91" t="s">
        <v>785</v>
      </c>
      <c r="G178" s="91" t="b">
        <v>0</v>
      </c>
      <c r="H178" s="91" t="b">
        <v>0</v>
      </c>
      <c r="I178" s="91" t="b">
        <v>0</v>
      </c>
      <c r="J178" s="91" t="b">
        <v>0</v>
      </c>
      <c r="K178" s="91" t="b">
        <v>0</v>
      </c>
      <c r="L178" s="91" t="b">
        <v>0</v>
      </c>
    </row>
    <row r="179" spans="1:12" ht="15">
      <c r="A179" s="91" t="s">
        <v>917</v>
      </c>
      <c r="B179" s="91" t="s">
        <v>918</v>
      </c>
      <c r="C179" s="91">
        <v>3</v>
      </c>
      <c r="D179" s="130">
        <v>0.005205780692012497</v>
      </c>
      <c r="E179" s="130">
        <v>1.3553876579865738</v>
      </c>
      <c r="F179" s="91" t="s">
        <v>785</v>
      </c>
      <c r="G179" s="91" t="b">
        <v>0</v>
      </c>
      <c r="H179" s="91" t="b">
        <v>0</v>
      </c>
      <c r="I179" s="91" t="b">
        <v>0</v>
      </c>
      <c r="J179" s="91" t="b">
        <v>0</v>
      </c>
      <c r="K179" s="91" t="b">
        <v>0</v>
      </c>
      <c r="L179" s="91" t="b">
        <v>0</v>
      </c>
    </row>
    <row r="180" spans="1:12" ht="15">
      <c r="A180" s="91" t="s">
        <v>918</v>
      </c>
      <c r="B180" s="91" t="s">
        <v>1095</v>
      </c>
      <c r="C180" s="91">
        <v>3</v>
      </c>
      <c r="D180" s="130">
        <v>0.005205780692012497</v>
      </c>
      <c r="E180" s="130">
        <v>1.3553876579865738</v>
      </c>
      <c r="F180" s="91" t="s">
        <v>785</v>
      </c>
      <c r="G180" s="91" t="b">
        <v>0</v>
      </c>
      <c r="H180" s="91" t="b">
        <v>0</v>
      </c>
      <c r="I180" s="91" t="b">
        <v>0</v>
      </c>
      <c r="J180" s="91" t="b">
        <v>0</v>
      </c>
      <c r="K180" s="91" t="b">
        <v>0</v>
      </c>
      <c r="L180" s="91" t="b">
        <v>0</v>
      </c>
    </row>
    <row r="181" spans="1:12" ht="15">
      <c r="A181" s="91" t="s">
        <v>1095</v>
      </c>
      <c r="B181" s="91" t="s">
        <v>1096</v>
      </c>
      <c r="C181" s="91">
        <v>3</v>
      </c>
      <c r="D181" s="130">
        <v>0.005205780692012497</v>
      </c>
      <c r="E181" s="130">
        <v>1.3553876579865738</v>
      </c>
      <c r="F181" s="91" t="s">
        <v>785</v>
      </c>
      <c r="G181" s="91" t="b">
        <v>0</v>
      </c>
      <c r="H181" s="91" t="b">
        <v>0</v>
      </c>
      <c r="I181" s="91" t="b">
        <v>0</v>
      </c>
      <c r="J181" s="91" t="b">
        <v>0</v>
      </c>
      <c r="K181" s="91" t="b">
        <v>0</v>
      </c>
      <c r="L181" s="91" t="b">
        <v>0</v>
      </c>
    </row>
    <row r="182" spans="1:12" ht="15">
      <c r="A182" s="91" t="s">
        <v>223</v>
      </c>
      <c r="B182" s="91" t="s">
        <v>910</v>
      </c>
      <c r="C182" s="91">
        <v>2</v>
      </c>
      <c r="D182" s="130">
        <v>0.008361944323999478</v>
      </c>
      <c r="E182" s="130">
        <v>1.3553876579865738</v>
      </c>
      <c r="F182" s="91" t="s">
        <v>785</v>
      </c>
      <c r="G182" s="91" t="b">
        <v>0</v>
      </c>
      <c r="H182" s="91" t="b">
        <v>0</v>
      </c>
      <c r="I182" s="91" t="b">
        <v>0</v>
      </c>
      <c r="J182" s="91" t="b">
        <v>0</v>
      </c>
      <c r="K182" s="91" t="b">
        <v>0</v>
      </c>
      <c r="L182" s="91" t="b">
        <v>0</v>
      </c>
    </row>
    <row r="183" spans="1:12" ht="15">
      <c r="A183" s="91" t="s">
        <v>1096</v>
      </c>
      <c r="B183" s="91" t="s">
        <v>1117</v>
      </c>
      <c r="C183" s="91">
        <v>2</v>
      </c>
      <c r="D183" s="130">
        <v>0.008361944323999478</v>
      </c>
      <c r="E183" s="130">
        <v>1.3553876579865738</v>
      </c>
      <c r="F183" s="91" t="s">
        <v>785</v>
      </c>
      <c r="G183" s="91" t="b">
        <v>0</v>
      </c>
      <c r="H183" s="91" t="b">
        <v>0</v>
      </c>
      <c r="I183" s="91" t="b">
        <v>0</v>
      </c>
      <c r="J183" s="91" t="b">
        <v>0</v>
      </c>
      <c r="K183" s="91" t="b">
        <v>0</v>
      </c>
      <c r="L183" s="91" t="b">
        <v>0</v>
      </c>
    </row>
    <row r="184" spans="1:12" ht="15">
      <c r="A184" s="91" t="s">
        <v>920</v>
      </c>
      <c r="B184" s="91" t="s">
        <v>921</v>
      </c>
      <c r="C184" s="91">
        <v>4</v>
      </c>
      <c r="D184" s="130">
        <v>0</v>
      </c>
      <c r="E184" s="130">
        <v>1.161368002234975</v>
      </c>
      <c r="F184" s="91" t="s">
        <v>786</v>
      </c>
      <c r="G184" s="91" t="b">
        <v>0</v>
      </c>
      <c r="H184" s="91" t="b">
        <v>0</v>
      </c>
      <c r="I184" s="91" t="b">
        <v>0</v>
      </c>
      <c r="J184" s="91" t="b">
        <v>0</v>
      </c>
      <c r="K184" s="91" t="b">
        <v>0</v>
      </c>
      <c r="L184" s="91" t="b">
        <v>0</v>
      </c>
    </row>
    <row r="185" spans="1:12" ht="15">
      <c r="A185" s="91" t="s">
        <v>921</v>
      </c>
      <c r="B185" s="91" t="s">
        <v>922</v>
      </c>
      <c r="C185" s="91">
        <v>4</v>
      </c>
      <c r="D185" s="130">
        <v>0</v>
      </c>
      <c r="E185" s="130">
        <v>1.161368002234975</v>
      </c>
      <c r="F185" s="91" t="s">
        <v>786</v>
      </c>
      <c r="G185" s="91" t="b">
        <v>0</v>
      </c>
      <c r="H185" s="91" t="b">
        <v>0</v>
      </c>
      <c r="I185" s="91" t="b">
        <v>0</v>
      </c>
      <c r="J185" s="91" t="b">
        <v>0</v>
      </c>
      <c r="K185" s="91" t="b">
        <v>0</v>
      </c>
      <c r="L185" s="91" t="b">
        <v>0</v>
      </c>
    </row>
    <row r="186" spans="1:12" ht="15">
      <c r="A186" s="91" t="s">
        <v>922</v>
      </c>
      <c r="B186" s="91" t="s">
        <v>923</v>
      </c>
      <c r="C186" s="91">
        <v>4</v>
      </c>
      <c r="D186" s="130">
        <v>0</v>
      </c>
      <c r="E186" s="130">
        <v>1.161368002234975</v>
      </c>
      <c r="F186" s="91" t="s">
        <v>786</v>
      </c>
      <c r="G186" s="91" t="b">
        <v>0</v>
      </c>
      <c r="H186" s="91" t="b">
        <v>0</v>
      </c>
      <c r="I186" s="91" t="b">
        <v>0</v>
      </c>
      <c r="J186" s="91" t="b">
        <v>0</v>
      </c>
      <c r="K186" s="91" t="b">
        <v>0</v>
      </c>
      <c r="L186" s="91" t="b">
        <v>0</v>
      </c>
    </row>
    <row r="187" spans="1:12" ht="15">
      <c r="A187" s="91" t="s">
        <v>923</v>
      </c>
      <c r="B187" s="91" t="s">
        <v>924</v>
      </c>
      <c r="C187" s="91">
        <v>4</v>
      </c>
      <c r="D187" s="130">
        <v>0</v>
      </c>
      <c r="E187" s="130">
        <v>1.161368002234975</v>
      </c>
      <c r="F187" s="91" t="s">
        <v>786</v>
      </c>
      <c r="G187" s="91" t="b">
        <v>0</v>
      </c>
      <c r="H187" s="91" t="b">
        <v>0</v>
      </c>
      <c r="I187" s="91" t="b">
        <v>0</v>
      </c>
      <c r="J187" s="91" t="b">
        <v>0</v>
      </c>
      <c r="K187" s="91" t="b">
        <v>0</v>
      </c>
      <c r="L187" s="91" t="b">
        <v>0</v>
      </c>
    </row>
    <row r="188" spans="1:12" ht="15">
      <c r="A188" s="91" t="s">
        <v>924</v>
      </c>
      <c r="B188" s="91" t="s">
        <v>925</v>
      </c>
      <c r="C188" s="91">
        <v>4</v>
      </c>
      <c r="D188" s="130">
        <v>0</v>
      </c>
      <c r="E188" s="130">
        <v>1.161368002234975</v>
      </c>
      <c r="F188" s="91" t="s">
        <v>786</v>
      </c>
      <c r="G188" s="91" t="b">
        <v>0</v>
      </c>
      <c r="H188" s="91" t="b">
        <v>0</v>
      </c>
      <c r="I188" s="91" t="b">
        <v>0</v>
      </c>
      <c r="J188" s="91" t="b">
        <v>0</v>
      </c>
      <c r="K188" s="91" t="b">
        <v>0</v>
      </c>
      <c r="L188" s="91" t="b">
        <v>0</v>
      </c>
    </row>
    <row r="189" spans="1:12" ht="15">
      <c r="A189" s="91" t="s">
        <v>925</v>
      </c>
      <c r="B189" s="91" t="s">
        <v>926</v>
      </c>
      <c r="C189" s="91">
        <v>4</v>
      </c>
      <c r="D189" s="130">
        <v>0</v>
      </c>
      <c r="E189" s="130">
        <v>1.161368002234975</v>
      </c>
      <c r="F189" s="91" t="s">
        <v>786</v>
      </c>
      <c r="G189" s="91" t="b">
        <v>0</v>
      </c>
      <c r="H189" s="91" t="b">
        <v>0</v>
      </c>
      <c r="I189" s="91" t="b">
        <v>0</v>
      </c>
      <c r="J189" s="91" t="b">
        <v>0</v>
      </c>
      <c r="K189" s="91" t="b">
        <v>0</v>
      </c>
      <c r="L189" s="91" t="b">
        <v>0</v>
      </c>
    </row>
    <row r="190" spans="1:12" ht="15">
      <c r="A190" s="91" t="s">
        <v>926</v>
      </c>
      <c r="B190" s="91" t="s">
        <v>927</v>
      </c>
      <c r="C190" s="91">
        <v>4</v>
      </c>
      <c r="D190" s="130">
        <v>0</v>
      </c>
      <c r="E190" s="130">
        <v>1.161368002234975</v>
      </c>
      <c r="F190" s="91" t="s">
        <v>786</v>
      </c>
      <c r="G190" s="91" t="b">
        <v>0</v>
      </c>
      <c r="H190" s="91" t="b">
        <v>0</v>
      </c>
      <c r="I190" s="91" t="b">
        <v>0</v>
      </c>
      <c r="J190" s="91" t="b">
        <v>0</v>
      </c>
      <c r="K190" s="91" t="b">
        <v>0</v>
      </c>
      <c r="L190" s="91" t="b">
        <v>0</v>
      </c>
    </row>
    <row r="191" spans="1:12" ht="15">
      <c r="A191" s="91" t="s">
        <v>927</v>
      </c>
      <c r="B191" s="91" t="s">
        <v>928</v>
      </c>
      <c r="C191" s="91">
        <v>4</v>
      </c>
      <c r="D191" s="130">
        <v>0</v>
      </c>
      <c r="E191" s="130">
        <v>1.161368002234975</v>
      </c>
      <c r="F191" s="91" t="s">
        <v>786</v>
      </c>
      <c r="G191" s="91" t="b">
        <v>0</v>
      </c>
      <c r="H191" s="91" t="b">
        <v>0</v>
      </c>
      <c r="I191" s="91" t="b">
        <v>0</v>
      </c>
      <c r="J191" s="91" t="b">
        <v>0</v>
      </c>
      <c r="K191" s="91" t="b">
        <v>0</v>
      </c>
      <c r="L191" s="91" t="b">
        <v>0</v>
      </c>
    </row>
    <row r="192" spans="1:12" ht="15">
      <c r="A192" s="91" t="s">
        <v>928</v>
      </c>
      <c r="B192" s="91" t="s">
        <v>929</v>
      </c>
      <c r="C192" s="91">
        <v>4</v>
      </c>
      <c r="D192" s="130">
        <v>0</v>
      </c>
      <c r="E192" s="130">
        <v>1.161368002234975</v>
      </c>
      <c r="F192" s="91" t="s">
        <v>786</v>
      </c>
      <c r="G192" s="91" t="b">
        <v>0</v>
      </c>
      <c r="H192" s="91" t="b">
        <v>0</v>
      </c>
      <c r="I192" s="91" t="b">
        <v>0</v>
      </c>
      <c r="J192" s="91" t="b">
        <v>0</v>
      </c>
      <c r="K192" s="91" t="b">
        <v>0</v>
      </c>
      <c r="L192" s="91" t="b">
        <v>0</v>
      </c>
    </row>
    <row r="193" spans="1:12" ht="15">
      <c r="A193" s="91" t="s">
        <v>214</v>
      </c>
      <c r="B193" s="91" t="s">
        <v>920</v>
      </c>
      <c r="C193" s="91">
        <v>3</v>
      </c>
      <c r="D193" s="130">
        <v>0.006045422739111287</v>
      </c>
      <c r="E193" s="130">
        <v>1.2863067388432747</v>
      </c>
      <c r="F193" s="91" t="s">
        <v>786</v>
      </c>
      <c r="G193" s="91" t="b">
        <v>0</v>
      </c>
      <c r="H193" s="91" t="b">
        <v>0</v>
      </c>
      <c r="I193" s="91" t="b">
        <v>0</v>
      </c>
      <c r="J193" s="91" t="b">
        <v>0</v>
      </c>
      <c r="K193" s="91" t="b">
        <v>0</v>
      </c>
      <c r="L193" s="91" t="b">
        <v>0</v>
      </c>
    </row>
    <row r="194" spans="1:12" ht="15">
      <c r="A194" s="91" t="s">
        <v>929</v>
      </c>
      <c r="B194" s="91" t="s">
        <v>1111</v>
      </c>
      <c r="C194" s="91">
        <v>3</v>
      </c>
      <c r="D194" s="130">
        <v>0.006045422739111287</v>
      </c>
      <c r="E194" s="130">
        <v>1.1613680022349748</v>
      </c>
      <c r="F194" s="91" t="s">
        <v>786</v>
      </c>
      <c r="G194" s="91" t="b">
        <v>0</v>
      </c>
      <c r="H194" s="91" t="b">
        <v>0</v>
      </c>
      <c r="I194" s="91" t="b">
        <v>0</v>
      </c>
      <c r="J194" s="91" t="b">
        <v>0</v>
      </c>
      <c r="K194" s="91" t="b">
        <v>0</v>
      </c>
      <c r="L194" s="91" t="b">
        <v>0</v>
      </c>
    </row>
    <row r="195" spans="1:12" ht="15">
      <c r="A195" s="91" t="s">
        <v>895</v>
      </c>
      <c r="B195" s="91" t="s">
        <v>892</v>
      </c>
      <c r="C195" s="91">
        <v>10</v>
      </c>
      <c r="D195" s="130">
        <v>0.006822955227954299</v>
      </c>
      <c r="E195" s="130">
        <v>1.146128035678238</v>
      </c>
      <c r="F195" s="91" t="s">
        <v>787</v>
      </c>
      <c r="G195" s="91" t="b">
        <v>0</v>
      </c>
      <c r="H195" s="91" t="b">
        <v>0</v>
      </c>
      <c r="I195" s="91" t="b">
        <v>0</v>
      </c>
      <c r="J195" s="91" t="b">
        <v>0</v>
      </c>
      <c r="K195" s="91" t="b">
        <v>0</v>
      </c>
      <c r="L195" s="91" t="b">
        <v>0</v>
      </c>
    </row>
    <row r="196" spans="1:12" ht="15">
      <c r="A196" s="91" t="s">
        <v>892</v>
      </c>
      <c r="B196" s="91" t="s">
        <v>896</v>
      </c>
      <c r="C196" s="91">
        <v>10</v>
      </c>
      <c r="D196" s="130">
        <v>0.006822955227954299</v>
      </c>
      <c r="E196" s="130">
        <v>1.146128035678238</v>
      </c>
      <c r="F196" s="91" t="s">
        <v>787</v>
      </c>
      <c r="G196" s="91" t="b">
        <v>0</v>
      </c>
      <c r="H196" s="91" t="b">
        <v>0</v>
      </c>
      <c r="I196" s="91" t="b">
        <v>0</v>
      </c>
      <c r="J196" s="91" t="b">
        <v>0</v>
      </c>
      <c r="K196" s="91" t="b">
        <v>0</v>
      </c>
      <c r="L196" s="91" t="b">
        <v>0</v>
      </c>
    </row>
    <row r="197" spans="1:12" ht="15">
      <c r="A197" s="91" t="s">
        <v>896</v>
      </c>
      <c r="B197" s="91" t="s">
        <v>931</v>
      </c>
      <c r="C197" s="91">
        <v>10</v>
      </c>
      <c r="D197" s="130">
        <v>0.006822955227954299</v>
      </c>
      <c r="E197" s="130">
        <v>1.187520720836463</v>
      </c>
      <c r="F197" s="91" t="s">
        <v>787</v>
      </c>
      <c r="G197" s="91" t="b">
        <v>0</v>
      </c>
      <c r="H197" s="91" t="b">
        <v>0</v>
      </c>
      <c r="I197" s="91" t="b">
        <v>0</v>
      </c>
      <c r="J197" s="91" t="b">
        <v>0</v>
      </c>
      <c r="K197" s="91" t="b">
        <v>0</v>
      </c>
      <c r="L197" s="91" t="b">
        <v>0</v>
      </c>
    </row>
    <row r="198" spans="1:12" ht="15">
      <c r="A198" s="91" t="s">
        <v>931</v>
      </c>
      <c r="B198" s="91" t="s">
        <v>932</v>
      </c>
      <c r="C198" s="91">
        <v>10</v>
      </c>
      <c r="D198" s="130">
        <v>0.006822955227954299</v>
      </c>
      <c r="E198" s="130">
        <v>1.187520720836463</v>
      </c>
      <c r="F198" s="91" t="s">
        <v>787</v>
      </c>
      <c r="G198" s="91" t="b">
        <v>0</v>
      </c>
      <c r="H198" s="91" t="b">
        <v>0</v>
      </c>
      <c r="I198" s="91" t="b">
        <v>0</v>
      </c>
      <c r="J198" s="91" t="b">
        <v>0</v>
      </c>
      <c r="K198" s="91" t="b">
        <v>0</v>
      </c>
      <c r="L198" s="91" t="b">
        <v>0</v>
      </c>
    </row>
    <row r="199" spans="1:12" ht="15">
      <c r="A199" s="91" t="s">
        <v>932</v>
      </c>
      <c r="B199" s="91" t="s">
        <v>933</v>
      </c>
      <c r="C199" s="91">
        <v>10</v>
      </c>
      <c r="D199" s="130">
        <v>0.006822955227954299</v>
      </c>
      <c r="E199" s="130">
        <v>1.187520720836463</v>
      </c>
      <c r="F199" s="91" t="s">
        <v>787</v>
      </c>
      <c r="G199" s="91" t="b">
        <v>0</v>
      </c>
      <c r="H199" s="91" t="b">
        <v>0</v>
      </c>
      <c r="I199" s="91" t="b">
        <v>0</v>
      </c>
      <c r="J199" s="91" t="b">
        <v>0</v>
      </c>
      <c r="K199" s="91" t="b">
        <v>0</v>
      </c>
      <c r="L199" s="91" t="b">
        <v>0</v>
      </c>
    </row>
    <row r="200" spans="1:12" ht="15">
      <c r="A200" s="91" t="s">
        <v>933</v>
      </c>
      <c r="B200" s="91" t="s">
        <v>934</v>
      </c>
      <c r="C200" s="91">
        <v>10</v>
      </c>
      <c r="D200" s="130">
        <v>0.006822955227954299</v>
      </c>
      <c r="E200" s="130">
        <v>1.187520720836463</v>
      </c>
      <c r="F200" s="91" t="s">
        <v>787</v>
      </c>
      <c r="G200" s="91" t="b">
        <v>0</v>
      </c>
      <c r="H200" s="91" t="b">
        <v>0</v>
      </c>
      <c r="I200" s="91" t="b">
        <v>0</v>
      </c>
      <c r="J200" s="91" t="b">
        <v>0</v>
      </c>
      <c r="K200" s="91" t="b">
        <v>0</v>
      </c>
      <c r="L200" s="91" t="b">
        <v>0</v>
      </c>
    </row>
    <row r="201" spans="1:12" ht="15">
      <c r="A201" s="91" t="s">
        <v>934</v>
      </c>
      <c r="B201" s="91" t="s">
        <v>894</v>
      </c>
      <c r="C201" s="91">
        <v>10</v>
      </c>
      <c r="D201" s="130">
        <v>0.006822955227954299</v>
      </c>
      <c r="E201" s="130">
        <v>1.187520720836463</v>
      </c>
      <c r="F201" s="91" t="s">
        <v>787</v>
      </c>
      <c r="G201" s="91" t="b">
        <v>0</v>
      </c>
      <c r="H201" s="91" t="b">
        <v>0</v>
      </c>
      <c r="I201" s="91" t="b">
        <v>0</v>
      </c>
      <c r="J201" s="91" t="b">
        <v>0</v>
      </c>
      <c r="K201" s="91" t="b">
        <v>0</v>
      </c>
      <c r="L201" s="91" t="b">
        <v>0</v>
      </c>
    </row>
    <row r="202" spans="1:12" ht="15">
      <c r="A202" s="91" t="s">
        <v>894</v>
      </c>
      <c r="B202" s="91" t="s">
        <v>935</v>
      </c>
      <c r="C202" s="91">
        <v>10</v>
      </c>
      <c r="D202" s="130">
        <v>0.006822955227954299</v>
      </c>
      <c r="E202" s="130">
        <v>1.187520720836463</v>
      </c>
      <c r="F202" s="91" t="s">
        <v>787</v>
      </c>
      <c r="G202" s="91" t="b">
        <v>0</v>
      </c>
      <c r="H202" s="91" t="b">
        <v>0</v>
      </c>
      <c r="I202" s="91" t="b">
        <v>0</v>
      </c>
      <c r="J202" s="91" t="b">
        <v>0</v>
      </c>
      <c r="K202" s="91" t="b">
        <v>0</v>
      </c>
      <c r="L202" s="91" t="b">
        <v>0</v>
      </c>
    </row>
    <row r="203" spans="1:12" ht="15">
      <c r="A203" s="91" t="s">
        <v>935</v>
      </c>
      <c r="B203" s="91" t="s">
        <v>936</v>
      </c>
      <c r="C203" s="91">
        <v>10</v>
      </c>
      <c r="D203" s="130">
        <v>0.006822955227954299</v>
      </c>
      <c r="E203" s="130">
        <v>1.187520720836463</v>
      </c>
      <c r="F203" s="91" t="s">
        <v>787</v>
      </c>
      <c r="G203" s="91" t="b">
        <v>0</v>
      </c>
      <c r="H203" s="91" t="b">
        <v>0</v>
      </c>
      <c r="I203" s="91" t="b">
        <v>0</v>
      </c>
      <c r="J203" s="91" t="b">
        <v>0</v>
      </c>
      <c r="K203" s="91" t="b">
        <v>0</v>
      </c>
      <c r="L203" s="91" t="b">
        <v>0</v>
      </c>
    </row>
    <row r="204" spans="1:12" ht="15">
      <c r="A204" s="91" t="s">
        <v>936</v>
      </c>
      <c r="B204" s="91" t="s">
        <v>1088</v>
      </c>
      <c r="C204" s="91">
        <v>10</v>
      </c>
      <c r="D204" s="130">
        <v>0.006822955227954299</v>
      </c>
      <c r="E204" s="130">
        <v>1.187520720836463</v>
      </c>
      <c r="F204" s="91" t="s">
        <v>787</v>
      </c>
      <c r="G204" s="91" t="b">
        <v>0</v>
      </c>
      <c r="H204" s="91" t="b">
        <v>0</v>
      </c>
      <c r="I204" s="91" t="b">
        <v>0</v>
      </c>
      <c r="J204" s="91" t="b">
        <v>1</v>
      </c>
      <c r="K204" s="91" t="b">
        <v>0</v>
      </c>
      <c r="L204" s="91" t="b">
        <v>0</v>
      </c>
    </row>
    <row r="205" spans="1:12" ht="15">
      <c r="A205" s="91" t="s">
        <v>1088</v>
      </c>
      <c r="B205" s="91" t="s">
        <v>1089</v>
      </c>
      <c r="C205" s="91">
        <v>10</v>
      </c>
      <c r="D205" s="130">
        <v>0.006822955227954299</v>
      </c>
      <c r="E205" s="130">
        <v>1.187520720836463</v>
      </c>
      <c r="F205" s="91" t="s">
        <v>787</v>
      </c>
      <c r="G205" s="91" t="b">
        <v>1</v>
      </c>
      <c r="H205" s="91" t="b">
        <v>0</v>
      </c>
      <c r="I205" s="91" t="b">
        <v>0</v>
      </c>
      <c r="J205" s="91" t="b">
        <v>0</v>
      </c>
      <c r="K205" s="91" t="b">
        <v>0</v>
      </c>
      <c r="L205" s="91" t="b">
        <v>0</v>
      </c>
    </row>
    <row r="206" spans="1:12" ht="15">
      <c r="A206" s="91" t="s">
        <v>834</v>
      </c>
      <c r="B206" s="91" t="s">
        <v>1113</v>
      </c>
      <c r="C206" s="91">
        <v>2</v>
      </c>
      <c r="D206" s="130">
        <v>0.009735489301112043</v>
      </c>
      <c r="E206" s="130">
        <v>1.8864907251724818</v>
      </c>
      <c r="F206" s="91" t="s">
        <v>787</v>
      </c>
      <c r="G206" s="91" t="b">
        <v>0</v>
      </c>
      <c r="H206" s="91" t="b">
        <v>0</v>
      </c>
      <c r="I206" s="91" t="b">
        <v>0</v>
      </c>
      <c r="J206" s="91" t="b">
        <v>0</v>
      </c>
      <c r="K206" s="91" t="b">
        <v>0</v>
      </c>
      <c r="L206" s="91" t="b">
        <v>0</v>
      </c>
    </row>
    <row r="207" spans="1:12" ht="15">
      <c r="A207" s="91" t="s">
        <v>1113</v>
      </c>
      <c r="B207" s="91" t="s">
        <v>1114</v>
      </c>
      <c r="C207" s="91">
        <v>2</v>
      </c>
      <c r="D207" s="130">
        <v>0.009735489301112043</v>
      </c>
      <c r="E207" s="130">
        <v>1.8864907251724818</v>
      </c>
      <c r="F207" s="91" t="s">
        <v>787</v>
      </c>
      <c r="G207" s="91" t="b">
        <v>0</v>
      </c>
      <c r="H207" s="91" t="b">
        <v>0</v>
      </c>
      <c r="I207" s="91" t="b">
        <v>0</v>
      </c>
      <c r="J207" s="91" t="b">
        <v>0</v>
      </c>
      <c r="K207" s="91" t="b">
        <v>0</v>
      </c>
      <c r="L207"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1199</v>
      </c>
      <c r="B2" s="133" t="s">
        <v>1200</v>
      </c>
      <c r="C2" s="67" t="s">
        <v>1201</v>
      </c>
    </row>
    <row r="3" spans="1:3" ht="15">
      <c r="A3" s="132" t="s">
        <v>783</v>
      </c>
      <c r="B3" s="132" t="s">
        <v>783</v>
      </c>
      <c r="C3" s="36">
        <v>16</v>
      </c>
    </row>
    <row r="4" spans="1:3" ht="15">
      <c r="A4" s="132" t="s">
        <v>783</v>
      </c>
      <c r="B4" s="132" t="s">
        <v>784</v>
      </c>
      <c r="C4" s="36">
        <v>6</v>
      </c>
    </row>
    <row r="5" spans="1:3" ht="15">
      <c r="A5" s="132" t="s">
        <v>783</v>
      </c>
      <c r="B5" s="132" t="s">
        <v>788</v>
      </c>
      <c r="C5" s="36">
        <v>2</v>
      </c>
    </row>
    <row r="6" spans="1:3" ht="15">
      <c r="A6" s="132" t="s">
        <v>784</v>
      </c>
      <c r="B6" s="132" t="s">
        <v>783</v>
      </c>
      <c r="C6" s="36">
        <v>8</v>
      </c>
    </row>
    <row r="7" spans="1:3" ht="15">
      <c r="A7" s="132" t="s">
        <v>784</v>
      </c>
      <c r="B7" s="132" t="s">
        <v>784</v>
      </c>
      <c r="C7" s="36">
        <v>6</v>
      </c>
    </row>
    <row r="8" spans="1:3" ht="15">
      <c r="A8" s="132" t="s">
        <v>784</v>
      </c>
      <c r="B8" s="132" t="s">
        <v>788</v>
      </c>
      <c r="C8" s="36">
        <v>2</v>
      </c>
    </row>
    <row r="9" spans="1:3" ht="15">
      <c r="A9" s="132" t="s">
        <v>785</v>
      </c>
      <c r="B9" s="132" t="s">
        <v>785</v>
      </c>
      <c r="C9" s="36">
        <v>4</v>
      </c>
    </row>
    <row r="10" spans="1:3" ht="15">
      <c r="A10" s="132" t="s">
        <v>786</v>
      </c>
      <c r="B10" s="132" t="s">
        <v>786</v>
      </c>
      <c r="C10" s="36">
        <v>4</v>
      </c>
    </row>
    <row r="11" spans="1:3" ht="15">
      <c r="A11" s="132" t="s">
        <v>787</v>
      </c>
      <c r="B11" s="132" t="s">
        <v>787</v>
      </c>
      <c r="C11" s="36">
        <v>13</v>
      </c>
    </row>
    <row r="12" spans="1:3" ht="15">
      <c r="A12" s="132" t="s">
        <v>788</v>
      </c>
      <c r="B12" s="132" t="s">
        <v>783</v>
      </c>
      <c r="C12" s="36">
        <v>1</v>
      </c>
    </row>
    <row r="13" spans="1:3" ht="15">
      <c r="A13" s="132" t="s">
        <v>788</v>
      </c>
      <c r="B13" s="132" t="s">
        <v>788</v>
      </c>
      <c r="C13" s="36">
        <v>2</v>
      </c>
    </row>
    <row r="14" spans="1:3" ht="15">
      <c r="A14" s="132" t="s">
        <v>789</v>
      </c>
      <c r="B14" s="132" t="s">
        <v>789</v>
      </c>
      <c r="C14"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1207</v>
      </c>
      <c r="B1" s="13" t="s">
        <v>17</v>
      </c>
    </row>
    <row r="2" spans="1:2" ht="15">
      <c r="A2" s="85" t="s">
        <v>1208</v>
      </c>
      <c r="B2" s="85" t="s">
        <v>1214</v>
      </c>
    </row>
    <row r="3" spans="1:2" ht="15">
      <c r="A3" s="85" t="s">
        <v>1209</v>
      </c>
      <c r="B3" s="85" t="s">
        <v>1215</v>
      </c>
    </row>
    <row r="4" spans="1:2" ht="15">
      <c r="A4" s="85" t="s">
        <v>1210</v>
      </c>
      <c r="B4" s="85" t="s">
        <v>1216</v>
      </c>
    </row>
    <row r="5" spans="1:2" ht="15">
      <c r="A5" s="85" t="s">
        <v>1211</v>
      </c>
      <c r="B5" s="85" t="s">
        <v>1217</v>
      </c>
    </row>
    <row r="6" spans="1:2" ht="15">
      <c r="A6" s="85" t="s">
        <v>1212</v>
      </c>
      <c r="B6" s="85" t="s">
        <v>1218</v>
      </c>
    </row>
    <row r="7" spans="1:2" ht="15">
      <c r="A7" s="85" t="s">
        <v>1213</v>
      </c>
      <c r="B7" s="85" t="s">
        <v>1215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782</v>
      </c>
      <c r="BB2" s="13" t="s">
        <v>798</v>
      </c>
      <c r="BC2" s="13" t="s">
        <v>799</v>
      </c>
      <c r="BD2" s="67" t="s">
        <v>1188</v>
      </c>
      <c r="BE2" s="67" t="s">
        <v>1189</v>
      </c>
      <c r="BF2" s="67" t="s">
        <v>1190</v>
      </c>
      <c r="BG2" s="67" t="s">
        <v>1191</v>
      </c>
      <c r="BH2" s="67" t="s">
        <v>1192</v>
      </c>
      <c r="BI2" s="67" t="s">
        <v>1193</v>
      </c>
      <c r="BJ2" s="67" t="s">
        <v>1194</v>
      </c>
      <c r="BK2" s="67" t="s">
        <v>1195</v>
      </c>
      <c r="BL2" s="67" t="s">
        <v>1196</v>
      </c>
    </row>
    <row r="3" spans="1:64" ht="15" customHeight="1">
      <c r="A3" s="84" t="s">
        <v>212</v>
      </c>
      <c r="B3" s="84" t="s">
        <v>214</v>
      </c>
      <c r="C3" s="53"/>
      <c r="D3" s="54"/>
      <c r="E3" s="65"/>
      <c r="F3" s="55"/>
      <c r="G3" s="53"/>
      <c r="H3" s="57"/>
      <c r="I3" s="56"/>
      <c r="J3" s="56"/>
      <c r="K3" s="36" t="s">
        <v>65</v>
      </c>
      <c r="L3" s="62">
        <v>3</v>
      </c>
      <c r="M3" s="62"/>
      <c r="N3" s="63"/>
      <c r="O3" s="85" t="s">
        <v>246</v>
      </c>
      <c r="P3" s="87">
        <v>43695.80091435185</v>
      </c>
      <c r="Q3" s="85" t="s">
        <v>248</v>
      </c>
      <c r="R3" s="89" t="s">
        <v>280</v>
      </c>
      <c r="S3" s="85" t="s">
        <v>299</v>
      </c>
      <c r="T3" s="85" t="s">
        <v>312</v>
      </c>
      <c r="U3" s="85"/>
      <c r="V3" s="89" t="s">
        <v>356</v>
      </c>
      <c r="W3" s="87">
        <v>43695.80091435185</v>
      </c>
      <c r="X3" s="89" t="s">
        <v>367</v>
      </c>
      <c r="Y3" s="85"/>
      <c r="Z3" s="85"/>
      <c r="AA3" s="91" t="s">
        <v>412</v>
      </c>
      <c r="AB3" s="85"/>
      <c r="AC3" s="85" t="b">
        <v>0</v>
      </c>
      <c r="AD3" s="85">
        <v>0</v>
      </c>
      <c r="AE3" s="91" t="s">
        <v>459</v>
      </c>
      <c r="AF3" s="85" t="b">
        <v>0</v>
      </c>
      <c r="AG3" s="85" t="s">
        <v>462</v>
      </c>
      <c r="AH3" s="85"/>
      <c r="AI3" s="91" t="s">
        <v>459</v>
      </c>
      <c r="AJ3" s="85" t="b">
        <v>0</v>
      </c>
      <c r="AK3" s="85">
        <v>3</v>
      </c>
      <c r="AL3" s="91" t="s">
        <v>414</v>
      </c>
      <c r="AM3" s="85" t="s">
        <v>464</v>
      </c>
      <c r="AN3" s="85" t="b">
        <v>0</v>
      </c>
      <c r="AO3" s="91" t="s">
        <v>414</v>
      </c>
      <c r="AP3" s="85" t="s">
        <v>176</v>
      </c>
      <c r="AQ3" s="85">
        <v>0</v>
      </c>
      <c r="AR3" s="85">
        <v>0</v>
      </c>
      <c r="AS3" s="85"/>
      <c r="AT3" s="85"/>
      <c r="AU3" s="85"/>
      <c r="AV3" s="85"/>
      <c r="AW3" s="85"/>
      <c r="AX3" s="85"/>
      <c r="AY3" s="85"/>
      <c r="AZ3" s="85"/>
      <c r="BA3">
        <v>1</v>
      </c>
      <c r="BB3" s="85" t="str">
        <f>REPLACE(INDEX(GroupVertices[Group],MATCH(Edges25[[#This Row],[Vertex 1]],GroupVertices[Vertex],0)),1,1,"")</f>
        <v>4</v>
      </c>
      <c r="BC3" s="85" t="str">
        <f>REPLACE(INDEX(GroupVertices[Group],MATCH(Edges25[[#This Row],[Vertex 2]],GroupVertices[Vertex],0)),1,1,"")</f>
        <v>4</v>
      </c>
      <c r="BD3" s="51">
        <v>0</v>
      </c>
      <c r="BE3" s="52">
        <v>0</v>
      </c>
      <c r="BF3" s="51">
        <v>1</v>
      </c>
      <c r="BG3" s="52">
        <v>6.666666666666667</v>
      </c>
      <c r="BH3" s="51">
        <v>0</v>
      </c>
      <c r="BI3" s="52">
        <v>0</v>
      </c>
      <c r="BJ3" s="51">
        <v>14</v>
      </c>
      <c r="BK3" s="52">
        <v>93.33333333333333</v>
      </c>
      <c r="BL3" s="51">
        <v>15</v>
      </c>
    </row>
    <row r="4" spans="1:64" ht="15" customHeight="1">
      <c r="A4" s="84" t="s">
        <v>213</v>
      </c>
      <c r="B4" s="84" t="s">
        <v>214</v>
      </c>
      <c r="C4" s="53"/>
      <c r="D4" s="54"/>
      <c r="E4" s="65"/>
      <c r="F4" s="55"/>
      <c r="G4" s="53"/>
      <c r="H4" s="57"/>
      <c r="I4" s="56"/>
      <c r="J4" s="56"/>
      <c r="K4" s="36" t="s">
        <v>65</v>
      </c>
      <c r="L4" s="83">
        <v>4</v>
      </c>
      <c r="M4" s="83"/>
      <c r="N4" s="63"/>
      <c r="O4" s="86" t="s">
        <v>246</v>
      </c>
      <c r="P4" s="88">
        <v>43695.80224537037</v>
      </c>
      <c r="Q4" s="86" t="s">
        <v>248</v>
      </c>
      <c r="R4" s="90" t="s">
        <v>280</v>
      </c>
      <c r="S4" s="86" t="s">
        <v>299</v>
      </c>
      <c r="T4" s="86" t="s">
        <v>312</v>
      </c>
      <c r="U4" s="86"/>
      <c r="V4" s="90" t="s">
        <v>357</v>
      </c>
      <c r="W4" s="88">
        <v>43695.80224537037</v>
      </c>
      <c r="X4" s="90" t="s">
        <v>368</v>
      </c>
      <c r="Y4" s="86"/>
      <c r="Z4" s="86"/>
      <c r="AA4" s="92" t="s">
        <v>413</v>
      </c>
      <c r="AB4" s="86"/>
      <c r="AC4" s="86" t="b">
        <v>0</v>
      </c>
      <c r="AD4" s="86">
        <v>0</v>
      </c>
      <c r="AE4" s="92" t="s">
        <v>459</v>
      </c>
      <c r="AF4" s="86" t="b">
        <v>0</v>
      </c>
      <c r="AG4" s="86" t="s">
        <v>462</v>
      </c>
      <c r="AH4" s="86"/>
      <c r="AI4" s="92" t="s">
        <v>459</v>
      </c>
      <c r="AJ4" s="86" t="b">
        <v>0</v>
      </c>
      <c r="AK4" s="86">
        <v>3</v>
      </c>
      <c r="AL4" s="92" t="s">
        <v>414</v>
      </c>
      <c r="AM4" s="86" t="s">
        <v>465</v>
      </c>
      <c r="AN4" s="86" t="b">
        <v>0</v>
      </c>
      <c r="AO4" s="92" t="s">
        <v>414</v>
      </c>
      <c r="AP4" s="86" t="s">
        <v>176</v>
      </c>
      <c r="AQ4" s="86">
        <v>0</v>
      </c>
      <c r="AR4" s="86">
        <v>0</v>
      </c>
      <c r="AS4" s="86"/>
      <c r="AT4" s="86"/>
      <c r="AU4" s="86"/>
      <c r="AV4" s="86"/>
      <c r="AW4" s="86"/>
      <c r="AX4" s="86"/>
      <c r="AY4" s="86"/>
      <c r="AZ4" s="86"/>
      <c r="BA4">
        <v>1</v>
      </c>
      <c r="BB4" s="85" t="str">
        <f>REPLACE(INDEX(GroupVertices[Group],MATCH(Edges25[[#This Row],[Vertex 1]],GroupVertices[Vertex],0)),1,1,"")</f>
        <v>4</v>
      </c>
      <c r="BC4" s="85" t="str">
        <f>REPLACE(INDEX(GroupVertices[Group],MATCH(Edges25[[#This Row],[Vertex 2]],GroupVertices[Vertex],0)),1,1,"")</f>
        <v>4</v>
      </c>
      <c r="BD4" s="51">
        <v>0</v>
      </c>
      <c r="BE4" s="52">
        <v>0</v>
      </c>
      <c r="BF4" s="51">
        <v>1</v>
      </c>
      <c r="BG4" s="52">
        <v>6.666666666666667</v>
      </c>
      <c r="BH4" s="51">
        <v>0</v>
      </c>
      <c r="BI4" s="52">
        <v>0</v>
      </c>
      <c r="BJ4" s="51">
        <v>14</v>
      </c>
      <c r="BK4" s="52">
        <v>93.33333333333333</v>
      </c>
      <c r="BL4" s="51">
        <v>15</v>
      </c>
    </row>
    <row r="5" spans="1:64" ht="15">
      <c r="A5" s="84" t="s">
        <v>214</v>
      </c>
      <c r="B5" s="84" t="s">
        <v>214</v>
      </c>
      <c r="C5" s="53"/>
      <c r="D5" s="54"/>
      <c r="E5" s="65"/>
      <c r="F5" s="55"/>
      <c r="G5" s="53"/>
      <c r="H5" s="57"/>
      <c r="I5" s="56"/>
      <c r="J5" s="56"/>
      <c r="K5" s="36" t="s">
        <v>65</v>
      </c>
      <c r="L5" s="83">
        <v>5</v>
      </c>
      <c r="M5" s="83"/>
      <c r="N5" s="63"/>
      <c r="O5" s="86" t="s">
        <v>176</v>
      </c>
      <c r="P5" s="88">
        <v>43695.80018518519</v>
      </c>
      <c r="Q5" s="86" t="s">
        <v>249</v>
      </c>
      <c r="R5" s="90" t="s">
        <v>280</v>
      </c>
      <c r="S5" s="86" t="s">
        <v>299</v>
      </c>
      <c r="T5" s="86" t="s">
        <v>313</v>
      </c>
      <c r="U5" s="86"/>
      <c r="V5" s="90" t="s">
        <v>358</v>
      </c>
      <c r="W5" s="88">
        <v>43695.80018518519</v>
      </c>
      <c r="X5" s="90" t="s">
        <v>369</v>
      </c>
      <c r="Y5" s="86"/>
      <c r="Z5" s="86"/>
      <c r="AA5" s="92" t="s">
        <v>414</v>
      </c>
      <c r="AB5" s="86"/>
      <c r="AC5" s="86" t="b">
        <v>0</v>
      </c>
      <c r="AD5" s="86">
        <v>2</v>
      </c>
      <c r="AE5" s="92" t="s">
        <v>459</v>
      </c>
      <c r="AF5" s="86" t="b">
        <v>0</v>
      </c>
      <c r="AG5" s="86" t="s">
        <v>462</v>
      </c>
      <c r="AH5" s="86"/>
      <c r="AI5" s="92" t="s">
        <v>459</v>
      </c>
      <c r="AJ5" s="86" t="b">
        <v>0</v>
      </c>
      <c r="AK5" s="86">
        <v>3</v>
      </c>
      <c r="AL5" s="92" t="s">
        <v>459</v>
      </c>
      <c r="AM5" s="86" t="s">
        <v>466</v>
      </c>
      <c r="AN5" s="86" t="b">
        <v>0</v>
      </c>
      <c r="AO5" s="92" t="s">
        <v>414</v>
      </c>
      <c r="AP5" s="86" t="s">
        <v>176</v>
      </c>
      <c r="AQ5" s="86">
        <v>0</v>
      </c>
      <c r="AR5" s="86">
        <v>0</v>
      </c>
      <c r="AS5" s="86"/>
      <c r="AT5" s="86"/>
      <c r="AU5" s="86"/>
      <c r="AV5" s="86"/>
      <c r="AW5" s="86"/>
      <c r="AX5" s="86"/>
      <c r="AY5" s="86"/>
      <c r="AZ5" s="86"/>
      <c r="BA5">
        <v>1</v>
      </c>
      <c r="BB5" s="85" t="str">
        <f>REPLACE(INDEX(GroupVertices[Group],MATCH(Edges25[[#This Row],[Vertex 1]],GroupVertices[Vertex],0)),1,1,"")</f>
        <v>4</v>
      </c>
      <c r="BC5" s="85" t="str">
        <f>REPLACE(INDEX(GroupVertices[Group],MATCH(Edges25[[#This Row],[Vertex 2]],GroupVertices[Vertex],0)),1,1,"")</f>
        <v>4</v>
      </c>
      <c r="BD5" s="51">
        <v>0</v>
      </c>
      <c r="BE5" s="52">
        <v>0</v>
      </c>
      <c r="BF5" s="51">
        <v>1</v>
      </c>
      <c r="BG5" s="52">
        <v>3.5714285714285716</v>
      </c>
      <c r="BH5" s="51">
        <v>0</v>
      </c>
      <c r="BI5" s="52">
        <v>0</v>
      </c>
      <c r="BJ5" s="51">
        <v>27</v>
      </c>
      <c r="BK5" s="52">
        <v>96.42857142857143</v>
      </c>
      <c r="BL5" s="51">
        <v>28</v>
      </c>
    </row>
    <row r="6" spans="1:64" ht="15">
      <c r="A6" s="84" t="s">
        <v>215</v>
      </c>
      <c r="B6" s="84" t="s">
        <v>214</v>
      </c>
      <c r="C6" s="53"/>
      <c r="D6" s="54"/>
      <c r="E6" s="65"/>
      <c r="F6" s="55"/>
      <c r="G6" s="53"/>
      <c r="H6" s="57"/>
      <c r="I6" s="56"/>
      <c r="J6" s="56"/>
      <c r="K6" s="36" t="s">
        <v>65</v>
      </c>
      <c r="L6" s="83">
        <v>6</v>
      </c>
      <c r="M6" s="83"/>
      <c r="N6" s="63"/>
      <c r="O6" s="86" t="s">
        <v>246</v>
      </c>
      <c r="P6" s="88">
        <v>43695.84322916667</v>
      </c>
      <c r="Q6" s="86" t="s">
        <v>248</v>
      </c>
      <c r="R6" s="90" t="s">
        <v>280</v>
      </c>
      <c r="S6" s="86" t="s">
        <v>299</v>
      </c>
      <c r="T6" s="86" t="s">
        <v>312</v>
      </c>
      <c r="U6" s="86"/>
      <c r="V6" s="90" t="s">
        <v>359</v>
      </c>
      <c r="W6" s="88">
        <v>43695.84322916667</v>
      </c>
      <c r="X6" s="90" t="s">
        <v>370</v>
      </c>
      <c r="Y6" s="86"/>
      <c r="Z6" s="86"/>
      <c r="AA6" s="92" t="s">
        <v>415</v>
      </c>
      <c r="AB6" s="86"/>
      <c r="AC6" s="86" t="b">
        <v>0</v>
      </c>
      <c r="AD6" s="86">
        <v>0</v>
      </c>
      <c r="AE6" s="92" t="s">
        <v>459</v>
      </c>
      <c r="AF6" s="86" t="b">
        <v>0</v>
      </c>
      <c r="AG6" s="86" t="s">
        <v>462</v>
      </c>
      <c r="AH6" s="86"/>
      <c r="AI6" s="92" t="s">
        <v>459</v>
      </c>
      <c r="AJ6" s="86" t="b">
        <v>0</v>
      </c>
      <c r="AK6" s="86">
        <v>3</v>
      </c>
      <c r="AL6" s="92" t="s">
        <v>414</v>
      </c>
      <c r="AM6" s="86" t="s">
        <v>467</v>
      </c>
      <c r="AN6" s="86" t="b">
        <v>0</v>
      </c>
      <c r="AO6" s="92" t="s">
        <v>414</v>
      </c>
      <c r="AP6" s="86" t="s">
        <v>176</v>
      </c>
      <c r="AQ6" s="86">
        <v>0</v>
      </c>
      <c r="AR6" s="86">
        <v>0</v>
      </c>
      <c r="AS6" s="86"/>
      <c r="AT6" s="86"/>
      <c r="AU6" s="86"/>
      <c r="AV6" s="86"/>
      <c r="AW6" s="86"/>
      <c r="AX6" s="86"/>
      <c r="AY6" s="86"/>
      <c r="AZ6" s="86"/>
      <c r="BA6">
        <v>1</v>
      </c>
      <c r="BB6" s="85" t="str">
        <f>REPLACE(INDEX(GroupVertices[Group],MATCH(Edges25[[#This Row],[Vertex 1]],GroupVertices[Vertex],0)),1,1,"")</f>
        <v>4</v>
      </c>
      <c r="BC6" s="85" t="str">
        <f>REPLACE(INDEX(GroupVertices[Group],MATCH(Edges25[[#This Row],[Vertex 2]],GroupVertices[Vertex],0)),1,1,"")</f>
        <v>4</v>
      </c>
      <c r="BD6" s="51">
        <v>0</v>
      </c>
      <c r="BE6" s="52">
        <v>0</v>
      </c>
      <c r="BF6" s="51">
        <v>1</v>
      </c>
      <c r="BG6" s="52">
        <v>6.666666666666667</v>
      </c>
      <c r="BH6" s="51">
        <v>0</v>
      </c>
      <c r="BI6" s="52">
        <v>0</v>
      </c>
      <c r="BJ6" s="51">
        <v>14</v>
      </c>
      <c r="BK6" s="52">
        <v>93.33333333333333</v>
      </c>
      <c r="BL6" s="51">
        <v>15</v>
      </c>
    </row>
    <row r="7" spans="1:64" ht="15">
      <c r="A7" s="84" t="s">
        <v>216</v>
      </c>
      <c r="B7" s="84" t="s">
        <v>228</v>
      </c>
      <c r="C7" s="53"/>
      <c r="D7" s="54"/>
      <c r="E7" s="65"/>
      <c r="F7" s="55"/>
      <c r="G7" s="53"/>
      <c r="H7" s="57"/>
      <c r="I7" s="56"/>
      <c r="J7" s="56"/>
      <c r="K7" s="36" t="s">
        <v>65</v>
      </c>
      <c r="L7" s="83">
        <v>7</v>
      </c>
      <c r="M7" s="83"/>
      <c r="N7" s="63"/>
      <c r="O7" s="86" t="s">
        <v>246</v>
      </c>
      <c r="P7" s="88">
        <v>43698.072430555556</v>
      </c>
      <c r="Q7" s="86" t="s">
        <v>250</v>
      </c>
      <c r="R7" s="86"/>
      <c r="S7" s="86"/>
      <c r="T7" s="86" t="s">
        <v>314</v>
      </c>
      <c r="U7" s="86"/>
      <c r="V7" s="90" t="s">
        <v>360</v>
      </c>
      <c r="W7" s="88">
        <v>43698.072430555556</v>
      </c>
      <c r="X7" s="90" t="s">
        <v>371</v>
      </c>
      <c r="Y7" s="86"/>
      <c r="Z7" s="86"/>
      <c r="AA7" s="92" t="s">
        <v>416</v>
      </c>
      <c r="AB7" s="86"/>
      <c r="AC7" s="86" t="b">
        <v>0</v>
      </c>
      <c r="AD7" s="86">
        <v>0</v>
      </c>
      <c r="AE7" s="92" t="s">
        <v>459</v>
      </c>
      <c r="AF7" s="86" t="b">
        <v>0</v>
      </c>
      <c r="AG7" s="86" t="s">
        <v>463</v>
      </c>
      <c r="AH7" s="86"/>
      <c r="AI7" s="92" t="s">
        <v>459</v>
      </c>
      <c r="AJ7" s="86" t="b">
        <v>0</v>
      </c>
      <c r="AK7" s="86">
        <v>2</v>
      </c>
      <c r="AL7" s="92" t="s">
        <v>437</v>
      </c>
      <c r="AM7" s="86" t="s">
        <v>468</v>
      </c>
      <c r="AN7" s="86" t="b">
        <v>0</v>
      </c>
      <c r="AO7" s="92" t="s">
        <v>437</v>
      </c>
      <c r="AP7" s="86" t="s">
        <v>176</v>
      </c>
      <c r="AQ7" s="86">
        <v>0</v>
      </c>
      <c r="AR7" s="86">
        <v>0</v>
      </c>
      <c r="AS7" s="86"/>
      <c r="AT7" s="86"/>
      <c r="AU7" s="86"/>
      <c r="AV7" s="86"/>
      <c r="AW7" s="86"/>
      <c r="AX7" s="86"/>
      <c r="AY7" s="86"/>
      <c r="AZ7" s="86"/>
      <c r="BA7">
        <v>1</v>
      </c>
      <c r="BB7" s="85" t="str">
        <f>REPLACE(INDEX(GroupVertices[Group],MATCH(Edges25[[#This Row],[Vertex 1]],GroupVertices[Vertex],0)),1,1,"")</f>
        <v>6</v>
      </c>
      <c r="BC7" s="85" t="str">
        <f>REPLACE(INDEX(GroupVertices[Group],MATCH(Edges25[[#This Row],[Vertex 2]],GroupVertices[Vertex],0)),1,1,"")</f>
        <v>6</v>
      </c>
      <c r="BD7" s="51"/>
      <c r="BE7" s="52"/>
      <c r="BF7" s="51"/>
      <c r="BG7" s="52"/>
      <c r="BH7" s="51"/>
      <c r="BI7" s="52"/>
      <c r="BJ7" s="51"/>
      <c r="BK7" s="52"/>
      <c r="BL7" s="51"/>
    </row>
    <row r="8" spans="1:64" ht="15">
      <c r="A8" s="84" t="s">
        <v>217</v>
      </c>
      <c r="B8" s="84" t="s">
        <v>221</v>
      </c>
      <c r="C8" s="53"/>
      <c r="D8" s="54"/>
      <c r="E8" s="65"/>
      <c r="F8" s="55"/>
      <c r="G8" s="53"/>
      <c r="H8" s="57"/>
      <c r="I8" s="56"/>
      <c r="J8" s="56"/>
      <c r="K8" s="36" t="s">
        <v>65</v>
      </c>
      <c r="L8" s="83">
        <v>10</v>
      </c>
      <c r="M8" s="83"/>
      <c r="N8" s="63"/>
      <c r="O8" s="86" t="s">
        <v>246</v>
      </c>
      <c r="P8" s="88">
        <v>43700.94368055555</v>
      </c>
      <c r="Q8" s="86" t="s">
        <v>251</v>
      </c>
      <c r="R8" s="86"/>
      <c r="S8" s="86"/>
      <c r="T8" s="86" t="s">
        <v>315</v>
      </c>
      <c r="U8" s="86"/>
      <c r="V8" s="90" t="s">
        <v>361</v>
      </c>
      <c r="W8" s="88">
        <v>43700.94368055555</v>
      </c>
      <c r="X8" s="90" t="s">
        <v>372</v>
      </c>
      <c r="Y8" s="86"/>
      <c r="Z8" s="86"/>
      <c r="AA8" s="92" t="s">
        <v>417</v>
      </c>
      <c r="AB8" s="86"/>
      <c r="AC8" s="86" t="b">
        <v>0</v>
      </c>
      <c r="AD8" s="86">
        <v>0</v>
      </c>
      <c r="AE8" s="92" t="s">
        <v>459</v>
      </c>
      <c r="AF8" s="86" t="b">
        <v>0</v>
      </c>
      <c r="AG8" s="86" t="s">
        <v>463</v>
      </c>
      <c r="AH8" s="86"/>
      <c r="AI8" s="92" t="s">
        <v>459</v>
      </c>
      <c r="AJ8" s="86" t="b">
        <v>0</v>
      </c>
      <c r="AK8" s="86">
        <v>2</v>
      </c>
      <c r="AL8" s="92" t="s">
        <v>443</v>
      </c>
      <c r="AM8" s="86" t="s">
        <v>469</v>
      </c>
      <c r="AN8" s="86" t="b">
        <v>0</v>
      </c>
      <c r="AO8" s="92" t="s">
        <v>443</v>
      </c>
      <c r="AP8" s="86" t="s">
        <v>176</v>
      </c>
      <c r="AQ8" s="86">
        <v>0</v>
      </c>
      <c r="AR8" s="86">
        <v>0</v>
      </c>
      <c r="AS8" s="86"/>
      <c r="AT8" s="86"/>
      <c r="AU8" s="86"/>
      <c r="AV8" s="86"/>
      <c r="AW8" s="86"/>
      <c r="AX8" s="86"/>
      <c r="AY8" s="86"/>
      <c r="AZ8" s="86"/>
      <c r="BA8">
        <v>1</v>
      </c>
      <c r="BB8" s="85" t="str">
        <f>REPLACE(INDEX(GroupVertices[Group],MATCH(Edges25[[#This Row],[Vertex 1]],GroupVertices[Vertex],0)),1,1,"")</f>
        <v>1</v>
      </c>
      <c r="BC8" s="85" t="str">
        <f>REPLACE(INDEX(GroupVertices[Group],MATCH(Edges25[[#This Row],[Vertex 2]],GroupVertices[Vertex],0)),1,1,"")</f>
        <v>1</v>
      </c>
      <c r="BD8" s="51">
        <v>0</v>
      </c>
      <c r="BE8" s="52">
        <v>0</v>
      </c>
      <c r="BF8" s="51">
        <v>0</v>
      </c>
      <c r="BG8" s="52">
        <v>0</v>
      </c>
      <c r="BH8" s="51">
        <v>0</v>
      </c>
      <c r="BI8" s="52">
        <v>0</v>
      </c>
      <c r="BJ8" s="51">
        <v>17</v>
      </c>
      <c r="BK8" s="52">
        <v>100</v>
      </c>
      <c r="BL8" s="51">
        <v>17</v>
      </c>
    </row>
    <row r="9" spans="1:64" ht="15">
      <c r="A9" s="84" t="s">
        <v>218</v>
      </c>
      <c r="B9" s="84" t="s">
        <v>221</v>
      </c>
      <c r="C9" s="53"/>
      <c r="D9" s="54"/>
      <c r="E9" s="65"/>
      <c r="F9" s="55"/>
      <c r="G9" s="53"/>
      <c r="H9" s="57"/>
      <c r="I9" s="56"/>
      <c r="J9" s="56"/>
      <c r="K9" s="36" t="s">
        <v>65</v>
      </c>
      <c r="L9" s="83">
        <v>11</v>
      </c>
      <c r="M9" s="83"/>
      <c r="N9" s="63"/>
      <c r="O9" s="86" t="s">
        <v>246</v>
      </c>
      <c r="P9" s="88">
        <v>43697.7106712963</v>
      </c>
      <c r="Q9" s="86" t="s">
        <v>252</v>
      </c>
      <c r="R9" s="86"/>
      <c r="S9" s="86"/>
      <c r="T9" s="86"/>
      <c r="U9" s="86"/>
      <c r="V9" s="90" t="s">
        <v>362</v>
      </c>
      <c r="W9" s="88">
        <v>43697.7106712963</v>
      </c>
      <c r="X9" s="90" t="s">
        <v>373</v>
      </c>
      <c r="Y9" s="86"/>
      <c r="Z9" s="86"/>
      <c r="AA9" s="92" t="s">
        <v>418</v>
      </c>
      <c r="AB9" s="86"/>
      <c r="AC9" s="86" t="b">
        <v>0</v>
      </c>
      <c r="AD9" s="86">
        <v>0</v>
      </c>
      <c r="AE9" s="92" t="s">
        <v>459</v>
      </c>
      <c r="AF9" s="86" t="b">
        <v>0</v>
      </c>
      <c r="AG9" s="86" t="s">
        <v>463</v>
      </c>
      <c r="AH9" s="86"/>
      <c r="AI9" s="92" t="s">
        <v>459</v>
      </c>
      <c r="AJ9" s="86" t="b">
        <v>0</v>
      </c>
      <c r="AK9" s="86">
        <v>1</v>
      </c>
      <c r="AL9" s="92" t="s">
        <v>439</v>
      </c>
      <c r="AM9" s="86" t="s">
        <v>470</v>
      </c>
      <c r="AN9" s="86" t="b">
        <v>0</v>
      </c>
      <c r="AO9" s="92" t="s">
        <v>439</v>
      </c>
      <c r="AP9" s="86" t="s">
        <v>176</v>
      </c>
      <c r="AQ9" s="86">
        <v>0</v>
      </c>
      <c r="AR9" s="86">
        <v>0</v>
      </c>
      <c r="AS9" s="86"/>
      <c r="AT9" s="86"/>
      <c r="AU9" s="86"/>
      <c r="AV9" s="86"/>
      <c r="AW9" s="86"/>
      <c r="AX9" s="86"/>
      <c r="AY9" s="86"/>
      <c r="AZ9" s="86"/>
      <c r="BA9">
        <v>8</v>
      </c>
      <c r="BB9" s="85" t="str">
        <f>REPLACE(INDEX(GroupVertices[Group],MATCH(Edges25[[#This Row],[Vertex 1]],GroupVertices[Vertex],0)),1,1,"")</f>
        <v>2</v>
      </c>
      <c r="BC9" s="85" t="str">
        <f>REPLACE(INDEX(GroupVertices[Group],MATCH(Edges25[[#This Row],[Vertex 2]],GroupVertices[Vertex],0)),1,1,"")</f>
        <v>1</v>
      </c>
      <c r="BD9" s="51">
        <v>0</v>
      </c>
      <c r="BE9" s="52">
        <v>0</v>
      </c>
      <c r="BF9" s="51">
        <v>1</v>
      </c>
      <c r="BG9" s="52">
        <v>4.3478260869565215</v>
      </c>
      <c r="BH9" s="51">
        <v>0</v>
      </c>
      <c r="BI9" s="52">
        <v>0</v>
      </c>
      <c r="BJ9" s="51">
        <v>22</v>
      </c>
      <c r="BK9" s="52">
        <v>95.65217391304348</v>
      </c>
      <c r="BL9" s="51">
        <v>23</v>
      </c>
    </row>
    <row r="10" spans="1:64" ht="15">
      <c r="A10" s="84" t="s">
        <v>218</v>
      </c>
      <c r="B10" s="84" t="s">
        <v>230</v>
      </c>
      <c r="C10" s="53"/>
      <c r="D10" s="54"/>
      <c r="E10" s="65"/>
      <c r="F10" s="55"/>
      <c r="G10" s="53"/>
      <c r="H10" s="57"/>
      <c r="I10" s="56"/>
      <c r="J10" s="56"/>
      <c r="K10" s="36" t="s">
        <v>65</v>
      </c>
      <c r="L10" s="83">
        <v>12</v>
      </c>
      <c r="M10" s="83"/>
      <c r="N10" s="63"/>
      <c r="O10" s="86" t="s">
        <v>246</v>
      </c>
      <c r="P10" s="88">
        <v>43697.71074074074</v>
      </c>
      <c r="Q10" s="86" t="s">
        <v>253</v>
      </c>
      <c r="R10" s="86"/>
      <c r="S10" s="86"/>
      <c r="T10" s="86"/>
      <c r="U10" s="86"/>
      <c r="V10" s="90" t="s">
        <v>362</v>
      </c>
      <c r="W10" s="88">
        <v>43697.71074074074</v>
      </c>
      <c r="X10" s="90" t="s">
        <v>374</v>
      </c>
      <c r="Y10" s="86"/>
      <c r="Z10" s="86"/>
      <c r="AA10" s="92" t="s">
        <v>419</v>
      </c>
      <c r="AB10" s="86"/>
      <c r="AC10" s="86" t="b">
        <v>0</v>
      </c>
      <c r="AD10" s="86">
        <v>0</v>
      </c>
      <c r="AE10" s="92" t="s">
        <v>459</v>
      </c>
      <c r="AF10" s="86" t="b">
        <v>0</v>
      </c>
      <c r="AG10" s="86" t="s">
        <v>463</v>
      </c>
      <c r="AH10" s="86"/>
      <c r="AI10" s="92" t="s">
        <v>459</v>
      </c>
      <c r="AJ10" s="86" t="b">
        <v>0</v>
      </c>
      <c r="AK10" s="86">
        <v>1</v>
      </c>
      <c r="AL10" s="92" t="s">
        <v>433</v>
      </c>
      <c r="AM10" s="86" t="s">
        <v>470</v>
      </c>
      <c r="AN10" s="86" t="b">
        <v>0</v>
      </c>
      <c r="AO10" s="92" t="s">
        <v>433</v>
      </c>
      <c r="AP10" s="86" t="s">
        <v>176</v>
      </c>
      <c r="AQ10" s="86">
        <v>0</v>
      </c>
      <c r="AR10" s="86">
        <v>0</v>
      </c>
      <c r="AS10" s="86"/>
      <c r="AT10" s="86"/>
      <c r="AU10" s="86"/>
      <c r="AV10" s="86"/>
      <c r="AW10" s="86"/>
      <c r="AX10" s="86"/>
      <c r="AY10" s="86"/>
      <c r="AZ10" s="86"/>
      <c r="BA10">
        <v>1</v>
      </c>
      <c r="BB10" s="85" t="str">
        <f>REPLACE(INDEX(GroupVertices[Group],MATCH(Edges25[[#This Row],[Vertex 1]],GroupVertices[Vertex],0)),1,1,"")</f>
        <v>2</v>
      </c>
      <c r="BC10" s="85" t="str">
        <f>REPLACE(INDEX(GroupVertices[Group],MATCH(Edges25[[#This Row],[Vertex 2]],GroupVertices[Vertex],0)),1,1,"")</f>
        <v>2</v>
      </c>
      <c r="BD10" s="51"/>
      <c r="BE10" s="52"/>
      <c r="BF10" s="51"/>
      <c r="BG10" s="52"/>
      <c r="BH10" s="51"/>
      <c r="BI10" s="52"/>
      <c r="BJ10" s="51"/>
      <c r="BK10" s="52"/>
      <c r="BL10" s="51"/>
    </row>
    <row r="11" spans="1:64" ht="15">
      <c r="A11" s="84" t="s">
        <v>218</v>
      </c>
      <c r="B11" s="84" t="s">
        <v>221</v>
      </c>
      <c r="C11" s="53"/>
      <c r="D11" s="54"/>
      <c r="E11" s="65"/>
      <c r="F11" s="55"/>
      <c r="G11" s="53"/>
      <c r="H11" s="57"/>
      <c r="I11" s="56"/>
      <c r="J11" s="56"/>
      <c r="K11" s="36" t="s">
        <v>65</v>
      </c>
      <c r="L11" s="83">
        <v>16</v>
      </c>
      <c r="M11" s="83"/>
      <c r="N11" s="63"/>
      <c r="O11" s="86" t="s">
        <v>246</v>
      </c>
      <c r="P11" s="88">
        <v>43697.863969907405</v>
      </c>
      <c r="Q11" s="86" t="s">
        <v>254</v>
      </c>
      <c r="R11" s="86"/>
      <c r="S11" s="86"/>
      <c r="T11" s="86" t="s">
        <v>316</v>
      </c>
      <c r="U11" s="86"/>
      <c r="V11" s="90" t="s">
        <v>362</v>
      </c>
      <c r="W11" s="88">
        <v>43697.863969907405</v>
      </c>
      <c r="X11" s="90" t="s">
        <v>375</v>
      </c>
      <c r="Y11" s="86"/>
      <c r="Z11" s="86"/>
      <c r="AA11" s="92" t="s">
        <v>420</v>
      </c>
      <c r="AB11" s="86"/>
      <c r="AC11" s="86" t="b">
        <v>0</v>
      </c>
      <c r="AD11" s="86">
        <v>0</v>
      </c>
      <c r="AE11" s="92" t="s">
        <v>459</v>
      </c>
      <c r="AF11" s="86" t="b">
        <v>0</v>
      </c>
      <c r="AG11" s="86" t="s">
        <v>463</v>
      </c>
      <c r="AH11" s="86"/>
      <c r="AI11" s="92" t="s">
        <v>459</v>
      </c>
      <c r="AJ11" s="86" t="b">
        <v>0</v>
      </c>
      <c r="AK11" s="86">
        <v>1</v>
      </c>
      <c r="AL11" s="92" t="s">
        <v>440</v>
      </c>
      <c r="AM11" s="86" t="s">
        <v>470</v>
      </c>
      <c r="AN11" s="86" t="b">
        <v>0</v>
      </c>
      <c r="AO11" s="92" t="s">
        <v>440</v>
      </c>
      <c r="AP11" s="86" t="s">
        <v>176</v>
      </c>
      <c r="AQ11" s="86">
        <v>0</v>
      </c>
      <c r="AR11" s="86">
        <v>0</v>
      </c>
      <c r="AS11" s="86"/>
      <c r="AT11" s="86"/>
      <c r="AU11" s="86"/>
      <c r="AV11" s="86"/>
      <c r="AW11" s="86"/>
      <c r="AX11" s="86"/>
      <c r="AY11" s="86"/>
      <c r="AZ11" s="86"/>
      <c r="BA11">
        <v>8</v>
      </c>
      <c r="BB11" s="85" t="str">
        <f>REPLACE(INDEX(GroupVertices[Group],MATCH(Edges25[[#This Row],[Vertex 1]],GroupVertices[Vertex],0)),1,1,"")</f>
        <v>2</v>
      </c>
      <c r="BC11" s="85" t="str">
        <f>REPLACE(INDEX(GroupVertices[Group],MATCH(Edges25[[#This Row],[Vertex 2]],GroupVertices[Vertex],0)),1,1,"")</f>
        <v>1</v>
      </c>
      <c r="BD11" s="51">
        <v>1</v>
      </c>
      <c r="BE11" s="52">
        <v>5</v>
      </c>
      <c r="BF11" s="51">
        <v>0</v>
      </c>
      <c r="BG11" s="52">
        <v>0</v>
      </c>
      <c r="BH11" s="51">
        <v>0</v>
      </c>
      <c r="BI11" s="52">
        <v>0</v>
      </c>
      <c r="BJ11" s="51">
        <v>19</v>
      </c>
      <c r="BK11" s="52">
        <v>95</v>
      </c>
      <c r="BL11" s="51">
        <v>20</v>
      </c>
    </row>
    <row r="12" spans="1:64" ht="15">
      <c r="A12" s="84" t="s">
        <v>218</v>
      </c>
      <c r="B12" s="84" t="s">
        <v>233</v>
      </c>
      <c r="C12" s="53"/>
      <c r="D12" s="54"/>
      <c r="E12" s="65"/>
      <c r="F12" s="55"/>
      <c r="G12" s="53"/>
      <c r="H12" s="57"/>
      <c r="I12" s="56"/>
      <c r="J12" s="56"/>
      <c r="K12" s="36" t="s">
        <v>65</v>
      </c>
      <c r="L12" s="83">
        <v>17</v>
      </c>
      <c r="M12" s="83"/>
      <c r="N12" s="63"/>
      <c r="O12" s="86" t="s">
        <v>246</v>
      </c>
      <c r="P12" s="88">
        <v>43697.86417824074</v>
      </c>
      <c r="Q12" s="86" t="s">
        <v>255</v>
      </c>
      <c r="R12" s="86"/>
      <c r="S12" s="86"/>
      <c r="T12" s="86" t="s">
        <v>317</v>
      </c>
      <c r="U12" s="86"/>
      <c r="V12" s="90" t="s">
        <v>362</v>
      </c>
      <c r="W12" s="88">
        <v>43697.86417824074</v>
      </c>
      <c r="X12" s="90" t="s">
        <v>376</v>
      </c>
      <c r="Y12" s="86"/>
      <c r="Z12" s="86"/>
      <c r="AA12" s="92" t="s">
        <v>421</v>
      </c>
      <c r="AB12" s="86"/>
      <c r="AC12" s="86" t="b">
        <v>0</v>
      </c>
      <c r="AD12" s="86">
        <v>0</v>
      </c>
      <c r="AE12" s="92" t="s">
        <v>459</v>
      </c>
      <c r="AF12" s="86" t="b">
        <v>0</v>
      </c>
      <c r="AG12" s="86" t="s">
        <v>463</v>
      </c>
      <c r="AH12" s="86"/>
      <c r="AI12" s="92" t="s">
        <v>459</v>
      </c>
      <c r="AJ12" s="86" t="b">
        <v>0</v>
      </c>
      <c r="AK12" s="86">
        <v>1</v>
      </c>
      <c r="AL12" s="92" t="s">
        <v>434</v>
      </c>
      <c r="AM12" s="86" t="s">
        <v>470</v>
      </c>
      <c r="AN12" s="86" t="b">
        <v>0</v>
      </c>
      <c r="AO12" s="92" t="s">
        <v>434</v>
      </c>
      <c r="AP12" s="86" t="s">
        <v>176</v>
      </c>
      <c r="AQ12" s="86">
        <v>0</v>
      </c>
      <c r="AR12" s="86">
        <v>0</v>
      </c>
      <c r="AS12" s="86"/>
      <c r="AT12" s="86"/>
      <c r="AU12" s="86"/>
      <c r="AV12" s="86"/>
      <c r="AW12" s="86"/>
      <c r="AX12" s="86"/>
      <c r="AY12" s="86"/>
      <c r="AZ12" s="86"/>
      <c r="BA12">
        <v>1</v>
      </c>
      <c r="BB12" s="85" t="str">
        <f>REPLACE(INDEX(GroupVertices[Group],MATCH(Edges25[[#This Row],[Vertex 1]],GroupVertices[Vertex],0)),1,1,"")</f>
        <v>2</v>
      </c>
      <c r="BC12" s="85" t="str">
        <f>REPLACE(INDEX(GroupVertices[Group],MATCH(Edges25[[#This Row],[Vertex 2]],GroupVertices[Vertex],0)),1,1,"")</f>
        <v>2</v>
      </c>
      <c r="BD12" s="51">
        <v>0</v>
      </c>
      <c r="BE12" s="52">
        <v>0</v>
      </c>
      <c r="BF12" s="51">
        <v>0</v>
      </c>
      <c r="BG12" s="52">
        <v>0</v>
      </c>
      <c r="BH12" s="51">
        <v>0</v>
      </c>
      <c r="BI12" s="52">
        <v>0</v>
      </c>
      <c r="BJ12" s="51">
        <v>17</v>
      </c>
      <c r="BK12" s="52">
        <v>100</v>
      </c>
      <c r="BL12" s="51">
        <v>17</v>
      </c>
    </row>
    <row r="13" spans="1:64" ht="15">
      <c r="A13" s="84" t="s">
        <v>218</v>
      </c>
      <c r="B13" s="84" t="s">
        <v>228</v>
      </c>
      <c r="C13" s="53"/>
      <c r="D13" s="54"/>
      <c r="E13" s="65"/>
      <c r="F13" s="55"/>
      <c r="G13" s="53"/>
      <c r="H13" s="57"/>
      <c r="I13" s="56"/>
      <c r="J13" s="56"/>
      <c r="K13" s="36" t="s">
        <v>65</v>
      </c>
      <c r="L13" s="83">
        <v>19</v>
      </c>
      <c r="M13" s="83"/>
      <c r="N13" s="63"/>
      <c r="O13" s="86" t="s">
        <v>246</v>
      </c>
      <c r="P13" s="88">
        <v>43698.07208333333</v>
      </c>
      <c r="Q13" s="86" t="s">
        <v>250</v>
      </c>
      <c r="R13" s="86"/>
      <c r="S13" s="86"/>
      <c r="T13" s="86" t="s">
        <v>314</v>
      </c>
      <c r="U13" s="86"/>
      <c r="V13" s="90" t="s">
        <v>362</v>
      </c>
      <c r="W13" s="88">
        <v>43698.07208333333</v>
      </c>
      <c r="X13" s="90" t="s">
        <v>377</v>
      </c>
      <c r="Y13" s="86"/>
      <c r="Z13" s="86"/>
      <c r="AA13" s="92" t="s">
        <v>422</v>
      </c>
      <c r="AB13" s="86"/>
      <c r="AC13" s="86" t="b">
        <v>0</v>
      </c>
      <c r="AD13" s="86">
        <v>0</v>
      </c>
      <c r="AE13" s="92" t="s">
        <v>459</v>
      </c>
      <c r="AF13" s="86" t="b">
        <v>0</v>
      </c>
      <c r="AG13" s="86" t="s">
        <v>463</v>
      </c>
      <c r="AH13" s="86"/>
      <c r="AI13" s="92" t="s">
        <v>459</v>
      </c>
      <c r="AJ13" s="86" t="b">
        <v>0</v>
      </c>
      <c r="AK13" s="86">
        <v>2</v>
      </c>
      <c r="AL13" s="92" t="s">
        <v>437</v>
      </c>
      <c r="AM13" s="86" t="s">
        <v>470</v>
      </c>
      <c r="AN13" s="86" t="b">
        <v>0</v>
      </c>
      <c r="AO13" s="92" t="s">
        <v>437</v>
      </c>
      <c r="AP13" s="86" t="s">
        <v>176</v>
      </c>
      <c r="AQ13" s="86">
        <v>0</v>
      </c>
      <c r="AR13" s="86">
        <v>0</v>
      </c>
      <c r="AS13" s="86"/>
      <c r="AT13" s="86"/>
      <c r="AU13" s="86"/>
      <c r="AV13" s="86"/>
      <c r="AW13" s="86"/>
      <c r="AX13" s="86"/>
      <c r="AY13" s="86"/>
      <c r="AZ13" s="86"/>
      <c r="BA13">
        <v>1</v>
      </c>
      <c r="BB13" s="85" t="str">
        <f>REPLACE(INDEX(GroupVertices[Group],MATCH(Edges25[[#This Row],[Vertex 1]],GroupVertices[Vertex],0)),1,1,"")</f>
        <v>2</v>
      </c>
      <c r="BC13" s="85" t="str">
        <f>REPLACE(INDEX(GroupVertices[Group],MATCH(Edges25[[#This Row],[Vertex 2]],GroupVertices[Vertex],0)),1,1,"")</f>
        <v>6</v>
      </c>
      <c r="BD13" s="51"/>
      <c r="BE13" s="52"/>
      <c r="BF13" s="51"/>
      <c r="BG13" s="52"/>
      <c r="BH13" s="51"/>
      <c r="BI13" s="52"/>
      <c r="BJ13" s="51"/>
      <c r="BK13" s="52"/>
      <c r="BL13" s="51"/>
    </row>
    <row r="14" spans="1:64" ht="15">
      <c r="A14" s="84" t="s">
        <v>218</v>
      </c>
      <c r="B14" s="84" t="s">
        <v>221</v>
      </c>
      <c r="C14" s="53"/>
      <c r="D14" s="54"/>
      <c r="E14" s="65"/>
      <c r="F14" s="55"/>
      <c r="G14" s="53"/>
      <c r="H14" s="57"/>
      <c r="I14" s="56"/>
      <c r="J14" s="56"/>
      <c r="K14" s="36" t="s">
        <v>65</v>
      </c>
      <c r="L14" s="83">
        <v>22</v>
      </c>
      <c r="M14" s="83"/>
      <c r="N14" s="63"/>
      <c r="O14" s="86" t="s">
        <v>246</v>
      </c>
      <c r="P14" s="88">
        <v>43698.07212962963</v>
      </c>
      <c r="Q14" s="86" t="s">
        <v>256</v>
      </c>
      <c r="R14" s="90" t="s">
        <v>281</v>
      </c>
      <c r="S14" s="86" t="s">
        <v>300</v>
      </c>
      <c r="T14" s="86" t="s">
        <v>318</v>
      </c>
      <c r="U14" s="86"/>
      <c r="V14" s="90" t="s">
        <v>362</v>
      </c>
      <c r="W14" s="88">
        <v>43698.07212962963</v>
      </c>
      <c r="X14" s="90" t="s">
        <v>378</v>
      </c>
      <c r="Y14" s="86"/>
      <c r="Z14" s="86"/>
      <c r="AA14" s="92" t="s">
        <v>423</v>
      </c>
      <c r="AB14" s="86"/>
      <c r="AC14" s="86" t="b">
        <v>0</v>
      </c>
      <c r="AD14" s="86">
        <v>0</v>
      </c>
      <c r="AE14" s="92" t="s">
        <v>459</v>
      </c>
      <c r="AF14" s="86" t="b">
        <v>0</v>
      </c>
      <c r="AG14" s="86" t="s">
        <v>463</v>
      </c>
      <c r="AH14" s="86"/>
      <c r="AI14" s="92" t="s">
        <v>459</v>
      </c>
      <c r="AJ14" s="86" t="b">
        <v>0</v>
      </c>
      <c r="AK14" s="86">
        <v>1</v>
      </c>
      <c r="AL14" s="92" t="s">
        <v>442</v>
      </c>
      <c r="AM14" s="86" t="s">
        <v>470</v>
      </c>
      <c r="AN14" s="86" t="b">
        <v>0</v>
      </c>
      <c r="AO14" s="92" t="s">
        <v>442</v>
      </c>
      <c r="AP14" s="86" t="s">
        <v>176</v>
      </c>
      <c r="AQ14" s="86">
        <v>0</v>
      </c>
      <c r="AR14" s="86">
        <v>0</v>
      </c>
      <c r="AS14" s="86"/>
      <c r="AT14" s="86"/>
      <c r="AU14" s="86"/>
      <c r="AV14" s="86"/>
      <c r="AW14" s="86"/>
      <c r="AX14" s="86"/>
      <c r="AY14" s="86"/>
      <c r="AZ14" s="86"/>
      <c r="BA14">
        <v>8</v>
      </c>
      <c r="BB14" s="85" t="str">
        <f>REPLACE(INDEX(GroupVertices[Group],MATCH(Edges25[[#This Row],[Vertex 1]],GroupVertices[Vertex],0)),1,1,"")</f>
        <v>2</v>
      </c>
      <c r="BC14" s="85" t="str">
        <f>REPLACE(INDEX(GroupVertices[Group],MATCH(Edges25[[#This Row],[Vertex 2]],GroupVertices[Vertex],0)),1,1,"")</f>
        <v>1</v>
      </c>
      <c r="BD14" s="51">
        <v>0</v>
      </c>
      <c r="BE14" s="52">
        <v>0</v>
      </c>
      <c r="BF14" s="51">
        <v>0</v>
      </c>
      <c r="BG14" s="52">
        <v>0</v>
      </c>
      <c r="BH14" s="51">
        <v>0</v>
      </c>
      <c r="BI14" s="52">
        <v>0</v>
      </c>
      <c r="BJ14" s="51">
        <v>15</v>
      </c>
      <c r="BK14" s="52">
        <v>100</v>
      </c>
      <c r="BL14" s="51">
        <v>15</v>
      </c>
    </row>
    <row r="15" spans="1:64" ht="15">
      <c r="A15" s="84" t="s">
        <v>218</v>
      </c>
      <c r="B15" s="84" t="s">
        <v>234</v>
      </c>
      <c r="C15" s="53"/>
      <c r="D15" s="54"/>
      <c r="E15" s="65"/>
      <c r="F15" s="55"/>
      <c r="G15" s="53"/>
      <c r="H15" s="57"/>
      <c r="I15" s="56"/>
      <c r="J15" s="56"/>
      <c r="K15" s="36" t="s">
        <v>65</v>
      </c>
      <c r="L15" s="83">
        <v>23</v>
      </c>
      <c r="M15" s="83"/>
      <c r="N15" s="63"/>
      <c r="O15" s="86" t="s">
        <v>246</v>
      </c>
      <c r="P15" s="88">
        <v>43701.097905092596</v>
      </c>
      <c r="Q15" s="86" t="s">
        <v>257</v>
      </c>
      <c r="R15" s="86"/>
      <c r="S15" s="86"/>
      <c r="T15" s="86" t="s">
        <v>319</v>
      </c>
      <c r="U15" s="86"/>
      <c r="V15" s="90" t="s">
        <v>362</v>
      </c>
      <c r="W15" s="88">
        <v>43701.097905092596</v>
      </c>
      <c r="X15" s="90" t="s">
        <v>379</v>
      </c>
      <c r="Y15" s="86"/>
      <c r="Z15" s="86"/>
      <c r="AA15" s="92" t="s">
        <v>424</v>
      </c>
      <c r="AB15" s="86"/>
      <c r="AC15" s="86" t="b">
        <v>0</v>
      </c>
      <c r="AD15" s="86">
        <v>0</v>
      </c>
      <c r="AE15" s="92" t="s">
        <v>459</v>
      </c>
      <c r="AF15" s="86" t="b">
        <v>0</v>
      </c>
      <c r="AG15" s="86" t="s">
        <v>463</v>
      </c>
      <c r="AH15" s="86"/>
      <c r="AI15" s="92" t="s">
        <v>459</v>
      </c>
      <c r="AJ15" s="86" t="b">
        <v>0</v>
      </c>
      <c r="AK15" s="86">
        <v>1</v>
      </c>
      <c r="AL15" s="92" t="s">
        <v>438</v>
      </c>
      <c r="AM15" s="86" t="s">
        <v>470</v>
      </c>
      <c r="AN15" s="86" t="b">
        <v>0</v>
      </c>
      <c r="AO15" s="92" t="s">
        <v>438</v>
      </c>
      <c r="AP15" s="86" t="s">
        <v>176</v>
      </c>
      <c r="AQ15" s="86">
        <v>0</v>
      </c>
      <c r="AR15" s="86">
        <v>0</v>
      </c>
      <c r="AS15" s="86"/>
      <c r="AT15" s="86"/>
      <c r="AU15" s="86"/>
      <c r="AV15" s="86"/>
      <c r="AW15" s="86"/>
      <c r="AX15" s="86"/>
      <c r="AY15" s="86"/>
      <c r="AZ15" s="86"/>
      <c r="BA15">
        <v>1</v>
      </c>
      <c r="BB15" s="85" t="str">
        <f>REPLACE(INDEX(GroupVertices[Group],MATCH(Edges25[[#This Row],[Vertex 1]],GroupVertices[Vertex],0)),1,1,"")</f>
        <v>2</v>
      </c>
      <c r="BC15" s="85" t="str">
        <f>REPLACE(INDEX(GroupVertices[Group],MATCH(Edges25[[#This Row],[Vertex 2]],GroupVertices[Vertex],0)),1,1,"")</f>
        <v>2</v>
      </c>
      <c r="BD15" s="51"/>
      <c r="BE15" s="52"/>
      <c r="BF15" s="51"/>
      <c r="BG15" s="52"/>
      <c r="BH15" s="51"/>
      <c r="BI15" s="52"/>
      <c r="BJ15" s="51"/>
      <c r="BK15" s="52"/>
      <c r="BL15" s="51"/>
    </row>
    <row r="16" spans="1:64" ht="15">
      <c r="A16" s="84" t="s">
        <v>218</v>
      </c>
      <c r="B16" s="84" t="s">
        <v>221</v>
      </c>
      <c r="C16" s="53"/>
      <c r="D16" s="54"/>
      <c r="E16" s="65"/>
      <c r="F16" s="55"/>
      <c r="G16" s="53"/>
      <c r="H16" s="57"/>
      <c r="I16" s="56"/>
      <c r="J16" s="56"/>
      <c r="K16" s="36" t="s">
        <v>65</v>
      </c>
      <c r="L16" s="83">
        <v>26</v>
      </c>
      <c r="M16" s="83"/>
      <c r="N16" s="63"/>
      <c r="O16" s="86" t="s">
        <v>246</v>
      </c>
      <c r="P16" s="88">
        <v>43701.09820601852</v>
      </c>
      <c r="Q16" s="86" t="s">
        <v>251</v>
      </c>
      <c r="R16" s="86"/>
      <c r="S16" s="86"/>
      <c r="T16" s="86" t="s">
        <v>315</v>
      </c>
      <c r="U16" s="86"/>
      <c r="V16" s="90" t="s">
        <v>362</v>
      </c>
      <c r="W16" s="88">
        <v>43701.09820601852</v>
      </c>
      <c r="X16" s="90" t="s">
        <v>380</v>
      </c>
      <c r="Y16" s="86"/>
      <c r="Z16" s="86"/>
      <c r="AA16" s="92" t="s">
        <v>425</v>
      </c>
      <c r="AB16" s="86"/>
      <c r="AC16" s="86" t="b">
        <v>0</v>
      </c>
      <c r="AD16" s="86">
        <v>0</v>
      </c>
      <c r="AE16" s="92" t="s">
        <v>459</v>
      </c>
      <c r="AF16" s="86" t="b">
        <v>0</v>
      </c>
      <c r="AG16" s="86" t="s">
        <v>463</v>
      </c>
      <c r="AH16" s="86"/>
      <c r="AI16" s="92" t="s">
        <v>459</v>
      </c>
      <c r="AJ16" s="86" t="b">
        <v>0</v>
      </c>
      <c r="AK16" s="86">
        <v>2</v>
      </c>
      <c r="AL16" s="92" t="s">
        <v>443</v>
      </c>
      <c r="AM16" s="86" t="s">
        <v>470</v>
      </c>
      <c r="AN16" s="86" t="b">
        <v>0</v>
      </c>
      <c r="AO16" s="92" t="s">
        <v>443</v>
      </c>
      <c r="AP16" s="86" t="s">
        <v>176</v>
      </c>
      <c r="AQ16" s="86">
        <v>0</v>
      </c>
      <c r="AR16" s="86">
        <v>0</v>
      </c>
      <c r="AS16" s="86"/>
      <c r="AT16" s="86"/>
      <c r="AU16" s="86"/>
      <c r="AV16" s="86"/>
      <c r="AW16" s="86"/>
      <c r="AX16" s="86"/>
      <c r="AY16" s="86"/>
      <c r="AZ16" s="86"/>
      <c r="BA16">
        <v>8</v>
      </c>
      <c r="BB16" s="85" t="str">
        <f>REPLACE(INDEX(GroupVertices[Group],MATCH(Edges25[[#This Row],[Vertex 1]],GroupVertices[Vertex],0)),1,1,"")</f>
        <v>2</v>
      </c>
      <c r="BC16" s="85" t="str">
        <f>REPLACE(INDEX(GroupVertices[Group],MATCH(Edges25[[#This Row],[Vertex 2]],GroupVertices[Vertex],0)),1,1,"")</f>
        <v>1</v>
      </c>
      <c r="BD16" s="51">
        <v>0</v>
      </c>
      <c r="BE16" s="52">
        <v>0</v>
      </c>
      <c r="BF16" s="51">
        <v>0</v>
      </c>
      <c r="BG16" s="52">
        <v>0</v>
      </c>
      <c r="BH16" s="51">
        <v>0</v>
      </c>
      <c r="BI16" s="52">
        <v>0</v>
      </c>
      <c r="BJ16" s="51">
        <v>17</v>
      </c>
      <c r="BK16" s="52">
        <v>100</v>
      </c>
      <c r="BL16" s="51">
        <v>17</v>
      </c>
    </row>
    <row r="17" spans="1:64" ht="15">
      <c r="A17" s="84" t="s">
        <v>219</v>
      </c>
      <c r="B17" s="84" t="s">
        <v>219</v>
      </c>
      <c r="C17" s="53"/>
      <c r="D17" s="54"/>
      <c r="E17" s="65"/>
      <c r="F17" s="55"/>
      <c r="G17" s="53"/>
      <c r="H17" s="57"/>
      <c r="I17" s="56"/>
      <c r="J17" s="56"/>
      <c r="K17" s="36" t="s">
        <v>65</v>
      </c>
      <c r="L17" s="83">
        <v>27</v>
      </c>
      <c r="M17" s="83"/>
      <c r="N17" s="63"/>
      <c r="O17" s="86" t="s">
        <v>176</v>
      </c>
      <c r="P17" s="88">
        <v>43702.10427083333</v>
      </c>
      <c r="Q17" s="86" t="s">
        <v>258</v>
      </c>
      <c r="R17" s="90" t="s">
        <v>282</v>
      </c>
      <c r="S17" s="86" t="s">
        <v>301</v>
      </c>
      <c r="T17" s="86" t="s">
        <v>320</v>
      </c>
      <c r="U17" s="90" t="s">
        <v>338</v>
      </c>
      <c r="V17" s="90" t="s">
        <v>338</v>
      </c>
      <c r="W17" s="88">
        <v>43702.10427083333</v>
      </c>
      <c r="X17" s="90" t="s">
        <v>381</v>
      </c>
      <c r="Y17" s="86"/>
      <c r="Z17" s="86"/>
      <c r="AA17" s="92" t="s">
        <v>426</v>
      </c>
      <c r="AB17" s="86"/>
      <c r="AC17" s="86" t="b">
        <v>0</v>
      </c>
      <c r="AD17" s="86">
        <v>0</v>
      </c>
      <c r="AE17" s="92" t="s">
        <v>459</v>
      </c>
      <c r="AF17" s="86" t="b">
        <v>0</v>
      </c>
      <c r="AG17" s="86" t="s">
        <v>463</v>
      </c>
      <c r="AH17" s="86"/>
      <c r="AI17" s="92" t="s">
        <v>459</v>
      </c>
      <c r="AJ17" s="86" t="b">
        <v>0</v>
      </c>
      <c r="AK17" s="86">
        <v>0</v>
      </c>
      <c r="AL17" s="92" t="s">
        <v>459</v>
      </c>
      <c r="AM17" s="86" t="s">
        <v>471</v>
      </c>
      <c r="AN17" s="86" t="b">
        <v>0</v>
      </c>
      <c r="AO17" s="92" t="s">
        <v>426</v>
      </c>
      <c r="AP17" s="86" t="s">
        <v>176</v>
      </c>
      <c r="AQ17" s="86">
        <v>0</v>
      </c>
      <c r="AR17" s="86">
        <v>0</v>
      </c>
      <c r="AS17" s="86"/>
      <c r="AT17" s="86"/>
      <c r="AU17" s="86"/>
      <c r="AV17" s="86"/>
      <c r="AW17" s="86"/>
      <c r="AX17" s="86"/>
      <c r="AY17" s="86"/>
      <c r="AZ17" s="86"/>
      <c r="BA17">
        <v>1</v>
      </c>
      <c r="BB17" s="85" t="str">
        <f>REPLACE(INDEX(GroupVertices[Group],MATCH(Edges25[[#This Row],[Vertex 1]],GroupVertices[Vertex],0)),1,1,"")</f>
        <v>5</v>
      </c>
      <c r="BC17" s="85" t="str">
        <f>REPLACE(INDEX(GroupVertices[Group],MATCH(Edges25[[#This Row],[Vertex 2]],GroupVertices[Vertex],0)),1,1,"")</f>
        <v>5</v>
      </c>
      <c r="BD17" s="51">
        <v>0</v>
      </c>
      <c r="BE17" s="52">
        <v>0</v>
      </c>
      <c r="BF17" s="51">
        <v>0</v>
      </c>
      <c r="BG17" s="52">
        <v>0</v>
      </c>
      <c r="BH17" s="51">
        <v>0</v>
      </c>
      <c r="BI17" s="52">
        <v>0</v>
      </c>
      <c r="BJ17" s="51">
        <v>25</v>
      </c>
      <c r="BK17" s="52">
        <v>100</v>
      </c>
      <c r="BL17" s="51">
        <v>25</v>
      </c>
    </row>
    <row r="18" spans="1:64" ht="15">
      <c r="A18" s="84" t="s">
        <v>220</v>
      </c>
      <c r="B18" s="84" t="s">
        <v>220</v>
      </c>
      <c r="C18" s="53"/>
      <c r="D18" s="54"/>
      <c r="E18" s="65"/>
      <c r="F18" s="55"/>
      <c r="G18" s="53"/>
      <c r="H18" s="57"/>
      <c r="I18" s="56"/>
      <c r="J18" s="56"/>
      <c r="K18" s="36" t="s">
        <v>65</v>
      </c>
      <c r="L18" s="83">
        <v>28</v>
      </c>
      <c r="M18" s="83"/>
      <c r="N18" s="63"/>
      <c r="O18" s="86" t="s">
        <v>176</v>
      </c>
      <c r="P18" s="88">
        <v>43695.34863425926</v>
      </c>
      <c r="Q18" s="86" t="s">
        <v>259</v>
      </c>
      <c r="R18" s="90" t="s">
        <v>283</v>
      </c>
      <c r="S18" s="86" t="s">
        <v>302</v>
      </c>
      <c r="T18" s="86" t="s">
        <v>321</v>
      </c>
      <c r="U18" s="90" t="s">
        <v>339</v>
      </c>
      <c r="V18" s="90" t="s">
        <v>339</v>
      </c>
      <c r="W18" s="88">
        <v>43695.34863425926</v>
      </c>
      <c r="X18" s="90" t="s">
        <v>382</v>
      </c>
      <c r="Y18" s="86"/>
      <c r="Z18" s="86"/>
      <c r="AA18" s="92" t="s">
        <v>427</v>
      </c>
      <c r="AB18" s="86"/>
      <c r="AC18" s="86" t="b">
        <v>0</v>
      </c>
      <c r="AD18" s="86">
        <v>0</v>
      </c>
      <c r="AE18" s="92" t="s">
        <v>459</v>
      </c>
      <c r="AF18" s="86" t="b">
        <v>0</v>
      </c>
      <c r="AG18" s="86" t="s">
        <v>463</v>
      </c>
      <c r="AH18" s="86"/>
      <c r="AI18" s="92" t="s">
        <v>459</v>
      </c>
      <c r="AJ18" s="86" t="b">
        <v>0</v>
      </c>
      <c r="AK18" s="86">
        <v>0</v>
      </c>
      <c r="AL18" s="92" t="s">
        <v>459</v>
      </c>
      <c r="AM18" s="86" t="s">
        <v>472</v>
      </c>
      <c r="AN18" s="86" t="b">
        <v>0</v>
      </c>
      <c r="AO18" s="92" t="s">
        <v>427</v>
      </c>
      <c r="AP18" s="86" t="s">
        <v>176</v>
      </c>
      <c r="AQ18" s="86">
        <v>0</v>
      </c>
      <c r="AR18" s="86">
        <v>0</v>
      </c>
      <c r="AS18" s="86"/>
      <c r="AT18" s="86"/>
      <c r="AU18" s="86"/>
      <c r="AV18" s="86"/>
      <c r="AW18" s="86"/>
      <c r="AX18" s="86"/>
      <c r="AY18" s="86"/>
      <c r="AZ18" s="86"/>
      <c r="BA18">
        <v>6</v>
      </c>
      <c r="BB18" s="85" t="str">
        <f>REPLACE(INDEX(GroupVertices[Group],MATCH(Edges25[[#This Row],[Vertex 1]],GroupVertices[Vertex],0)),1,1,"")</f>
        <v>5</v>
      </c>
      <c r="BC18" s="85" t="str">
        <f>REPLACE(INDEX(GroupVertices[Group],MATCH(Edges25[[#This Row],[Vertex 2]],GroupVertices[Vertex],0)),1,1,"")</f>
        <v>5</v>
      </c>
      <c r="BD18" s="51">
        <v>3</v>
      </c>
      <c r="BE18" s="52">
        <v>17.647058823529413</v>
      </c>
      <c r="BF18" s="51">
        <v>0</v>
      </c>
      <c r="BG18" s="52">
        <v>0</v>
      </c>
      <c r="BH18" s="51">
        <v>0</v>
      </c>
      <c r="BI18" s="52">
        <v>0</v>
      </c>
      <c r="BJ18" s="51">
        <v>14</v>
      </c>
      <c r="BK18" s="52">
        <v>82.3529411764706</v>
      </c>
      <c r="BL18" s="51">
        <v>17</v>
      </c>
    </row>
    <row r="19" spans="1:64" ht="15">
      <c r="A19" s="84" t="s">
        <v>220</v>
      </c>
      <c r="B19" s="84" t="s">
        <v>220</v>
      </c>
      <c r="C19" s="53"/>
      <c r="D19" s="54"/>
      <c r="E19" s="65"/>
      <c r="F19" s="55"/>
      <c r="G19" s="53"/>
      <c r="H19" s="57"/>
      <c r="I19" s="56"/>
      <c r="J19" s="56"/>
      <c r="K19" s="36" t="s">
        <v>65</v>
      </c>
      <c r="L19" s="83">
        <v>29</v>
      </c>
      <c r="M19" s="83"/>
      <c r="N19" s="63"/>
      <c r="O19" s="86" t="s">
        <v>176</v>
      </c>
      <c r="P19" s="88">
        <v>43697.443136574075</v>
      </c>
      <c r="Q19" s="86" t="s">
        <v>259</v>
      </c>
      <c r="R19" s="90" t="s">
        <v>283</v>
      </c>
      <c r="S19" s="86" t="s">
        <v>302</v>
      </c>
      <c r="T19" s="86" t="s">
        <v>321</v>
      </c>
      <c r="U19" s="90" t="s">
        <v>339</v>
      </c>
      <c r="V19" s="90" t="s">
        <v>339</v>
      </c>
      <c r="W19" s="88">
        <v>43697.443136574075</v>
      </c>
      <c r="X19" s="90" t="s">
        <v>383</v>
      </c>
      <c r="Y19" s="86"/>
      <c r="Z19" s="86"/>
      <c r="AA19" s="92" t="s">
        <v>428</v>
      </c>
      <c r="AB19" s="86"/>
      <c r="AC19" s="86" t="b">
        <v>0</v>
      </c>
      <c r="AD19" s="86">
        <v>0</v>
      </c>
      <c r="AE19" s="92" t="s">
        <v>459</v>
      </c>
      <c r="AF19" s="86" t="b">
        <v>0</v>
      </c>
      <c r="AG19" s="86" t="s">
        <v>463</v>
      </c>
      <c r="AH19" s="86"/>
      <c r="AI19" s="92" t="s">
        <v>459</v>
      </c>
      <c r="AJ19" s="86" t="b">
        <v>0</v>
      </c>
      <c r="AK19" s="86">
        <v>0</v>
      </c>
      <c r="AL19" s="92" t="s">
        <v>459</v>
      </c>
      <c r="AM19" s="86" t="s">
        <v>472</v>
      </c>
      <c r="AN19" s="86" t="b">
        <v>0</v>
      </c>
      <c r="AO19" s="92" t="s">
        <v>428</v>
      </c>
      <c r="AP19" s="86" t="s">
        <v>176</v>
      </c>
      <c r="AQ19" s="86">
        <v>0</v>
      </c>
      <c r="AR19" s="86">
        <v>0</v>
      </c>
      <c r="AS19" s="86"/>
      <c r="AT19" s="86"/>
      <c r="AU19" s="86"/>
      <c r="AV19" s="86"/>
      <c r="AW19" s="86"/>
      <c r="AX19" s="86"/>
      <c r="AY19" s="86"/>
      <c r="AZ19" s="86"/>
      <c r="BA19">
        <v>6</v>
      </c>
      <c r="BB19" s="85" t="str">
        <f>REPLACE(INDEX(GroupVertices[Group],MATCH(Edges25[[#This Row],[Vertex 1]],GroupVertices[Vertex],0)),1,1,"")</f>
        <v>5</v>
      </c>
      <c r="BC19" s="85" t="str">
        <f>REPLACE(INDEX(GroupVertices[Group],MATCH(Edges25[[#This Row],[Vertex 2]],GroupVertices[Vertex],0)),1,1,"")</f>
        <v>5</v>
      </c>
      <c r="BD19" s="51">
        <v>3</v>
      </c>
      <c r="BE19" s="52">
        <v>17.647058823529413</v>
      </c>
      <c r="BF19" s="51">
        <v>0</v>
      </c>
      <c r="BG19" s="52">
        <v>0</v>
      </c>
      <c r="BH19" s="51">
        <v>0</v>
      </c>
      <c r="BI19" s="52">
        <v>0</v>
      </c>
      <c r="BJ19" s="51">
        <v>14</v>
      </c>
      <c r="BK19" s="52">
        <v>82.3529411764706</v>
      </c>
      <c r="BL19" s="51">
        <v>17</v>
      </c>
    </row>
    <row r="20" spans="1:64" ht="15">
      <c r="A20" s="84" t="s">
        <v>220</v>
      </c>
      <c r="B20" s="84" t="s">
        <v>220</v>
      </c>
      <c r="C20" s="53"/>
      <c r="D20" s="54"/>
      <c r="E20" s="65"/>
      <c r="F20" s="55"/>
      <c r="G20" s="53"/>
      <c r="H20" s="57"/>
      <c r="I20" s="56"/>
      <c r="J20" s="56"/>
      <c r="K20" s="36" t="s">
        <v>65</v>
      </c>
      <c r="L20" s="83">
        <v>30</v>
      </c>
      <c r="M20" s="83"/>
      <c r="N20" s="63"/>
      <c r="O20" s="86" t="s">
        <v>176</v>
      </c>
      <c r="P20" s="88">
        <v>43699.547951388886</v>
      </c>
      <c r="Q20" s="86" t="s">
        <v>259</v>
      </c>
      <c r="R20" s="90" t="s">
        <v>283</v>
      </c>
      <c r="S20" s="86" t="s">
        <v>302</v>
      </c>
      <c r="T20" s="86" t="s">
        <v>321</v>
      </c>
      <c r="U20" s="90" t="s">
        <v>339</v>
      </c>
      <c r="V20" s="90" t="s">
        <v>339</v>
      </c>
      <c r="W20" s="88">
        <v>43699.547951388886</v>
      </c>
      <c r="X20" s="90" t="s">
        <v>384</v>
      </c>
      <c r="Y20" s="86"/>
      <c r="Z20" s="86"/>
      <c r="AA20" s="92" t="s">
        <v>429</v>
      </c>
      <c r="AB20" s="86"/>
      <c r="AC20" s="86" t="b">
        <v>0</v>
      </c>
      <c r="AD20" s="86">
        <v>0</v>
      </c>
      <c r="AE20" s="92" t="s">
        <v>459</v>
      </c>
      <c r="AF20" s="86" t="b">
        <v>0</v>
      </c>
      <c r="AG20" s="86" t="s">
        <v>463</v>
      </c>
      <c r="AH20" s="86"/>
      <c r="AI20" s="92" t="s">
        <v>459</v>
      </c>
      <c r="AJ20" s="86" t="b">
        <v>0</v>
      </c>
      <c r="AK20" s="86">
        <v>0</v>
      </c>
      <c r="AL20" s="92" t="s">
        <v>459</v>
      </c>
      <c r="AM20" s="86" t="s">
        <v>472</v>
      </c>
      <c r="AN20" s="86" t="b">
        <v>0</v>
      </c>
      <c r="AO20" s="92" t="s">
        <v>429</v>
      </c>
      <c r="AP20" s="86" t="s">
        <v>176</v>
      </c>
      <c r="AQ20" s="86">
        <v>0</v>
      </c>
      <c r="AR20" s="86">
        <v>0</v>
      </c>
      <c r="AS20" s="86"/>
      <c r="AT20" s="86"/>
      <c r="AU20" s="86"/>
      <c r="AV20" s="86"/>
      <c r="AW20" s="86"/>
      <c r="AX20" s="86"/>
      <c r="AY20" s="86"/>
      <c r="AZ20" s="86"/>
      <c r="BA20">
        <v>6</v>
      </c>
      <c r="BB20" s="85" t="str">
        <f>REPLACE(INDEX(GroupVertices[Group],MATCH(Edges25[[#This Row],[Vertex 1]],GroupVertices[Vertex],0)),1,1,"")</f>
        <v>5</v>
      </c>
      <c r="BC20" s="85" t="str">
        <f>REPLACE(INDEX(GroupVertices[Group],MATCH(Edges25[[#This Row],[Vertex 2]],GroupVertices[Vertex],0)),1,1,"")</f>
        <v>5</v>
      </c>
      <c r="BD20" s="51">
        <v>3</v>
      </c>
      <c r="BE20" s="52">
        <v>17.647058823529413</v>
      </c>
      <c r="BF20" s="51">
        <v>0</v>
      </c>
      <c r="BG20" s="52">
        <v>0</v>
      </c>
      <c r="BH20" s="51">
        <v>0</v>
      </c>
      <c r="BI20" s="52">
        <v>0</v>
      </c>
      <c r="BJ20" s="51">
        <v>14</v>
      </c>
      <c r="BK20" s="52">
        <v>82.3529411764706</v>
      </c>
      <c r="BL20" s="51">
        <v>17</v>
      </c>
    </row>
    <row r="21" spans="1:64" ht="15">
      <c r="A21" s="84" t="s">
        <v>220</v>
      </c>
      <c r="B21" s="84" t="s">
        <v>220</v>
      </c>
      <c r="C21" s="53"/>
      <c r="D21" s="54"/>
      <c r="E21" s="65"/>
      <c r="F21" s="55"/>
      <c r="G21" s="53"/>
      <c r="H21" s="57"/>
      <c r="I21" s="56"/>
      <c r="J21" s="56"/>
      <c r="K21" s="36" t="s">
        <v>65</v>
      </c>
      <c r="L21" s="83">
        <v>31</v>
      </c>
      <c r="M21" s="83"/>
      <c r="N21" s="63"/>
      <c r="O21" s="86" t="s">
        <v>176</v>
      </c>
      <c r="P21" s="88">
        <v>43701.6493287037</v>
      </c>
      <c r="Q21" s="86" t="s">
        <v>259</v>
      </c>
      <c r="R21" s="90" t="s">
        <v>283</v>
      </c>
      <c r="S21" s="86" t="s">
        <v>302</v>
      </c>
      <c r="T21" s="86" t="s">
        <v>321</v>
      </c>
      <c r="U21" s="90" t="s">
        <v>339</v>
      </c>
      <c r="V21" s="90" t="s">
        <v>339</v>
      </c>
      <c r="W21" s="88">
        <v>43701.6493287037</v>
      </c>
      <c r="X21" s="90" t="s">
        <v>385</v>
      </c>
      <c r="Y21" s="86"/>
      <c r="Z21" s="86"/>
      <c r="AA21" s="92" t="s">
        <v>430</v>
      </c>
      <c r="AB21" s="86"/>
      <c r="AC21" s="86" t="b">
        <v>0</v>
      </c>
      <c r="AD21" s="86">
        <v>1</v>
      </c>
      <c r="AE21" s="92" t="s">
        <v>459</v>
      </c>
      <c r="AF21" s="86" t="b">
        <v>0</v>
      </c>
      <c r="AG21" s="86" t="s">
        <v>463</v>
      </c>
      <c r="AH21" s="86"/>
      <c r="AI21" s="92" t="s">
        <v>459</v>
      </c>
      <c r="AJ21" s="86" t="b">
        <v>0</v>
      </c>
      <c r="AK21" s="86">
        <v>0</v>
      </c>
      <c r="AL21" s="92" t="s">
        <v>459</v>
      </c>
      <c r="AM21" s="86" t="s">
        <v>472</v>
      </c>
      <c r="AN21" s="86" t="b">
        <v>0</v>
      </c>
      <c r="AO21" s="92" t="s">
        <v>430</v>
      </c>
      <c r="AP21" s="86" t="s">
        <v>176</v>
      </c>
      <c r="AQ21" s="86">
        <v>0</v>
      </c>
      <c r="AR21" s="86">
        <v>0</v>
      </c>
      <c r="AS21" s="86"/>
      <c r="AT21" s="86"/>
      <c r="AU21" s="86"/>
      <c r="AV21" s="86"/>
      <c r="AW21" s="86"/>
      <c r="AX21" s="86"/>
      <c r="AY21" s="86"/>
      <c r="AZ21" s="86"/>
      <c r="BA21">
        <v>6</v>
      </c>
      <c r="BB21" s="85" t="str">
        <f>REPLACE(INDEX(GroupVertices[Group],MATCH(Edges25[[#This Row],[Vertex 1]],GroupVertices[Vertex],0)),1,1,"")</f>
        <v>5</v>
      </c>
      <c r="BC21" s="85" t="str">
        <f>REPLACE(INDEX(GroupVertices[Group],MATCH(Edges25[[#This Row],[Vertex 2]],GroupVertices[Vertex],0)),1,1,"")</f>
        <v>5</v>
      </c>
      <c r="BD21" s="51">
        <v>3</v>
      </c>
      <c r="BE21" s="52">
        <v>17.647058823529413</v>
      </c>
      <c r="BF21" s="51">
        <v>0</v>
      </c>
      <c r="BG21" s="52">
        <v>0</v>
      </c>
      <c r="BH21" s="51">
        <v>0</v>
      </c>
      <c r="BI21" s="52">
        <v>0</v>
      </c>
      <c r="BJ21" s="51">
        <v>14</v>
      </c>
      <c r="BK21" s="52">
        <v>82.3529411764706</v>
      </c>
      <c r="BL21" s="51">
        <v>17</v>
      </c>
    </row>
    <row r="22" spans="1:64" ht="15">
      <c r="A22" s="84" t="s">
        <v>220</v>
      </c>
      <c r="B22" s="84" t="s">
        <v>220</v>
      </c>
      <c r="C22" s="53"/>
      <c r="D22" s="54"/>
      <c r="E22" s="65"/>
      <c r="F22" s="55"/>
      <c r="G22" s="53"/>
      <c r="H22" s="57"/>
      <c r="I22" s="56"/>
      <c r="J22" s="56"/>
      <c r="K22" s="36" t="s">
        <v>65</v>
      </c>
      <c r="L22" s="83">
        <v>32</v>
      </c>
      <c r="M22" s="83"/>
      <c r="N22" s="63"/>
      <c r="O22" s="86" t="s">
        <v>176</v>
      </c>
      <c r="P22" s="88">
        <v>43703.75560185185</v>
      </c>
      <c r="Q22" s="86" t="s">
        <v>259</v>
      </c>
      <c r="R22" s="90" t="s">
        <v>283</v>
      </c>
      <c r="S22" s="86" t="s">
        <v>302</v>
      </c>
      <c r="T22" s="86" t="s">
        <v>321</v>
      </c>
      <c r="U22" s="90" t="s">
        <v>339</v>
      </c>
      <c r="V22" s="90" t="s">
        <v>339</v>
      </c>
      <c r="W22" s="88">
        <v>43703.75560185185</v>
      </c>
      <c r="X22" s="90" t="s">
        <v>386</v>
      </c>
      <c r="Y22" s="86"/>
      <c r="Z22" s="86"/>
      <c r="AA22" s="92" t="s">
        <v>431</v>
      </c>
      <c r="AB22" s="86"/>
      <c r="AC22" s="86" t="b">
        <v>0</v>
      </c>
      <c r="AD22" s="86">
        <v>0</v>
      </c>
      <c r="AE22" s="92" t="s">
        <v>459</v>
      </c>
      <c r="AF22" s="86" t="b">
        <v>0</v>
      </c>
      <c r="AG22" s="86" t="s">
        <v>463</v>
      </c>
      <c r="AH22" s="86"/>
      <c r="AI22" s="92" t="s">
        <v>459</v>
      </c>
      <c r="AJ22" s="86" t="b">
        <v>0</v>
      </c>
      <c r="AK22" s="86">
        <v>0</v>
      </c>
      <c r="AL22" s="92" t="s">
        <v>459</v>
      </c>
      <c r="AM22" s="86" t="s">
        <v>472</v>
      </c>
      <c r="AN22" s="86" t="b">
        <v>0</v>
      </c>
      <c r="AO22" s="92" t="s">
        <v>431</v>
      </c>
      <c r="AP22" s="86" t="s">
        <v>176</v>
      </c>
      <c r="AQ22" s="86">
        <v>0</v>
      </c>
      <c r="AR22" s="86">
        <v>0</v>
      </c>
      <c r="AS22" s="86"/>
      <c r="AT22" s="86"/>
      <c r="AU22" s="86"/>
      <c r="AV22" s="86"/>
      <c r="AW22" s="86"/>
      <c r="AX22" s="86"/>
      <c r="AY22" s="86"/>
      <c r="AZ22" s="86"/>
      <c r="BA22">
        <v>6</v>
      </c>
      <c r="BB22" s="85" t="str">
        <f>REPLACE(INDEX(GroupVertices[Group],MATCH(Edges25[[#This Row],[Vertex 1]],GroupVertices[Vertex],0)),1,1,"")</f>
        <v>5</v>
      </c>
      <c r="BC22" s="85" t="str">
        <f>REPLACE(INDEX(GroupVertices[Group],MATCH(Edges25[[#This Row],[Vertex 2]],GroupVertices[Vertex],0)),1,1,"")</f>
        <v>5</v>
      </c>
      <c r="BD22" s="51">
        <v>3</v>
      </c>
      <c r="BE22" s="52">
        <v>17.647058823529413</v>
      </c>
      <c r="BF22" s="51">
        <v>0</v>
      </c>
      <c r="BG22" s="52">
        <v>0</v>
      </c>
      <c r="BH22" s="51">
        <v>0</v>
      </c>
      <c r="BI22" s="52">
        <v>0</v>
      </c>
      <c r="BJ22" s="51">
        <v>14</v>
      </c>
      <c r="BK22" s="52">
        <v>82.3529411764706</v>
      </c>
      <c r="BL22" s="51">
        <v>17</v>
      </c>
    </row>
    <row r="23" spans="1:64" ht="15">
      <c r="A23" s="84" t="s">
        <v>220</v>
      </c>
      <c r="B23" s="84" t="s">
        <v>220</v>
      </c>
      <c r="C23" s="53"/>
      <c r="D23" s="54"/>
      <c r="E23" s="65"/>
      <c r="F23" s="55"/>
      <c r="G23" s="53"/>
      <c r="H23" s="57"/>
      <c r="I23" s="56"/>
      <c r="J23" s="56"/>
      <c r="K23" s="36" t="s">
        <v>65</v>
      </c>
      <c r="L23" s="83">
        <v>33</v>
      </c>
      <c r="M23" s="83"/>
      <c r="N23" s="63"/>
      <c r="O23" s="86" t="s">
        <v>176</v>
      </c>
      <c r="P23" s="88">
        <v>43705.84793981481</v>
      </c>
      <c r="Q23" s="86" t="s">
        <v>259</v>
      </c>
      <c r="R23" s="90" t="s">
        <v>283</v>
      </c>
      <c r="S23" s="86" t="s">
        <v>302</v>
      </c>
      <c r="T23" s="86" t="s">
        <v>321</v>
      </c>
      <c r="U23" s="90" t="s">
        <v>339</v>
      </c>
      <c r="V23" s="90" t="s">
        <v>339</v>
      </c>
      <c r="W23" s="88">
        <v>43705.84793981481</v>
      </c>
      <c r="X23" s="90" t="s">
        <v>387</v>
      </c>
      <c r="Y23" s="86"/>
      <c r="Z23" s="86"/>
      <c r="AA23" s="92" t="s">
        <v>432</v>
      </c>
      <c r="AB23" s="86"/>
      <c r="AC23" s="86" t="b">
        <v>0</v>
      </c>
      <c r="AD23" s="86">
        <v>0</v>
      </c>
      <c r="AE23" s="92" t="s">
        <v>459</v>
      </c>
      <c r="AF23" s="86" t="b">
        <v>0</v>
      </c>
      <c r="AG23" s="86" t="s">
        <v>463</v>
      </c>
      <c r="AH23" s="86"/>
      <c r="AI23" s="92" t="s">
        <v>459</v>
      </c>
      <c r="AJ23" s="86" t="b">
        <v>0</v>
      </c>
      <c r="AK23" s="86">
        <v>0</v>
      </c>
      <c r="AL23" s="92" t="s">
        <v>459</v>
      </c>
      <c r="AM23" s="86" t="s">
        <v>472</v>
      </c>
      <c r="AN23" s="86" t="b">
        <v>0</v>
      </c>
      <c r="AO23" s="92" t="s">
        <v>432</v>
      </c>
      <c r="AP23" s="86" t="s">
        <v>176</v>
      </c>
      <c r="AQ23" s="86">
        <v>0</v>
      </c>
      <c r="AR23" s="86">
        <v>0</v>
      </c>
      <c r="AS23" s="86"/>
      <c r="AT23" s="86"/>
      <c r="AU23" s="86"/>
      <c r="AV23" s="86"/>
      <c r="AW23" s="86"/>
      <c r="AX23" s="86"/>
      <c r="AY23" s="86"/>
      <c r="AZ23" s="86"/>
      <c r="BA23">
        <v>6</v>
      </c>
      <c r="BB23" s="85" t="str">
        <f>REPLACE(INDEX(GroupVertices[Group],MATCH(Edges25[[#This Row],[Vertex 1]],GroupVertices[Vertex],0)),1,1,"")</f>
        <v>5</v>
      </c>
      <c r="BC23" s="85" t="str">
        <f>REPLACE(INDEX(GroupVertices[Group],MATCH(Edges25[[#This Row],[Vertex 2]],GroupVertices[Vertex],0)),1,1,"")</f>
        <v>5</v>
      </c>
      <c r="BD23" s="51">
        <v>3</v>
      </c>
      <c r="BE23" s="52">
        <v>17.647058823529413</v>
      </c>
      <c r="BF23" s="51">
        <v>0</v>
      </c>
      <c r="BG23" s="52">
        <v>0</v>
      </c>
      <c r="BH23" s="51">
        <v>0</v>
      </c>
      <c r="BI23" s="52">
        <v>0</v>
      </c>
      <c r="BJ23" s="51">
        <v>14</v>
      </c>
      <c r="BK23" s="52">
        <v>82.3529411764706</v>
      </c>
      <c r="BL23" s="51">
        <v>17</v>
      </c>
    </row>
    <row r="24" spans="1:64" ht="15">
      <c r="A24" s="84" t="s">
        <v>221</v>
      </c>
      <c r="B24" s="84" t="s">
        <v>230</v>
      </c>
      <c r="C24" s="53"/>
      <c r="D24" s="54"/>
      <c r="E24" s="65"/>
      <c r="F24" s="55"/>
      <c r="G24" s="53"/>
      <c r="H24" s="57"/>
      <c r="I24" s="56"/>
      <c r="J24" s="56"/>
      <c r="K24" s="36" t="s">
        <v>65</v>
      </c>
      <c r="L24" s="83">
        <v>34</v>
      </c>
      <c r="M24" s="83"/>
      <c r="N24" s="63"/>
      <c r="O24" s="86" t="s">
        <v>246</v>
      </c>
      <c r="P24" s="88">
        <v>43693.69894675926</v>
      </c>
      <c r="Q24" s="86" t="s">
        <v>260</v>
      </c>
      <c r="R24" s="90" t="s">
        <v>284</v>
      </c>
      <c r="S24" s="86" t="s">
        <v>303</v>
      </c>
      <c r="T24" s="86" t="s">
        <v>322</v>
      </c>
      <c r="U24" s="90" t="s">
        <v>340</v>
      </c>
      <c r="V24" s="90" t="s">
        <v>340</v>
      </c>
      <c r="W24" s="88">
        <v>43693.69894675926</v>
      </c>
      <c r="X24" s="90" t="s">
        <v>388</v>
      </c>
      <c r="Y24" s="86"/>
      <c r="Z24" s="86"/>
      <c r="AA24" s="92" t="s">
        <v>433</v>
      </c>
      <c r="AB24" s="86"/>
      <c r="AC24" s="86" t="b">
        <v>0</v>
      </c>
      <c r="AD24" s="86">
        <v>0</v>
      </c>
      <c r="AE24" s="92" t="s">
        <v>459</v>
      </c>
      <c r="AF24" s="86" t="b">
        <v>0</v>
      </c>
      <c r="AG24" s="86" t="s">
        <v>463</v>
      </c>
      <c r="AH24" s="86"/>
      <c r="AI24" s="92" t="s">
        <v>459</v>
      </c>
      <c r="AJ24" s="86" t="b">
        <v>0</v>
      </c>
      <c r="AK24" s="86">
        <v>1</v>
      </c>
      <c r="AL24" s="92" t="s">
        <v>459</v>
      </c>
      <c r="AM24" s="86" t="s">
        <v>470</v>
      </c>
      <c r="AN24" s="86" t="b">
        <v>0</v>
      </c>
      <c r="AO24" s="92" t="s">
        <v>433</v>
      </c>
      <c r="AP24" s="86" t="s">
        <v>475</v>
      </c>
      <c r="AQ24" s="86">
        <v>0</v>
      </c>
      <c r="AR24" s="86">
        <v>0</v>
      </c>
      <c r="AS24" s="86"/>
      <c r="AT24" s="86"/>
      <c r="AU24" s="86"/>
      <c r="AV24" s="86"/>
      <c r="AW24" s="86"/>
      <c r="AX24" s="86"/>
      <c r="AY24" s="86"/>
      <c r="AZ24" s="86"/>
      <c r="BA24">
        <v>1</v>
      </c>
      <c r="BB24" s="85" t="str">
        <f>REPLACE(INDEX(GroupVertices[Group],MATCH(Edges25[[#This Row],[Vertex 1]],GroupVertices[Vertex],0)),1,1,"")</f>
        <v>1</v>
      </c>
      <c r="BC24" s="85" t="str">
        <f>REPLACE(INDEX(GroupVertices[Group],MATCH(Edges25[[#This Row],[Vertex 2]],GroupVertices[Vertex],0)),1,1,"")</f>
        <v>2</v>
      </c>
      <c r="BD24" s="51"/>
      <c r="BE24" s="52"/>
      <c r="BF24" s="51"/>
      <c r="BG24" s="52"/>
      <c r="BH24" s="51"/>
      <c r="BI24" s="52"/>
      <c r="BJ24" s="51"/>
      <c r="BK24" s="52"/>
      <c r="BL24" s="51"/>
    </row>
    <row r="25" spans="1:64" ht="15">
      <c r="A25" s="84" t="s">
        <v>221</v>
      </c>
      <c r="B25" s="84" t="s">
        <v>236</v>
      </c>
      <c r="C25" s="53"/>
      <c r="D25" s="54"/>
      <c r="E25" s="65"/>
      <c r="F25" s="55"/>
      <c r="G25" s="53"/>
      <c r="H25" s="57"/>
      <c r="I25" s="56"/>
      <c r="J25" s="56"/>
      <c r="K25" s="36" t="s">
        <v>65</v>
      </c>
      <c r="L25" s="83">
        <v>37</v>
      </c>
      <c r="M25" s="83"/>
      <c r="N25" s="63"/>
      <c r="O25" s="86" t="s">
        <v>246</v>
      </c>
      <c r="P25" s="88">
        <v>43693.69462962963</v>
      </c>
      <c r="Q25" s="86" t="s">
        <v>261</v>
      </c>
      <c r="R25" s="90" t="s">
        <v>285</v>
      </c>
      <c r="S25" s="86" t="s">
        <v>304</v>
      </c>
      <c r="T25" s="86" t="s">
        <v>323</v>
      </c>
      <c r="U25" s="90" t="s">
        <v>341</v>
      </c>
      <c r="V25" s="90" t="s">
        <v>341</v>
      </c>
      <c r="W25" s="88">
        <v>43693.69462962963</v>
      </c>
      <c r="X25" s="90" t="s">
        <v>389</v>
      </c>
      <c r="Y25" s="86"/>
      <c r="Z25" s="86"/>
      <c r="AA25" s="92" t="s">
        <v>434</v>
      </c>
      <c r="AB25" s="86"/>
      <c r="AC25" s="86" t="b">
        <v>0</v>
      </c>
      <c r="AD25" s="86">
        <v>0</v>
      </c>
      <c r="AE25" s="92" t="s">
        <v>459</v>
      </c>
      <c r="AF25" s="86" t="b">
        <v>0</v>
      </c>
      <c r="AG25" s="86" t="s">
        <v>463</v>
      </c>
      <c r="AH25" s="86"/>
      <c r="AI25" s="92" t="s">
        <v>459</v>
      </c>
      <c r="AJ25" s="86" t="b">
        <v>0</v>
      </c>
      <c r="AK25" s="86">
        <v>1</v>
      </c>
      <c r="AL25" s="92" t="s">
        <v>459</v>
      </c>
      <c r="AM25" s="86" t="s">
        <v>470</v>
      </c>
      <c r="AN25" s="86" t="b">
        <v>0</v>
      </c>
      <c r="AO25" s="92" t="s">
        <v>434</v>
      </c>
      <c r="AP25" s="86" t="s">
        <v>475</v>
      </c>
      <c r="AQ25" s="86">
        <v>0</v>
      </c>
      <c r="AR25" s="86">
        <v>0</v>
      </c>
      <c r="AS25" s="86"/>
      <c r="AT25" s="86"/>
      <c r="AU25" s="86"/>
      <c r="AV25" s="86"/>
      <c r="AW25" s="86"/>
      <c r="AX25" s="86"/>
      <c r="AY25" s="86"/>
      <c r="AZ25" s="86"/>
      <c r="BA25">
        <v>1</v>
      </c>
      <c r="BB25" s="85" t="str">
        <f>REPLACE(INDEX(GroupVertices[Group],MATCH(Edges25[[#This Row],[Vertex 1]],GroupVertices[Vertex],0)),1,1,"")</f>
        <v>1</v>
      </c>
      <c r="BC25" s="85" t="str">
        <f>REPLACE(INDEX(GroupVertices[Group],MATCH(Edges25[[#This Row],[Vertex 2]],GroupVertices[Vertex],0)),1,1,"")</f>
        <v>1</v>
      </c>
      <c r="BD25" s="51"/>
      <c r="BE25" s="52"/>
      <c r="BF25" s="51"/>
      <c r="BG25" s="52"/>
      <c r="BH25" s="51"/>
      <c r="BI25" s="52"/>
      <c r="BJ25" s="51"/>
      <c r="BK25" s="52"/>
      <c r="BL25" s="51"/>
    </row>
    <row r="26" spans="1:64" ht="15">
      <c r="A26" s="84" t="s">
        <v>221</v>
      </c>
      <c r="B26" s="84" t="s">
        <v>240</v>
      </c>
      <c r="C26" s="53"/>
      <c r="D26" s="54"/>
      <c r="E26" s="65"/>
      <c r="F26" s="55"/>
      <c r="G26" s="53"/>
      <c r="H26" s="57"/>
      <c r="I26" s="56"/>
      <c r="J26" s="56"/>
      <c r="K26" s="36" t="s">
        <v>65</v>
      </c>
      <c r="L26" s="83">
        <v>42</v>
      </c>
      <c r="M26" s="83"/>
      <c r="N26" s="63"/>
      <c r="O26" s="86" t="s">
        <v>246</v>
      </c>
      <c r="P26" s="88">
        <v>43695.63439814815</v>
      </c>
      <c r="Q26" s="86" t="s">
        <v>262</v>
      </c>
      <c r="R26" s="90" t="s">
        <v>286</v>
      </c>
      <c r="S26" s="86" t="s">
        <v>304</v>
      </c>
      <c r="T26" s="86" t="s">
        <v>324</v>
      </c>
      <c r="U26" s="90" t="s">
        <v>342</v>
      </c>
      <c r="V26" s="90" t="s">
        <v>342</v>
      </c>
      <c r="W26" s="88">
        <v>43695.63439814815</v>
      </c>
      <c r="X26" s="90" t="s">
        <v>390</v>
      </c>
      <c r="Y26" s="86"/>
      <c r="Z26" s="86"/>
      <c r="AA26" s="92" t="s">
        <v>435</v>
      </c>
      <c r="AB26" s="86"/>
      <c r="AC26" s="86" t="b">
        <v>0</v>
      </c>
      <c r="AD26" s="86">
        <v>0</v>
      </c>
      <c r="AE26" s="92" t="s">
        <v>459</v>
      </c>
      <c r="AF26" s="86" t="b">
        <v>0</v>
      </c>
      <c r="AG26" s="86" t="s">
        <v>463</v>
      </c>
      <c r="AH26" s="86"/>
      <c r="AI26" s="92" t="s">
        <v>459</v>
      </c>
      <c r="AJ26" s="86" t="b">
        <v>0</v>
      </c>
      <c r="AK26" s="86">
        <v>0</v>
      </c>
      <c r="AL26" s="92" t="s">
        <v>459</v>
      </c>
      <c r="AM26" s="86" t="s">
        <v>470</v>
      </c>
      <c r="AN26" s="86" t="b">
        <v>0</v>
      </c>
      <c r="AO26" s="92" t="s">
        <v>435</v>
      </c>
      <c r="AP26" s="86" t="s">
        <v>176</v>
      </c>
      <c r="AQ26" s="86">
        <v>0</v>
      </c>
      <c r="AR26" s="86">
        <v>0</v>
      </c>
      <c r="AS26" s="86"/>
      <c r="AT26" s="86"/>
      <c r="AU26" s="86"/>
      <c r="AV26" s="86"/>
      <c r="AW26" s="86"/>
      <c r="AX26" s="86"/>
      <c r="AY26" s="86"/>
      <c r="AZ26" s="86"/>
      <c r="BA26">
        <v>2</v>
      </c>
      <c r="BB26" s="85" t="str">
        <f>REPLACE(INDEX(GroupVertices[Group],MATCH(Edges25[[#This Row],[Vertex 1]],GroupVertices[Vertex],0)),1,1,"")</f>
        <v>1</v>
      </c>
      <c r="BC26" s="85" t="str">
        <f>REPLACE(INDEX(GroupVertices[Group],MATCH(Edges25[[#This Row],[Vertex 2]],GroupVertices[Vertex],0)),1,1,"")</f>
        <v>1</v>
      </c>
      <c r="BD26" s="51">
        <v>0</v>
      </c>
      <c r="BE26" s="52">
        <v>0</v>
      </c>
      <c r="BF26" s="51">
        <v>2</v>
      </c>
      <c r="BG26" s="52">
        <v>8.333333333333334</v>
      </c>
      <c r="BH26" s="51">
        <v>0</v>
      </c>
      <c r="BI26" s="52">
        <v>0</v>
      </c>
      <c r="BJ26" s="51">
        <v>22</v>
      </c>
      <c r="BK26" s="52">
        <v>91.66666666666667</v>
      </c>
      <c r="BL26" s="51">
        <v>24</v>
      </c>
    </row>
    <row r="27" spans="1:64" ht="15">
      <c r="A27" s="84" t="s">
        <v>221</v>
      </c>
      <c r="B27" s="84" t="s">
        <v>240</v>
      </c>
      <c r="C27" s="53"/>
      <c r="D27" s="54"/>
      <c r="E27" s="65"/>
      <c r="F27" s="55"/>
      <c r="G27" s="53"/>
      <c r="H27" s="57"/>
      <c r="I27" s="56"/>
      <c r="J27" s="56"/>
      <c r="K27" s="36" t="s">
        <v>65</v>
      </c>
      <c r="L27" s="83">
        <v>43</v>
      </c>
      <c r="M27" s="83"/>
      <c r="N27" s="63"/>
      <c r="O27" s="86" t="s">
        <v>246</v>
      </c>
      <c r="P27" s="88">
        <v>43695.92524305556</v>
      </c>
      <c r="Q27" s="86" t="s">
        <v>263</v>
      </c>
      <c r="R27" s="90" t="s">
        <v>287</v>
      </c>
      <c r="S27" s="86" t="s">
        <v>304</v>
      </c>
      <c r="T27" s="86" t="s">
        <v>324</v>
      </c>
      <c r="U27" s="90" t="s">
        <v>343</v>
      </c>
      <c r="V27" s="90" t="s">
        <v>343</v>
      </c>
      <c r="W27" s="88">
        <v>43695.92524305556</v>
      </c>
      <c r="X27" s="90" t="s">
        <v>391</v>
      </c>
      <c r="Y27" s="86"/>
      <c r="Z27" s="86"/>
      <c r="AA27" s="92" t="s">
        <v>436</v>
      </c>
      <c r="AB27" s="86"/>
      <c r="AC27" s="86" t="b">
        <v>0</v>
      </c>
      <c r="AD27" s="86">
        <v>0</v>
      </c>
      <c r="AE27" s="92" t="s">
        <v>459</v>
      </c>
      <c r="AF27" s="86" t="b">
        <v>0</v>
      </c>
      <c r="AG27" s="86" t="s">
        <v>463</v>
      </c>
      <c r="AH27" s="86"/>
      <c r="AI27" s="92" t="s">
        <v>459</v>
      </c>
      <c r="AJ27" s="86" t="b">
        <v>0</v>
      </c>
      <c r="AK27" s="86">
        <v>0</v>
      </c>
      <c r="AL27" s="92" t="s">
        <v>459</v>
      </c>
      <c r="AM27" s="86" t="s">
        <v>470</v>
      </c>
      <c r="AN27" s="86" t="b">
        <v>0</v>
      </c>
      <c r="AO27" s="92" t="s">
        <v>436</v>
      </c>
      <c r="AP27" s="86" t="s">
        <v>176</v>
      </c>
      <c r="AQ27" s="86">
        <v>0</v>
      </c>
      <c r="AR27" s="86">
        <v>0</v>
      </c>
      <c r="AS27" s="86"/>
      <c r="AT27" s="86"/>
      <c r="AU27" s="86"/>
      <c r="AV27" s="86"/>
      <c r="AW27" s="86"/>
      <c r="AX27" s="86"/>
      <c r="AY27" s="86"/>
      <c r="AZ27" s="86"/>
      <c r="BA27">
        <v>2</v>
      </c>
      <c r="BB27" s="85" t="str">
        <f>REPLACE(INDEX(GroupVertices[Group],MATCH(Edges25[[#This Row],[Vertex 1]],GroupVertices[Vertex],0)),1,1,"")</f>
        <v>1</v>
      </c>
      <c r="BC27" s="85" t="str">
        <f>REPLACE(INDEX(GroupVertices[Group],MATCH(Edges25[[#This Row],[Vertex 2]],GroupVertices[Vertex],0)),1,1,"")</f>
        <v>1</v>
      </c>
      <c r="BD27" s="51">
        <v>0</v>
      </c>
      <c r="BE27" s="52">
        <v>0</v>
      </c>
      <c r="BF27" s="51">
        <v>2</v>
      </c>
      <c r="BG27" s="52">
        <v>8</v>
      </c>
      <c r="BH27" s="51">
        <v>0</v>
      </c>
      <c r="BI27" s="52">
        <v>0</v>
      </c>
      <c r="BJ27" s="51">
        <v>23</v>
      </c>
      <c r="BK27" s="52">
        <v>92</v>
      </c>
      <c r="BL27" s="51">
        <v>25</v>
      </c>
    </row>
    <row r="28" spans="1:64" ht="15">
      <c r="A28" s="84" t="s">
        <v>221</v>
      </c>
      <c r="B28" s="84" t="s">
        <v>228</v>
      </c>
      <c r="C28" s="53"/>
      <c r="D28" s="54"/>
      <c r="E28" s="65"/>
      <c r="F28" s="55"/>
      <c r="G28" s="53"/>
      <c r="H28" s="57"/>
      <c r="I28" s="56"/>
      <c r="J28" s="56"/>
      <c r="K28" s="36" t="s">
        <v>65</v>
      </c>
      <c r="L28" s="83">
        <v>44</v>
      </c>
      <c r="M28" s="83"/>
      <c r="N28" s="63"/>
      <c r="O28" s="86" t="s">
        <v>246</v>
      </c>
      <c r="P28" s="88">
        <v>43697.715902777774</v>
      </c>
      <c r="Q28" s="86" t="s">
        <v>264</v>
      </c>
      <c r="R28" s="90" t="s">
        <v>288</v>
      </c>
      <c r="S28" s="86" t="s">
        <v>305</v>
      </c>
      <c r="T28" s="86" t="s">
        <v>325</v>
      </c>
      <c r="U28" s="90" t="s">
        <v>344</v>
      </c>
      <c r="V28" s="90" t="s">
        <v>344</v>
      </c>
      <c r="W28" s="88">
        <v>43697.715902777774</v>
      </c>
      <c r="X28" s="90" t="s">
        <v>392</v>
      </c>
      <c r="Y28" s="86"/>
      <c r="Z28" s="86"/>
      <c r="AA28" s="92" t="s">
        <v>437</v>
      </c>
      <c r="AB28" s="86"/>
      <c r="AC28" s="86" t="b">
        <v>0</v>
      </c>
      <c r="AD28" s="86">
        <v>0</v>
      </c>
      <c r="AE28" s="92" t="s">
        <v>459</v>
      </c>
      <c r="AF28" s="86" t="b">
        <v>0</v>
      </c>
      <c r="AG28" s="86" t="s">
        <v>463</v>
      </c>
      <c r="AH28" s="86"/>
      <c r="AI28" s="92" t="s">
        <v>459</v>
      </c>
      <c r="AJ28" s="86" t="b">
        <v>0</v>
      </c>
      <c r="AK28" s="86">
        <v>0</v>
      </c>
      <c r="AL28" s="92" t="s">
        <v>459</v>
      </c>
      <c r="AM28" s="86" t="s">
        <v>470</v>
      </c>
      <c r="AN28" s="86" t="b">
        <v>0</v>
      </c>
      <c r="AO28" s="92" t="s">
        <v>437</v>
      </c>
      <c r="AP28" s="86" t="s">
        <v>176</v>
      </c>
      <c r="AQ28" s="86">
        <v>0</v>
      </c>
      <c r="AR28" s="86">
        <v>0</v>
      </c>
      <c r="AS28" s="86"/>
      <c r="AT28" s="86"/>
      <c r="AU28" s="86"/>
      <c r="AV28" s="86"/>
      <c r="AW28" s="86"/>
      <c r="AX28" s="86"/>
      <c r="AY28" s="86"/>
      <c r="AZ28" s="86"/>
      <c r="BA28">
        <v>1</v>
      </c>
      <c r="BB28" s="85" t="str">
        <f>REPLACE(INDEX(GroupVertices[Group],MATCH(Edges25[[#This Row],[Vertex 1]],GroupVertices[Vertex],0)),1,1,"")</f>
        <v>1</v>
      </c>
      <c r="BC28" s="85" t="str">
        <f>REPLACE(INDEX(GroupVertices[Group],MATCH(Edges25[[#This Row],[Vertex 2]],GroupVertices[Vertex],0)),1,1,"")</f>
        <v>6</v>
      </c>
      <c r="BD28" s="51"/>
      <c r="BE28" s="52"/>
      <c r="BF28" s="51"/>
      <c r="BG28" s="52"/>
      <c r="BH28" s="51"/>
      <c r="BI28" s="52"/>
      <c r="BJ28" s="51"/>
      <c r="BK28" s="52"/>
      <c r="BL28" s="51"/>
    </row>
    <row r="29" spans="1:64" ht="15">
      <c r="A29" s="84" t="s">
        <v>221</v>
      </c>
      <c r="B29" s="84" t="s">
        <v>241</v>
      </c>
      <c r="C29" s="53"/>
      <c r="D29" s="54"/>
      <c r="E29" s="65"/>
      <c r="F29" s="55"/>
      <c r="G29" s="53"/>
      <c r="H29" s="57"/>
      <c r="I29" s="56"/>
      <c r="J29" s="56"/>
      <c r="K29" s="36" t="s">
        <v>65</v>
      </c>
      <c r="L29" s="83">
        <v>46</v>
      </c>
      <c r="M29" s="83"/>
      <c r="N29" s="63"/>
      <c r="O29" s="86" t="s">
        <v>246</v>
      </c>
      <c r="P29" s="88">
        <v>43700.909525462965</v>
      </c>
      <c r="Q29" s="86" t="s">
        <v>265</v>
      </c>
      <c r="R29" s="90" t="s">
        <v>289</v>
      </c>
      <c r="S29" s="86" t="s">
        <v>306</v>
      </c>
      <c r="T29" s="86" t="s">
        <v>326</v>
      </c>
      <c r="U29" s="90" t="s">
        <v>345</v>
      </c>
      <c r="V29" s="90" t="s">
        <v>345</v>
      </c>
      <c r="W29" s="88">
        <v>43700.909525462965</v>
      </c>
      <c r="X29" s="90" t="s">
        <v>393</v>
      </c>
      <c r="Y29" s="86"/>
      <c r="Z29" s="86"/>
      <c r="AA29" s="92" t="s">
        <v>438</v>
      </c>
      <c r="AB29" s="92" t="s">
        <v>457</v>
      </c>
      <c r="AC29" s="86" t="b">
        <v>0</v>
      </c>
      <c r="AD29" s="86">
        <v>0</v>
      </c>
      <c r="AE29" s="92" t="s">
        <v>460</v>
      </c>
      <c r="AF29" s="86" t="b">
        <v>0</v>
      </c>
      <c r="AG29" s="86" t="s">
        <v>463</v>
      </c>
      <c r="AH29" s="86"/>
      <c r="AI29" s="92" t="s">
        <v>459</v>
      </c>
      <c r="AJ29" s="86" t="b">
        <v>0</v>
      </c>
      <c r="AK29" s="86">
        <v>1</v>
      </c>
      <c r="AL29" s="92" t="s">
        <v>459</v>
      </c>
      <c r="AM29" s="86" t="s">
        <v>470</v>
      </c>
      <c r="AN29" s="86" t="b">
        <v>0</v>
      </c>
      <c r="AO29" s="92" t="s">
        <v>457</v>
      </c>
      <c r="AP29" s="86" t="s">
        <v>176</v>
      </c>
      <c r="AQ29" s="86">
        <v>0</v>
      </c>
      <c r="AR29" s="86">
        <v>0</v>
      </c>
      <c r="AS29" s="86"/>
      <c r="AT29" s="86"/>
      <c r="AU29" s="86"/>
      <c r="AV29" s="86"/>
      <c r="AW29" s="86"/>
      <c r="AX29" s="86"/>
      <c r="AY29" s="86"/>
      <c r="AZ29" s="86"/>
      <c r="BA29">
        <v>1</v>
      </c>
      <c r="BB29" s="85" t="str">
        <f>REPLACE(INDEX(GroupVertices[Group],MATCH(Edges25[[#This Row],[Vertex 1]],GroupVertices[Vertex],0)),1,1,"")</f>
        <v>1</v>
      </c>
      <c r="BC29" s="85" t="str">
        <f>REPLACE(INDEX(GroupVertices[Group],MATCH(Edges25[[#This Row],[Vertex 2]],GroupVertices[Vertex],0)),1,1,"")</f>
        <v>1</v>
      </c>
      <c r="BD29" s="51"/>
      <c r="BE29" s="52"/>
      <c r="BF29" s="51"/>
      <c r="BG29" s="52"/>
      <c r="BH29" s="51"/>
      <c r="BI29" s="52"/>
      <c r="BJ29" s="51"/>
      <c r="BK29" s="52"/>
      <c r="BL29" s="51"/>
    </row>
    <row r="30" spans="1:64" ht="15">
      <c r="A30" s="84" t="s">
        <v>221</v>
      </c>
      <c r="B30" s="84" t="s">
        <v>221</v>
      </c>
      <c r="C30" s="53"/>
      <c r="D30" s="54"/>
      <c r="E30" s="65"/>
      <c r="F30" s="55"/>
      <c r="G30" s="53"/>
      <c r="H30" s="57"/>
      <c r="I30" s="56"/>
      <c r="J30" s="56"/>
      <c r="K30" s="36" t="s">
        <v>65</v>
      </c>
      <c r="L30" s="83">
        <v>51</v>
      </c>
      <c r="M30" s="83"/>
      <c r="N30" s="63"/>
      <c r="O30" s="86" t="s">
        <v>176</v>
      </c>
      <c r="P30" s="88">
        <v>43693.70300925926</v>
      </c>
      <c r="Q30" s="86" t="s">
        <v>266</v>
      </c>
      <c r="R30" s="90" t="s">
        <v>290</v>
      </c>
      <c r="S30" s="86" t="s">
        <v>304</v>
      </c>
      <c r="T30" s="86" t="s">
        <v>327</v>
      </c>
      <c r="U30" s="90" t="s">
        <v>346</v>
      </c>
      <c r="V30" s="90" t="s">
        <v>346</v>
      </c>
      <c r="W30" s="88">
        <v>43693.70300925926</v>
      </c>
      <c r="X30" s="90" t="s">
        <v>394</v>
      </c>
      <c r="Y30" s="86"/>
      <c r="Z30" s="86"/>
      <c r="AA30" s="92" t="s">
        <v>439</v>
      </c>
      <c r="AB30" s="86"/>
      <c r="AC30" s="86" t="b">
        <v>0</v>
      </c>
      <c r="AD30" s="86">
        <v>0</v>
      </c>
      <c r="AE30" s="92" t="s">
        <v>459</v>
      </c>
      <c r="AF30" s="86" t="b">
        <v>0</v>
      </c>
      <c r="AG30" s="86" t="s">
        <v>463</v>
      </c>
      <c r="AH30" s="86"/>
      <c r="AI30" s="92" t="s">
        <v>459</v>
      </c>
      <c r="AJ30" s="86" t="b">
        <v>0</v>
      </c>
      <c r="AK30" s="86">
        <v>1</v>
      </c>
      <c r="AL30" s="92" t="s">
        <v>459</v>
      </c>
      <c r="AM30" s="86" t="s">
        <v>470</v>
      </c>
      <c r="AN30" s="86" t="b">
        <v>0</v>
      </c>
      <c r="AO30" s="92" t="s">
        <v>439</v>
      </c>
      <c r="AP30" s="86" t="s">
        <v>475</v>
      </c>
      <c r="AQ30" s="86">
        <v>0</v>
      </c>
      <c r="AR30" s="86">
        <v>0</v>
      </c>
      <c r="AS30" s="86"/>
      <c r="AT30" s="86"/>
      <c r="AU30" s="86"/>
      <c r="AV30" s="86"/>
      <c r="AW30" s="86"/>
      <c r="AX30" s="86"/>
      <c r="AY30" s="86"/>
      <c r="AZ30" s="86"/>
      <c r="BA30">
        <v>6</v>
      </c>
      <c r="BB30" s="85" t="str">
        <f>REPLACE(INDEX(GroupVertices[Group],MATCH(Edges25[[#This Row],[Vertex 1]],GroupVertices[Vertex],0)),1,1,"")</f>
        <v>1</v>
      </c>
      <c r="BC30" s="85" t="str">
        <f>REPLACE(INDEX(GroupVertices[Group],MATCH(Edges25[[#This Row],[Vertex 2]],GroupVertices[Vertex],0)),1,1,"")</f>
        <v>1</v>
      </c>
      <c r="BD30" s="51">
        <v>0</v>
      </c>
      <c r="BE30" s="52">
        <v>0</v>
      </c>
      <c r="BF30" s="51">
        <v>1</v>
      </c>
      <c r="BG30" s="52">
        <v>3.3333333333333335</v>
      </c>
      <c r="BH30" s="51">
        <v>0</v>
      </c>
      <c r="BI30" s="52">
        <v>0</v>
      </c>
      <c r="BJ30" s="51">
        <v>29</v>
      </c>
      <c r="BK30" s="52">
        <v>96.66666666666667</v>
      </c>
      <c r="BL30" s="51">
        <v>30</v>
      </c>
    </row>
    <row r="31" spans="1:64" ht="15">
      <c r="A31" s="84" t="s">
        <v>221</v>
      </c>
      <c r="B31" s="84" t="s">
        <v>221</v>
      </c>
      <c r="C31" s="53"/>
      <c r="D31" s="54"/>
      <c r="E31" s="65"/>
      <c r="F31" s="55"/>
      <c r="G31" s="53"/>
      <c r="H31" s="57"/>
      <c r="I31" s="56"/>
      <c r="J31" s="56"/>
      <c r="K31" s="36" t="s">
        <v>65</v>
      </c>
      <c r="L31" s="83">
        <v>52</v>
      </c>
      <c r="M31" s="83"/>
      <c r="N31" s="63"/>
      <c r="O31" s="86" t="s">
        <v>176</v>
      </c>
      <c r="P31" s="88">
        <v>43691.65814814815</v>
      </c>
      <c r="Q31" s="86" t="s">
        <v>267</v>
      </c>
      <c r="R31" s="90" t="s">
        <v>291</v>
      </c>
      <c r="S31" s="86" t="s">
        <v>306</v>
      </c>
      <c r="T31" s="86" t="s">
        <v>328</v>
      </c>
      <c r="U31" s="90" t="s">
        <v>347</v>
      </c>
      <c r="V31" s="90" t="s">
        <v>347</v>
      </c>
      <c r="W31" s="88">
        <v>43691.65814814815</v>
      </c>
      <c r="X31" s="90" t="s">
        <v>395</v>
      </c>
      <c r="Y31" s="86"/>
      <c r="Z31" s="86"/>
      <c r="AA31" s="92" t="s">
        <v>440</v>
      </c>
      <c r="AB31" s="86"/>
      <c r="AC31" s="86" t="b">
        <v>0</v>
      </c>
      <c r="AD31" s="86">
        <v>1</v>
      </c>
      <c r="AE31" s="92" t="s">
        <v>459</v>
      </c>
      <c r="AF31" s="86" t="b">
        <v>0</v>
      </c>
      <c r="AG31" s="86" t="s">
        <v>463</v>
      </c>
      <c r="AH31" s="86"/>
      <c r="AI31" s="92" t="s">
        <v>459</v>
      </c>
      <c r="AJ31" s="86" t="b">
        <v>0</v>
      </c>
      <c r="AK31" s="86">
        <v>1</v>
      </c>
      <c r="AL31" s="92" t="s">
        <v>459</v>
      </c>
      <c r="AM31" s="86" t="s">
        <v>470</v>
      </c>
      <c r="AN31" s="86" t="b">
        <v>0</v>
      </c>
      <c r="AO31" s="92" t="s">
        <v>440</v>
      </c>
      <c r="AP31" s="86" t="s">
        <v>475</v>
      </c>
      <c r="AQ31" s="86">
        <v>0</v>
      </c>
      <c r="AR31" s="86">
        <v>0</v>
      </c>
      <c r="AS31" s="86"/>
      <c r="AT31" s="86"/>
      <c r="AU31" s="86"/>
      <c r="AV31" s="86"/>
      <c r="AW31" s="86"/>
      <c r="AX31" s="86"/>
      <c r="AY31" s="86"/>
      <c r="AZ31" s="86"/>
      <c r="BA31">
        <v>6</v>
      </c>
      <c r="BB31" s="85" t="str">
        <f>REPLACE(INDEX(GroupVertices[Group],MATCH(Edges25[[#This Row],[Vertex 1]],GroupVertices[Vertex],0)),1,1,"")</f>
        <v>1</v>
      </c>
      <c r="BC31" s="85" t="str">
        <f>REPLACE(INDEX(GroupVertices[Group],MATCH(Edges25[[#This Row],[Vertex 2]],GroupVertices[Vertex],0)),1,1,"")</f>
        <v>1</v>
      </c>
      <c r="BD31" s="51">
        <v>1</v>
      </c>
      <c r="BE31" s="52">
        <v>3.5714285714285716</v>
      </c>
      <c r="BF31" s="51">
        <v>0</v>
      </c>
      <c r="BG31" s="52">
        <v>0</v>
      </c>
      <c r="BH31" s="51">
        <v>0</v>
      </c>
      <c r="BI31" s="52">
        <v>0</v>
      </c>
      <c r="BJ31" s="51">
        <v>27</v>
      </c>
      <c r="BK31" s="52">
        <v>96.42857142857143</v>
      </c>
      <c r="BL31" s="51">
        <v>28</v>
      </c>
    </row>
    <row r="32" spans="1:64" ht="15">
      <c r="A32" s="84" t="s">
        <v>221</v>
      </c>
      <c r="B32" s="84" t="s">
        <v>221</v>
      </c>
      <c r="C32" s="53"/>
      <c r="D32" s="54"/>
      <c r="E32" s="65"/>
      <c r="F32" s="55"/>
      <c r="G32" s="53"/>
      <c r="H32" s="57"/>
      <c r="I32" s="56"/>
      <c r="J32" s="56"/>
      <c r="K32" s="36" t="s">
        <v>65</v>
      </c>
      <c r="L32" s="83">
        <v>53</v>
      </c>
      <c r="M32" s="83"/>
      <c r="N32" s="63"/>
      <c r="O32" s="86" t="s">
        <v>176</v>
      </c>
      <c r="P32" s="88">
        <v>43697.68203703704</v>
      </c>
      <c r="Q32" s="86" t="s">
        <v>268</v>
      </c>
      <c r="R32" s="90" t="s">
        <v>292</v>
      </c>
      <c r="S32" s="86" t="s">
        <v>307</v>
      </c>
      <c r="T32" s="86" t="s">
        <v>329</v>
      </c>
      <c r="U32" s="90" t="s">
        <v>348</v>
      </c>
      <c r="V32" s="90" t="s">
        <v>348</v>
      </c>
      <c r="W32" s="88">
        <v>43697.68203703704</v>
      </c>
      <c r="X32" s="90" t="s">
        <v>396</v>
      </c>
      <c r="Y32" s="86"/>
      <c r="Z32" s="86"/>
      <c r="AA32" s="92" t="s">
        <v>441</v>
      </c>
      <c r="AB32" s="86"/>
      <c r="AC32" s="86" t="b">
        <v>0</v>
      </c>
      <c r="AD32" s="86">
        <v>0</v>
      </c>
      <c r="AE32" s="92" t="s">
        <v>459</v>
      </c>
      <c r="AF32" s="86" t="b">
        <v>0</v>
      </c>
      <c r="AG32" s="86" t="s">
        <v>463</v>
      </c>
      <c r="AH32" s="86"/>
      <c r="AI32" s="92" t="s">
        <v>459</v>
      </c>
      <c r="AJ32" s="86" t="b">
        <v>0</v>
      </c>
      <c r="AK32" s="86">
        <v>0</v>
      </c>
      <c r="AL32" s="92" t="s">
        <v>459</v>
      </c>
      <c r="AM32" s="86" t="s">
        <v>470</v>
      </c>
      <c r="AN32" s="86" t="b">
        <v>0</v>
      </c>
      <c r="AO32" s="92" t="s">
        <v>441</v>
      </c>
      <c r="AP32" s="86" t="s">
        <v>176</v>
      </c>
      <c r="AQ32" s="86">
        <v>0</v>
      </c>
      <c r="AR32" s="86">
        <v>0</v>
      </c>
      <c r="AS32" s="86"/>
      <c r="AT32" s="86"/>
      <c r="AU32" s="86"/>
      <c r="AV32" s="86"/>
      <c r="AW32" s="86"/>
      <c r="AX32" s="86"/>
      <c r="AY32" s="86"/>
      <c r="AZ32" s="86"/>
      <c r="BA32">
        <v>6</v>
      </c>
      <c r="BB32" s="85" t="str">
        <f>REPLACE(INDEX(GroupVertices[Group],MATCH(Edges25[[#This Row],[Vertex 1]],GroupVertices[Vertex],0)),1,1,"")</f>
        <v>1</v>
      </c>
      <c r="BC32" s="85" t="str">
        <f>REPLACE(INDEX(GroupVertices[Group],MATCH(Edges25[[#This Row],[Vertex 2]],GroupVertices[Vertex],0)),1,1,"")</f>
        <v>1</v>
      </c>
      <c r="BD32" s="51">
        <v>1</v>
      </c>
      <c r="BE32" s="52">
        <v>5.555555555555555</v>
      </c>
      <c r="BF32" s="51">
        <v>0</v>
      </c>
      <c r="BG32" s="52">
        <v>0</v>
      </c>
      <c r="BH32" s="51">
        <v>0</v>
      </c>
      <c r="BI32" s="52">
        <v>0</v>
      </c>
      <c r="BJ32" s="51">
        <v>17</v>
      </c>
      <c r="BK32" s="52">
        <v>94.44444444444444</v>
      </c>
      <c r="BL32" s="51">
        <v>18</v>
      </c>
    </row>
    <row r="33" spans="1:64" ht="15">
      <c r="A33" s="84" t="s">
        <v>221</v>
      </c>
      <c r="B33" s="84" t="s">
        <v>221</v>
      </c>
      <c r="C33" s="53"/>
      <c r="D33" s="54"/>
      <c r="E33" s="65"/>
      <c r="F33" s="55"/>
      <c r="G33" s="53"/>
      <c r="H33" s="57"/>
      <c r="I33" s="56"/>
      <c r="J33" s="56"/>
      <c r="K33" s="36" t="s">
        <v>65</v>
      </c>
      <c r="L33" s="83">
        <v>54</v>
      </c>
      <c r="M33" s="83"/>
      <c r="N33" s="63"/>
      <c r="O33" s="86" t="s">
        <v>176</v>
      </c>
      <c r="P33" s="88">
        <v>43697.71208333333</v>
      </c>
      <c r="Q33" s="86" t="s">
        <v>269</v>
      </c>
      <c r="R33" s="90" t="s">
        <v>281</v>
      </c>
      <c r="S33" s="86" t="s">
        <v>300</v>
      </c>
      <c r="T33" s="86" t="s">
        <v>330</v>
      </c>
      <c r="U33" s="90" t="s">
        <v>349</v>
      </c>
      <c r="V33" s="90" t="s">
        <v>349</v>
      </c>
      <c r="W33" s="88">
        <v>43697.71208333333</v>
      </c>
      <c r="X33" s="90" t="s">
        <v>397</v>
      </c>
      <c r="Y33" s="86"/>
      <c r="Z33" s="86"/>
      <c r="AA33" s="92" t="s">
        <v>442</v>
      </c>
      <c r="AB33" s="86"/>
      <c r="AC33" s="86" t="b">
        <v>0</v>
      </c>
      <c r="AD33" s="86">
        <v>0</v>
      </c>
      <c r="AE33" s="92" t="s">
        <v>459</v>
      </c>
      <c r="AF33" s="86" t="b">
        <v>0</v>
      </c>
      <c r="AG33" s="86" t="s">
        <v>463</v>
      </c>
      <c r="AH33" s="86"/>
      <c r="AI33" s="92" t="s">
        <v>459</v>
      </c>
      <c r="AJ33" s="86" t="b">
        <v>0</v>
      </c>
      <c r="AK33" s="86">
        <v>0</v>
      </c>
      <c r="AL33" s="92" t="s">
        <v>459</v>
      </c>
      <c r="AM33" s="86" t="s">
        <v>470</v>
      </c>
      <c r="AN33" s="86" t="b">
        <v>0</v>
      </c>
      <c r="AO33" s="92" t="s">
        <v>442</v>
      </c>
      <c r="AP33" s="86" t="s">
        <v>176</v>
      </c>
      <c r="AQ33" s="86">
        <v>0</v>
      </c>
      <c r="AR33" s="86">
        <v>0</v>
      </c>
      <c r="AS33" s="86"/>
      <c r="AT33" s="86"/>
      <c r="AU33" s="86"/>
      <c r="AV33" s="86"/>
      <c r="AW33" s="86"/>
      <c r="AX33" s="86"/>
      <c r="AY33" s="86"/>
      <c r="AZ33" s="86"/>
      <c r="BA33">
        <v>6</v>
      </c>
      <c r="BB33" s="85" t="str">
        <f>REPLACE(INDEX(GroupVertices[Group],MATCH(Edges25[[#This Row],[Vertex 1]],GroupVertices[Vertex],0)),1,1,"")</f>
        <v>1</v>
      </c>
      <c r="BC33" s="85" t="str">
        <f>REPLACE(INDEX(GroupVertices[Group],MATCH(Edges25[[#This Row],[Vertex 2]],GroupVertices[Vertex],0)),1,1,"")</f>
        <v>1</v>
      </c>
      <c r="BD33" s="51">
        <v>0</v>
      </c>
      <c r="BE33" s="52">
        <v>0</v>
      </c>
      <c r="BF33" s="51">
        <v>0</v>
      </c>
      <c r="BG33" s="52">
        <v>0</v>
      </c>
      <c r="BH33" s="51">
        <v>0</v>
      </c>
      <c r="BI33" s="52">
        <v>0</v>
      </c>
      <c r="BJ33" s="51">
        <v>15</v>
      </c>
      <c r="BK33" s="52">
        <v>100</v>
      </c>
      <c r="BL33" s="51">
        <v>15</v>
      </c>
    </row>
    <row r="34" spans="1:64" ht="15">
      <c r="A34" s="84" t="s">
        <v>221</v>
      </c>
      <c r="B34" s="84" t="s">
        <v>221</v>
      </c>
      <c r="C34" s="53"/>
      <c r="D34" s="54"/>
      <c r="E34" s="65"/>
      <c r="F34" s="55"/>
      <c r="G34" s="53"/>
      <c r="H34" s="57"/>
      <c r="I34" s="56"/>
      <c r="J34" s="56"/>
      <c r="K34" s="36" t="s">
        <v>65</v>
      </c>
      <c r="L34" s="83">
        <v>55</v>
      </c>
      <c r="M34" s="83"/>
      <c r="N34" s="63"/>
      <c r="O34" s="86" t="s">
        <v>176</v>
      </c>
      <c r="P34" s="88">
        <v>43700.94248842593</v>
      </c>
      <c r="Q34" s="86" t="s">
        <v>270</v>
      </c>
      <c r="R34" s="90" t="s">
        <v>293</v>
      </c>
      <c r="S34" s="86" t="s">
        <v>308</v>
      </c>
      <c r="T34" s="86" t="s">
        <v>331</v>
      </c>
      <c r="U34" s="90" t="s">
        <v>350</v>
      </c>
      <c r="V34" s="90" t="s">
        <v>350</v>
      </c>
      <c r="W34" s="88">
        <v>43700.94248842593</v>
      </c>
      <c r="X34" s="90" t="s">
        <v>398</v>
      </c>
      <c r="Y34" s="86"/>
      <c r="Z34" s="86"/>
      <c r="AA34" s="92" t="s">
        <v>443</v>
      </c>
      <c r="AB34" s="86"/>
      <c r="AC34" s="86" t="b">
        <v>0</v>
      </c>
      <c r="AD34" s="86">
        <v>2</v>
      </c>
      <c r="AE34" s="92" t="s">
        <v>459</v>
      </c>
      <c r="AF34" s="86" t="b">
        <v>0</v>
      </c>
      <c r="AG34" s="86" t="s">
        <v>463</v>
      </c>
      <c r="AH34" s="86"/>
      <c r="AI34" s="92" t="s">
        <v>459</v>
      </c>
      <c r="AJ34" s="86" t="b">
        <v>0</v>
      </c>
      <c r="AK34" s="86">
        <v>2</v>
      </c>
      <c r="AL34" s="92" t="s">
        <v>459</v>
      </c>
      <c r="AM34" s="86" t="s">
        <v>470</v>
      </c>
      <c r="AN34" s="86" t="b">
        <v>0</v>
      </c>
      <c r="AO34" s="92" t="s">
        <v>443</v>
      </c>
      <c r="AP34" s="86" t="s">
        <v>176</v>
      </c>
      <c r="AQ34" s="86">
        <v>0</v>
      </c>
      <c r="AR34" s="86">
        <v>0</v>
      </c>
      <c r="AS34" s="86"/>
      <c r="AT34" s="86"/>
      <c r="AU34" s="86"/>
      <c r="AV34" s="86"/>
      <c r="AW34" s="86"/>
      <c r="AX34" s="86"/>
      <c r="AY34" s="86"/>
      <c r="AZ34" s="86"/>
      <c r="BA34">
        <v>6</v>
      </c>
      <c r="BB34" s="85" t="str">
        <f>REPLACE(INDEX(GroupVertices[Group],MATCH(Edges25[[#This Row],[Vertex 1]],GroupVertices[Vertex],0)),1,1,"")</f>
        <v>1</v>
      </c>
      <c r="BC34" s="85" t="str">
        <f>REPLACE(INDEX(GroupVertices[Group],MATCH(Edges25[[#This Row],[Vertex 2]],GroupVertices[Vertex],0)),1,1,"")</f>
        <v>1</v>
      </c>
      <c r="BD34" s="51">
        <v>0</v>
      </c>
      <c r="BE34" s="52">
        <v>0</v>
      </c>
      <c r="BF34" s="51">
        <v>0</v>
      </c>
      <c r="BG34" s="52">
        <v>0</v>
      </c>
      <c r="BH34" s="51">
        <v>0</v>
      </c>
      <c r="BI34" s="52">
        <v>0</v>
      </c>
      <c r="BJ34" s="51">
        <v>23</v>
      </c>
      <c r="BK34" s="52">
        <v>100</v>
      </c>
      <c r="BL34" s="51">
        <v>23</v>
      </c>
    </row>
    <row r="35" spans="1:64" ht="15">
      <c r="A35" s="84" t="s">
        <v>221</v>
      </c>
      <c r="B35" s="84" t="s">
        <v>221</v>
      </c>
      <c r="C35" s="53"/>
      <c r="D35" s="54"/>
      <c r="E35" s="65"/>
      <c r="F35" s="55"/>
      <c r="G35" s="53"/>
      <c r="H35" s="57"/>
      <c r="I35" s="56"/>
      <c r="J35" s="56"/>
      <c r="K35" s="36" t="s">
        <v>65</v>
      </c>
      <c r="L35" s="83">
        <v>56</v>
      </c>
      <c r="M35" s="83"/>
      <c r="N35" s="63"/>
      <c r="O35" s="86" t="s">
        <v>176</v>
      </c>
      <c r="P35" s="88">
        <v>43706.03244212963</v>
      </c>
      <c r="Q35" s="86" t="s">
        <v>271</v>
      </c>
      <c r="R35" s="90" t="s">
        <v>294</v>
      </c>
      <c r="S35" s="86" t="s">
        <v>309</v>
      </c>
      <c r="T35" s="86" t="s">
        <v>332</v>
      </c>
      <c r="U35" s="90" t="s">
        <v>351</v>
      </c>
      <c r="V35" s="90" t="s">
        <v>351</v>
      </c>
      <c r="W35" s="88">
        <v>43706.03244212963</v>
      </c>
      <c r="X35" s="90" t="s">
        <v>399</v>
      </c>
      <c r="Y35" s="86"/>
      <c r="Z35" s="86"/>
      <c r="AA35" s="92" t="s">
        <v>444</v>
      </c>
      <c r="AB35" s="92" t="s">
        <v>458</v>
      </c>
      <c r="AC35" s="86" t="b">
        <v>0</v>
      </c>
      <c r="AD35" s="86">
        <v>0</v>
      </c>
      <c r="AE35" s="92" t="s">
        <v>460</v>
      </c>
      <c r="AF35" s="86" t="b">
        <v>0</v>
      </c>
      <c r="AG35" s="86" t="s">
        <v>463</v>
      </c>
      <c r="AH35" s="86"/>
      <c r="AI35" s="92" t="s">
        <v>459</v>
      </c>
      <c r="AJ35" s="86" t="b">
        <v>0</v>
      </c>
      <c r="AK35" s="86">
        <v>0</v>
      </c>
      <c r="AL35" s="92" t="s">
        <v>459</v>
      </c>
      <c r="AM35" s="86" t="s">
        <v>470</v>
      </c>
      <c r="AN35" s="86" t="b">
        <v>0</v>
      </c>
      <c r="AO35" s="92" t="s">
        <v>458</v>
      </c>
      <c r="AP35" s="86" t="s">
        <v>176</v>
      </c>
      <c r="AQ35" s="86">
        <v>0</v>
      </c>
      <c r="AR35" s="86">
        <v>0</v>
      </c>
      <c r="AS35" s="86"/>
      <c r="AT35" s="86"/>
      <c r="AU35" s="86"/>
      <c r="AV35" s="86"/>
      <c r="AW35" s="86"/>
      <c r="AX35" s="86"/>
      <c r="AY35" s="86"/>
      <c r="AZ35" s="86"/>
      <c r="BA35">
        <v>6</v>
      </c>
      <c r="BB35" s="85" t="str">
        <f>REPLACE(INDEX(GroupVertices[Group],MATCH(Edges25[[#This Row],[Vertex 1]],GroupVertices[Vertex],0)),1,1,"")</f>
        <v>1</v>
      </c>
      <c r="BC35" s="85" t="str">
        <f>REPLACE(INDEX(GroupVertices[Group],MATCH(Edges25[[#This Row],[Vertex 2]],GroupVertices[Vertex],0)),1,1,"")</f>
        <v>1</v>
      </c>
      <c r="BD35" s="51">
        <v>0</v>
      </c>
      <c r="BE35" s="52">
        <v>0</v>
      </c>
      <c r="BF35" s="51">
        <v>1</v>
      </c>
      <c r="BG35" s="52">
        <v>4.761904761904762</v>
      </c>
      <c r="BH35" s="51">
        <v>0</v>
      </c>
      <c r="BI35" s="52">
        <v>0</v>
      </c>
      <c r="BJ35" s="51">
        <v>20</v>
      </c>
      <c r="BK35" s="52">
        <v>95.23809523809524</v>
      </c>
      <c r="BL35" s="51">
        <v>21</v>
      </c>
    </row>
    <row r="36" spans="1:64" ht="15">
      <c r="A36" s="84" t="s">
        <v>222</v>
      </c>
      <c r="B36" s="84" t="s">
        <v>222</v>
      </c>
      <c r="C36" s="53"/>
      <c r="D36" s="54"/>
      <c r="E36" s="65"/>
      <c r="F36" s="55"/>
      <c r="G36" s="53"/>
      <c r="H36" s="57"/>
      <c r="I36" s="56"/>
      <c r="J36" s="56"/>
      <c r="K36" s="36" t="s">
        <v>65</v>
      </c>
      <c r="L36" s="83">
        <v>57</v>
      </c>
      <c r="M36" s="83"/>
      <c r="N36" s="63"/>
      <c r="O36" s="86" t="s">
        <v>176</v>
      </c>
      <c r="P36" s="88">
        <v>43697.781273148146</v>
      </c>
      <c r="Q36" s="86" t="s">
        <v>272</v>
      </c>
      <c r="R36" s="90" t="s">
        <v>283</v>
      </c>
      <c r="S36" s="86" t="s">
        <v>302</v>
      </c>
      <c r="T36" s="86" t="s">
        <v>321</v>
      </c>
      <c r="U36" s="90" t="s">
        <v>352</v>
      </c>
      <c r="V36" s="90" t="s">
        <v>352</v>
      </c>
      <c r="W36" s="88">
        <v>43697.781273148146</v>
      </c>
      <c r="X36" s="90" t="s">
        <v>400</v>
      </c>
      <c r="Y36" s="86"/>
      <c r="Z36" s="86"/>
      <c r="AA36" s="92" t="s">
        <v>445</v>
      </c>
      <c r="AB36" s="86"/>
      <c r="AC36" s="86" t="b">
        <v>0</v>
      </c>
      <c r="AD36" s="86">
        <v>0</v>
      </c>
      <c r="AE36" s="92" t="s">
        <v>459</v>
      </c>
      <c r="AF36" s="86" t="b">
        <v>0</v>
      </c>
      <c r="AG36" s="86" t="s">
        <v>463</v>
      </c>
      <c r="AH36" s="86"/>
      <c r="AI36" s="92" t="s">
        <v>459</v>
      </c>
      <c r="AJ36" s="86" t="b">
        <v>0</v>
      </c>
      <c r="AK36" s="86">
        <v>0</v>
      </c>
      <c r="AL36" s="92" t="s">
        <v>459</v>
      </c>
      <c r="AM36" s="86" t="s">
        <v>472</v>
      </c>
      <c r="AN36" s="86" t="b">
        <v>0</v>
      </c>
      <c r="AO36" s="92" t="s">
        <v>445</v>
      </c>
      <c r="AP36" s="86" t="s">
        <v>176</v>
      </c>
      <c r="AQ36" s="86">
        <v>0</v>
      </c>
      <c r="AR36" s="86">
        <v>0</v>
      </c>
      <c r="AS36" s="86"/>
      <c r="AT36" s="86"/>
      <c r="AU36" s="86"/>
      <c r="AV36" s="86"/>
      <c r="AW36" s="86"/>
      <c r="AX36" s="86"/>
      <c r="AY36" s="86"/>
      <c r="AZ36" s="86"/>
      <c r="BA36">
        <v>4</v>
      </c>
      <c r="BB36" s="85" t="str">
        <f>REPLACE(INDEX(GroupVertices[Group],MATCH(Edges25[[#This Row],[Vertex 1]],GroupVertices[Vertex],0)),1,1,"")</f>
        <v>5</v>
      </c>
      <c r="BC36" s="85" t="str">
        <f>REPLACE(INDEX(GroupVertices[Group],MATCH(Edges25[[#This Row],[Vertex 2]],GroupVertices[Vertex],0)),1,1,"")</f>
        <v>5</v>
      </c>
      <c r="BD36" s="51">
        <v>3</v>
      </c>
      <c r="BE36" s="52">
        <v>17.647058823529413</v>
      </c>
      <c r="BF36" s="51">
        <v>0</v>
      </c>
      <c r="BG36" s="52">
        <v>0</v>
      </c>
      <c r="BH36" s="51">
        <v>0</v>
      </c>
      <c r="BI36" s="52">
        <v>0</v>
      </c>
      <c r="BJ36" s="51">
        <v>14</v>
      </c>
      <c r="BK36" s="52">
        <v>82.3529411764706</v>
      </c>
      <c r="BL36" s="51">
        <v>17</v>
      </c>
    </row>
    <row r="37" spans="1:64" ht="15">
      <c r="A37" s="84" t="s">
        <v>222</v>
      </c>
      <c r="B37" s="84" t="s">
        <v>222</v>
      </c>
      <c r="C37" s="53"/>
      <c r="D37" s="54"/>
      <c r="E37" s="65"/>
      <c r="F37" s="55"/>
      <c r="G37" s="53"/>
      <c r="H37" s="57"/>
      <c r="I37" s="56"/>
      <c r="J37" s="56"/>
      <c r="K37" s="36" t="s">
        <v>65</v>
      </c>
      <c r="L37" s="83">
        <v>58</v>
      </c>
      <c r="M37" s="83"/>
      <c r="N37" s="63"/>
      <c r="O37" s="86" t="s">
        <v>176</v>
      </c>
      <c r="P37" s="88">
        <v>43700.79238425926</v>
      </c>
      <c r="Q37" s="86" t="s">
        <v>272</v>
      </c>
      <c r="R37" s="90" t="s">
        <v>283</v>
      </c>
      <c r="S37" s="86" t="s">
        <v>302</v>
      </c>
      <c r="T37" s="86" t="s">
        <v>321</v>
      </c>
      <c r="U37" s="90" t="s">
        <v>352</v>
      </c>
      <c r="V37" s="90" t="s">
        <v>352</v>
      </c>
      <c r="W37" s="88">
        <v>43700.79238425926</v>
      </c>
      <c r="X37" s="90" t="s">
        <v>401</v>
      </c>
      <c r="Y37" s="86"/>
      <c r="Z37" s="86"/>
      <c r="AA37" s="92" t="s">
        <v>446</v>
      </c>
      <c r="AB37" s="86"/>
      <c r="AC37" s="86" t="b">
        <v>0</v>
      </c>
      <c r="AD37" s="86">
        <v>0</v>
      </c>
      <c r="AE37" s="92" t="s">
        <v>459</v>
      </c>
      <c r="AF37" s="86" t="b">
        <v>0</v>
      </c>
      <c r="AG37" s="86" t="s">
        <v>463</v>
      </c>
      <c r="AH37" s="86"/>
      <c r="AI37" s="92" t="s">
        <v>459</v>
      </c>
      <c r="AJ37" s="86" t="b">
        <v>0</v>
      </c>
      <c r="AK37" s="86">
        <v>0</v>
      </c>
      <c r="AL37" s="92" t="s">
        <v>459</v>
      </c>
      <c r="AM37" s="86" t="s">
        <v>472</v>
      </c>
      <c r="AN37" s="86" t="b">
        <v>0</v>
      </c>
      <c r="AO37" s="92" t="s">
        <v>446</v>
      </c>
      <c r="AP37" s="86" t="s">
        <v>176</v>
      </c>
      <c r="AQ37" s="86">
        <v>0</v>
      </c>
      <c r="AR37" s="86">
        <v>0</v>
      </c>
      <c r="AS37" s="86"/>
      <c r="AT37" s="86"/>
      <c r="AU37" s="86"/>
      <c r="AV37" s="86"/>
      <c r="AW37" s="86"/>
      <c r="AX37" s="86"/>
      <c r="AY37" s="86"/>
      <c r="AZ37" s="86"/>
      <c r="BA37">
        <v>4</v>
      </c>
      <c r="BB37" s="85" t="str">
        <f>REPLACE(INDEX(GroupVertices[Group],MATCH(Edges25[[#This Row],[Vertex 1]],GroupVertices[Vertex],0)),1,1,"")</f>
        <v>5</v>
      </c>
      <c r="BC37" s="85" t="str">
        <f>REPLACE(INDEX(GroupVertices[Group],MATCH(Edges25[[#This Row],[Vertex 2]],GroupVertices[Vertex],0)),1,1,"")</f>
        <v>5</v>
      </c>
      <c r="BD37" s="51">
        <v>3</v>
      </c>
      <c r="BE37" s="52">
        <v>17.647058823529413</v>
      </c>
      <c r="BF37" s="51">
        <v>0</v>
      </c>
      <c r="BG37" s="52">
        <v>0</v>
      </c>
      <c r="BH37" s="51">
        <v>0</v>
      </c>
      <c r="BI37" s="52">
        <v>0</v>
      </c>
      <c r="BJ37" s="51">
        <v>14</v>
      </c>
      <c r="BK37" s="52">
        <v>82.3529411764706</v>
      </c>
      <c r="BL37" s="51">
        <v>17</v>
      </c>
    </row>
    <row r="38" spans="1:64" ht="15">
      <c r="A38" s="84" t="s">
        <v>222</v>
      </c>
      <c r="B38" s="84" t="s">
        <v>222</v>
      </c>
      <c r="C38" s="53"/>
      <c r="D38" s="54"/>
      <c r="E38" s="65"/>
      <c r="F38" s="55"/>
      <c r="G38" s="53"/>
      <c r="H38" s="57"/>
      <c r="I38" s="56"/>
      <c r="J38" s="56"/>
      <c r="K38" s="36" t="s">
        <v>65</v>
      </c>
      <c r="L38" s="83">
        <v>59</v>
      </c>
      <c r="M38" s="83"/>
      <c r="N38" s="63"/>
      <c r="O38" s="86" t="s">
        <v>176</v>
      </c>
      <c r="P38" s="88">
        <v>43703.92988425926</v>
      </c>
      <c r="Q38" s="86" t="s">
        <v>272</v>
      </c>
      <c r="R38" s="90" t="s">
        <v>283</v>
      </c>
      <c r="S38" s="86" t="s">
        <v>302</v>
      </c>
      <c r="T38" s="86" t="s">
        <v>321</v>
      </c>
      <c r="U38" s="90" t="s">
        <v>352</v>
      </c>
      <c r="V38" s="90" t="s">
        <v>352</v>
      </c>
      <c r="W38" s="88">
        <v>43703.92988425926</v>
      </c>
      <c r="X38" s="90" t="s">
        <v>402</v>
      </c>
      <c r="Y38" s="86"/>
      <c r="Z38" s="86"/>
      <c r="AA38" s="92" t="s">
        <v>447</v>
      </c>
      <c r="AB38" s="86"/>
      <c r="AC38" s="86" t="b">
        <v>0</v>
      </c>
      <c r="AD38" s="86">
        <v>0</v>
      </c>
      <c r="AE38" s="92" t="s">
        <v>459</v>
      </c>
      <c r="AF38" s="86" t="b">
        <v>0</v>
      </c>
      <c r="AG38" s="86" t="s">
        <v>463</v>
      </c>
      <c r="AH38" s="86"/>
      <c r="AI38" s="92" t="s">
        <v>459</v>
      </c>
      <c r="AJ38" s="86" t="b">
        <v>0</v>
      </c>
      <c r="AK38" s="86">
        <v>0</v>
      </c>
      <c r="AL38" s="92" t="s">
        <v>459</v>
      </c>
      <c r="AM38" s="86" t="s">
        <v>472</v>
      </c>
      <c r="AN38" s="86" t="b">
        <v>0</v>
      </c>
      <c r="AO38" s="92" t="s">
        <v>447</v>
      </c>
      <c r="AP38" s="86" t="s">
        <v>176</v>
      </c>
      <c r="AQ38" s="86">
        <v>0</v>
      </c>
      <c r="AR38" s="86">
        <v>0</v>
      </c>
      <c r="AS38" s="86"/>
      <c r="AT38" s="86"/>
      <c r="AU38" s="86"/>
      <c r="AV38" s="86"/>
      <c r="AW38" s="86"/>
      <c r="AX38" s="86"/>
      <c r="AY38" s="86"/>
      <c r="AZ38" s="86"/>
      <c r="BA38">
        <v>4</v>
      </c>
      <c r="BB38" s="85" t="str">
        <f>REPLACE(INDEX(GroupVertices[Group],MATCH(Edges25[[#This Row],[Vertex 1]],GroupVertices[Vertex],0)),1,1,"")</f>
        <v>5</v>
      </c>
      <c r="BC38" s="85" t="str">
        <f>REPLACE(INDEX(GroupVertices[Group],MATCH(Edges25[[#This Row],[Vertex 2]],GroupVertices[Vertex],0)),1,1,"")</f>
        <v>5</v>
      </c>
      <c r="BD38" s="51">
        <v>3</v>
      </c>
      <c r="BE38" s="52">
        <v>17.647058823529413</v>
      </c>
      <c r="BF38" s="51">
        <v>0</v>
      </c>
      <c r="BG38" s="52">
        <v>0</v>
      </c>
      <c r="BH38" s="51">
        <v>0</v>
      </c>
      <c r="BI38" s="52">
        <v>0</v>
      </c>
      <c r="BJ38" s="51">
        <v>14</v>
      </c>
      <c r="BK38" s="52">
        <v>82.3529411764706</v>
      </c>
      <c r="BL38" s="51">
        <v>17</v>
      </c>
    </row>
    <row r="39" spans="1:64" ht="15">
      <c r="A39" s="84" t="s">
        <v>222</v>
      </c>
      <c r="B39" s="84" t="s">
        <v>222</v>
      </c>
      <c r="C39" s="53"/>
      <c r="D39" s="54"/>
      <c r="E39" s="65"/>
      <c r="F39" s="55"/>
      <c r="G39" s="53"/>
      <c r="H39" s="57"/>
      <c r="I39" s="56"/>
      <c r="J39" s="56"/>
      <c r="K39" s="36" t="s">
        <v>65</v>
      </c>
      <c r="L39" s="83">
        <v>60</v>
      </c>
      <c r="M39" s="83"/>
      <c r="N39" s="63"/>
      <c r="O39" s="86" t="s">
        <v>176</v>
      </c>
      <c r="P39" s="88">
        <v>43707.037523148145</v>
      </c>
      <c r="Q39" s="86" t="s">
        <v>272</v>
      </c>
      <c r="R39" s="90" t="s">
        <v>283</v>
      </c>
      <c r="S39" s="86" t="s">
        <v>302</v>
      </c>
      <c r="T39" s="86" t="s">
        <v>321</v>
      </c>
      <c r="U39" s="90" t="s">
        <v>352</v>
      </c>
      <c r="V39" s="90" t="s">
        <v>352</v>
      </c>
      <c r="W39" s="88">
        <v>43707.037523148145</v>
      </c>
      <c r="X39" s="90" t="s">
        <v>403</v>
      </c>
      <c r="Y39" s="86"/>
      <c r="Z39" s="86"/>
      <c r="AA39" s="92" t="s">
        <v>448</v>
      </c>
      <c r="AB39" s="86"/>
      <c r="AC39" s="86" t="b">
        <v>0</v>
      </c>
      <c r="AD39" s="86">
        <v>0</v>
      </c>
      <c r="AE39" s="92" t="s">
        <v>459</v>
      </c>
      <c r="AF39" s="86" t="b">
        <v>0</v>
      </c>
      <c r="AG39" s="86" t="s">
        <v>463</v>
      </c>
      <c r="AH39" s="86"/>
      <c r="AI39" s="92" t="s">
        <v>459</v>
      </c>
      <c r="AJ39" s="86" t="b">
        <v>0</v>
      </c>
      <c r="AK39" s="86">
        <v>0</v>
      </c>
      <c r="AL39" s="92" t="s">
        <v>459</v>
      </c>
      <c r="AM39" s="86" t="s">
        <v>472</v>
      </c>
      <c r="AN39" s="86" t="b">
        <v>0</v>
      </c>
      <c r="AO39" s="92" t="s">
        <v>448</v>
      </c>
      <c r="AP39" s="86" t="s">
        <v>176</v>
      </c>
      <c r="AQ39" s="86">
        <v>0</v>
      </c>
      <c r="AR39" s="86">
        <v>0</v>
      </c>
      <c r="AS39" s="86"/>
      <c r="AT39" s="86"/>
      <c r="AU39" s="86"/>
      <c r="AV39" s="86"/>
      <c r="AW39" s="86"/>
      <c r="AX39" s="86"/>
      <c r="AY39" s="86"/>
      <c r="AZ39" s="86"/>
      <c r="BA39">
        <v>4</v>
      </c>
      <c r="BB39" s="85" t="str">
        <f>REPLACE(INDEX(GroupVertices[Group],MATCH(Edges25[[#This Row],[Vertex 1]],GroupVertices[Vertex],0)),1,1,"")</f>
        <v>5</v>
      </c>
      <c r="BC39" s="85" t="str">
        <f>REPLACE(INDEX(GroupVertices[Group],MATCH(Edges25[[#This Row],[Vertex 2]],GroupVertices[Vertex],0)),1,1,"")</f>
        <v>5</v>
      </c>
      <c r="BD39" s="51">
        <v>3</v>
      </c>
      <c r="BE39" s="52">
        <v>17.647058823529413</v>
      </c>
      <c r="BF39" s="51">
        <v>0</v>
      </c>
      <c r="BG39" s="52">
        <v>0</v>
      </c>
      <c r="BH39" s="51">
        <v>0</v>
      </c>
      <c r="BI39" s="52">
        <v>0</v>
      </c>
      <c r="BJ39" s="51">
        <v>14</v>
      </c>
      <c r="BK39" s="52">
        <v>82.3529411764706</v>
      </c>
      <c r="BL39" s="51">
        <v>17</v>
      </c>
    </row>
    <row r="40" spans="1:64" ht="15">
      <c r="A40" s="84" t="s">
        <v>223</v>
      </c>
      <c r="B40" s="84" t="s">
        <v>244</v>
      </c>
      <c r="C40" s="53"/>
      <c r="D40" s="54"/>
      <c r="E40" s="65"/>
      <c r="F40" s="55"/>
      <c r="G40" s="53"/>
      <c r="H40" s="57"/>
      <c r="I40" s="56"/>
      <c r="J40" s="56"/>
      <c r="K40" s="36" t="s">
        <v>65</v>
      </c>
      <c r="L40" s="83">
        <v>61</v>
      </c>
      <c r="M40" s="83"/>
      <c r="N40" s="63"/>
      <c r="O40" s="86" t="s">
        <v>246</v>
      </c>
      <c r="P40" s="88">
        <v>43707.56570601852</v>
      </c>
      <c r="Q40" s="86" t="s">
        <v>273</v>
      </c>
      <c r="R40" s="86"/>
      <c r="S40" s="86"/>
      <c r="T40" s="86" t="s">
        <v>333</v>
      </c>
      <c r="U40" s="90" t="s">
        <v>353</v>
      </c>
      <c r="V40" s="90" t="s">
        <v>353</v>
      </c>
      <c r="W40" s="88">
        <v>43707.56570601852</v>
      </c>
      <c r="X40" s="90" t="s">
        <v>404</v>
      </c>
      <c r="Y40" s="86"/>
      <c r="Z40" s="86"/>
      <c r="AA40" s="92" t="s">
        <v>449</v>
      </c>
      <c r="AB40" s="86"/>
      <c r="AC40" s="86" t="b">
        <v>0</v>
      </c>
      <c r="AD40" s="86">
        <v>6</v>
      </c>
      <c r="AE40" s="92" t="s">
        <v>459</v>
      </c>
      <c r="AF40" s="86" t="b">
        <v>0</v>
      </c>
      <c r="AG40" s="86" t="s">
        <v>463</v>
      </c>
      <c r="AH40" s="86"/>
      <c r="AI40" s="92" t="s">
        <v>459</v>
      </c>
      <c r="AJ40" s="86" t="b">
        <v>0</v>
      </c>
      <c r="AK40" s="86">
        <v>2</v>
      </c>
      <c r="AL40" s="92" t="s">
        <v>459</v>
      </c>
      <c r="AM40" s="86" t="s">
        <v>473</v>
      </c>
      <c r="AN40" s="86" t="b">
        <v>0</v>
      </c>
      <c r="AO40" s="92" t="s">
        <v>449</v>
      </c>
      <c r="AP40" s="86" t="s">
        <v>176</v>
      </c>
      <c r="AQ40" s="86">
        <v>0</v>
      </c>
      <c r="AR40" s="86">
        <v>0</v>
      </c>
      <c r="AS40" s="86"/>
      <c r="AT40" s="86"/>
      <c r="AU40" s="86"/>
      <c r="AV40" s="86"/>
      <c r="AW40" s="86"/>
      <c r="AX40" s="86"/>
      <c r="AY40" s="86"/>
      <c r="AZ40" s="86"/>
      <c r="BA40">
        <v>1</v>
      </c>
      <c r="BB40" s="85" t="str">
        <f>REPLACE(INDEX(GroupVertices[Group],MATCH(Edges25[[#This Row],[Vertex 1]],GroupVertices[Vertex],0)),1,1,"")</f>
        <v>3</v>
      </c>
      <c r="BC40" s="85" t="str">
        <f>REPLACE(INDEX(GroupVertices[Group],MATCH(Edges25[[#This Row],[Vertex 2]],GroupVertices[Vertex],0)),1,1,"")</f>
        <v>3</v>
      </c>
      <c r="BD40" s="51">
        <v>0</v>
      </c>
      <c r="BE40" s="52">
        <v>0</v>
      </c>
      <c r="BF40" s="51">
        <v>0</v>
      </c>
      <c r="BG40" s="52">
        <v>0</v>
      </c>
      <c r="BH40" s="51">
        <v>0</v>
      </c>
      <c r="BI40" s="52">
        <v>0</v>
      </c>
      <c r="BJ40" s="51">
        <v>28</v>
      </c>
      <c r="BK40" s="52">
        <v>100</v>
      </c>
      <c r="BL40" s="51">
        <v>28</v>
      </c>
    </row>
    <row r="41" spans="1:64" ht="15">
      <c r="A41" s="84" t="s">
        <v>224</v>
      </c>
      <c r="B41" s="84" t="s">
        <v>223</v>
      </c>
      <c r="C41" s="53"/>
      <c r="D41" s="54"/>
      <c r="E41" s="65"/>
      <c r="F41" s="55"/>
      <c r="G41" s="53"/>
      <c r="H41" s="57"/>
      <c r="I41" s="56"/>
      <c r="J41" s="56"/>
      <c r="K41" s="36" t="s">
        <v>65</v>
      </c>
      <c r="L41" s="83">
        <v>62</v>
      </c>
      <c r="M41" s="83"/>
      <c r="N41" s="63"/>
      <c r="O41" s="86" t="s">
        <v>246</v>
      </c>
      <c r="P41" s="88">
        <v>43707.582974537036</v>
      </c>
      <c r="Q41" s="86" t="s">
        <v>274</v>
      </c>
      <c r="R41" s="86"/>
      <c r="S41" s="86"/>
      <c r="T41" s="86" t="s">
        <v>334</v>
      </c>
      <c r="U41" s="86"/>
      <c r="V41" s="90" t="s">
        <v>363</v>
      </c>
      <c r="W41" s="88">
        <v>43707.582974537036</v>
      </c>
      <c r="X41" s="90" t="s">
        <v>405</v>
      </c>
      <c r="Y41" s="86"/>
      <c r="Z41" s="86"/>
      <c r="AA41" s="92" t="s">
        <v>450</v>
      </c>
      <c r="AB41" s="86"/>
      <c r="AC41" s="86" t="b">
        <v>0</v>
      </c>
      <c r="AD41" s="86">
        <v>0</v>
      </c>
      <c r="AE41" s="92" t="s">
        <v>459</v>
      </c>
      <c r="AF41" s="86" t="b">
        <v>0</v>
      </c>
      <c r="AG41" s="86" t="s">
        <v>463</v>
      </c>
      <c r="AH41" s="86"/>
      <c r="AI41" s="92" t="s">
        <v>459</v>
      </c>
      <c r="AJ41" s="86" t="b">
        <v>0</v>
      </c>
      <c r="AK41" s="86">
        <v>2</v>
      </c>
      <c r="AL41" s="92" t="s">
        <v>449</v>
      </c>
      <c r="AM41" s="86" t="s">
        <v>467</v>
      </c>
      <c r="AN41" s="86" t="b">
        <v>0</v>
      </c>
      <c r="AO41" s="92" t="s">
        <v>449</v>
      </c>
      <c r="AP41" s="86" t="s">
        <v>176</v>
      </c>
      <c r="AQ41" s="86">
        <v>0</v>
      </c>
      <c r="AR41" s="86">
        <v>0</v>
      </c>
      <c r="AS41" s="86"/>
      <c r="AT41" s="86"/>
      <c r="AU41" s="86"/>
      <c r="AV41" s="86"/>
      <c r="AW41" s="86"/>
      <c r="AX41" s="86"/>
      <c r="AY41" s="86"/>
      <c r="AZ41" s="86"/>
      <c r="BA41">
        <v>1</v>
      </c>
      <c r="BB41" s="85" t="str">
        <f>REPLACE(INDEX(GroupVertices[Group],MATCH(Edges25[[#This Row],[Vertex 1]],GroupVertices[Vertex],0)),1,1,"")</f>
        <v>3</v>
      </c>
      <c r="BC41" s="85" t="str">
        <f>REPLACE(INDEX(GroupVertices[Group],MATCH(Edges25[[#This Row],[Vertex 2]],GroupVertices[Vertex],0)),1,1,"")</f>
        <v>3</v>
      </c>
      <c r="BD41" s="51">
        <v>0</v>
      </c>
      <c r="BE41" s="52">
        <v>0</v>
      </c>
      <c r="BF41" s="51">
        <v>0</v>
      </c>
      <c r="BG41" s="52">
        <v>0</v>
      </c>
      <c r="BH41" s="51">
        <v>0</v>
      </c>
      <c r="BI41" s="52">
        <v>0</v>
      </c>
      <c r="BJ41" s="51">
        <v>18</v>
      </c>
      <c r="BK41" s="52">
        <v>100</v>
      </c>
      <c r="BL41" s="51">
        <v>18</v>
      </c>
    </row>
    <row r="42" spans="1:64" ht="15">
      <c r="A42" s="84" t="s">
        <v>223</v>
      </c>
      <c r="B42" s="84" t="s">
        <v>223</v>
      </c>
      <c r="C42" s="53"/>
      <c r="D42" s="54"/>
      <c r="E42" s="65"/>
      <c r="F42" s="55"/>
      <c r="G42" s="53"/>
      <c r="H42" s="57"/>
      <c r="I42" s="56"/>
      <c r="J42" s="56"/>
      <c r="K42" s="36" t="s">
        <v>65</v>
      </c>
      <c r="L42" s="83">
        <v>63</v>
      </c>
      <c r="M42" s="83"/>
      <c r="N42" s="63"/>
      <c r="O42" s="86" t="s">
        <v>176</v>
      </c>
      <c r="P42" s="88">
        <v>43707.5703587963</v>
      </c>
      <c r="Q42" s="86" t="s">
        <v>274</v>
      </c>
      <c r="R42" s="86"/>
      <c r="S42" s="86"/>
      <c r="T42" s="86" t="s">
        <v>334</v>
      </c>
      <c r="U42" s="86"/>
      <c r="V42" s="90" t="s">
        <v>364</v>
      </c>
      <c r="W42" s="88">
        <v>43707.5703587963</v>
      </c>
      <c r="X42" s="90" t="s">
        <v>406</v>
      </c>
      <c r="Y42" s="86"/>
      <c r="Z42" s="86"/>
      <c r="AA42" s="92" t="s">
        <v>451</v>
      </c>
      <c r="AB42" s="86"/>
      <c r="AC42" s="86" t="b">
        <v>0</v>
      </c>
      <c r="AD42" s="86">
        <v>0</v>
      </c>
      <c r="AE42" s="92" t="s">
        <v>459</v>
      </c>
      <c r="AF42" s="86" t="b">
        <v>0</v>
      </c>
      <c r="AG42" s="86" t="s">
        <v>463</v>
      </c>
      <c r="AH42" s="86"/>
      <c r="AI42" s="92" t="s">
        <v>459</v>
      </c>
      <c r="AJ42" s="86" t="b">
        <v>0</v>
      </c>
      <c r="AK42" s="86">
        <v>2</v>
      </c>
      <c r="AL42" s="92" t="s">
        <v>449</v>
      </c>
      <c r="AM42" s="86" t="s">
        <v>473</v>
      </c>
      <c r="AN42" s="86" t="b">
        <v>0</v>
      </c>
      <c r="AO42" s="92" t="s">
        <v>449</v>
      </c>
      <c r="AP42" s="86" t="s">
        <v>176</v>
      </c>
      <c r="AQ42" s="86">
        <v>0</v>
      </c>
      <c r="AR42" s="86">
        <v>0</v>
      </c>
      <c r="AS42" s="86"/>
      <c r="AT42" s="86"/>
      <c r="AU42" s="86"/>
      <c r="AV42" s="86"/>
      <c r="AW42" s="86"/>
      <c r="AX42" s="86"/>
      <c r="AY42" s="86"/>
      <c r="AZ42" s="86"/>
      <c r="BA42">
        <v>1</v>
      </c>
      <c r="BB42" s="85" t="str">
        <f>REPLACE(INDEX(GroupVertices[Group],MATCH(Edges25[[#This Row],[Vertex 1]],GroupVertices[Vertex],0)),1,1,"")</f>
        <v>3</v>
      </c>
      <c r="BC42" s="85" t="str">
        <f>REPLACE(INDEX(GroupVertices[Group],MATCH(Edges25[[#This Row],[Vertex 2]],GroupVertices[Vertex],0)),1,1,"")</f>
        <v>3</v>
      </c>
      <c r="BD42" s="51">
        <v>0</v>
      </c>
      <c r="BE42" s="52">
        <v>0</v>
      </c>
      <c r="BF42" s="51">
        <v>0</v>
      </c>
      <c r="BG42" s="52">
        <v>0</v>
      </c>
      <c r="BH42" s="51">
        <v>0</v>
      </c>
      <c r="BI42" s="52">
        <v>0</v>
      </c>
      <c r="BJ42" s="51">
        <v>18</v>
      </c>
      <c r="BK42" s="52">
        <v>100</v>
      </c>
      <c r="BL42" s="51">
        <v>18</v>
      </c>
    </row>
    <row r="43" spans="1:64" ht="15">
      <c r="A43" s="84" t="s">
        <v>225</v>
      </c>
      <c r="B43" s="84" t="s">
        <v>223</v>
      </c>
      <c r="C43" s="53"/>
      <c r="D43" s="54"/>
      <c r="E43" s="65"/>
      <c r="F43" s="55"/>
      <c r="G43" s="53"/>
      <c r="H43" s="57"/>
      <c r="I43" s="56"/>
      <c r="J43" s="56"/>
      <c r="K43" s="36" t="s">
        <v>65</v>
      </c>
      <c r="L43" s="83">
        <v>64</v>
      </c>
      <c r="M43" s="83"/>
      <c r="N43" s="63"/>
      <c r="O43" s="86" t="s">
        <v>247</v>
      </c>
      <c r="P43" s="88">
        <v>43707.63458333333</v>
      </c>
      <c r="Q43" s="86" t="s">
        <v>275</v>
      </c>
      <c r="R43" s="86"/>
      <c r="S43" s="86"/>
      <c r="T43" s="86" t="s">
        <v>335</v>
      </c>
      <c r="U43" s="86"/>
      <c r="V43" s="90" t="s">
        <v>365</v>
      </c>
      <c r="W43" s="88">
        <v>43707.63458333333</v>
      </c>
      <c r="X43" s="90" t="s">
        <v>407</v>
      </c>
      <c r="Y43" s="86"/>
      <c r="Z43" s="86"/>
      <c r="AA43" s="92" t="s">
        <v>452</v>
      </c>
      <c r="AB43" s="86"/>
      <c r="AC43" s="86" t="b">
        <v>0</v>
      </c>
      <c r="AD43" s="86">
        <v>2</v>
      </c>
      <c r="AE43" s="92" t="s">
        <v>461</v>
      </c>
      <c r="AF43" s="86" t="b">
        <v>0</v>
      </c>
      <c r="AG43" s="86" t="s">
        <v>463</v>
      </c>
      <c r="AH43" s="86"/>
      <c r="AI43" s="92" t="s">
        <v>459</v>
      </c>
      <c r="AJ43" s="86" t="b">
        <v>0</v>
      </c>
      <c r="AK43" s="86">
        <v>0</v>
      </c>
      <c r="AL43" s="92" t="s">
        <v>459</v>
      </c>
      <c r="AM43" s="86" t="s">
        <v>467</v>
      </c>
      <c r="AN43" s="86" t="b">
        <v>0</v>
      </c>
      <c r="AO43" s="92" t="s">
        <v>452</v>
      </c>
      <c r="AP43" s="86" t="s">
        <v>176</v>
      </c>
      <c r="AQ43" s="86">
        <v>0</v>
      </c>
      <c r="AR43" s="86">
        <v>0</v>
      </c>
      <c r="AS43" s="86"/>
      <c r="AT43" s="86"/>
      <c r="AU43" s="86"/>
      <c r="AV43" s="86"/>
      <c r="AW43" s="86"/>
      <c r="AX43" s="86"/>
      <c r="AY43" s="86"/>
      <c r="AZ43" s="86"/>
      <c r="BA43">
        <v>1</v>
      </c>
      <c r="BB43" s="85" t="str">
        <f>REPLACE(INDEX(GroupVertices[Group],MATCH(Edges25[[#This Row],[Vertex 1]],GroupVertices[Vertex],0)),1,1,"")</f>
        <v>3</v>
      </c>
      <c r="BC43" s="85" t="str">
        <f>REPLACE(INDEX(GroupVertices[Group],MATCH(Edges25[[#This Row],[Vertex 2]],GroupVertices[Vertex],0)),1,1,"")</f>
        <v>3</v>
      </c>
      <c r="BD43" s="51">
        <v>2</v>
      </c>
      <c r="BE43" s="52">
        <v>5.128205128205129</v>
      </c>
      <c r="BF43" s="51">
        <v>1</v>
      </c>
      <c r="BG43" s="52">
        <v>2.5641025641025643</v>
      </c>
      <c r="BH43" s="51">
        <v>0</v>
      </c>
      <c r="BI43" s="52">
        <v>0</v>
      </c>
      <c r="BJ43" s="51">
        <v>36</v>
      </c>
      <c r="BK43" s="52">
        <v>92.3076923076923</v>
      </c>
      <c r="BL43" s="51">
        <v>39</v>
      </c>
    </row>
    <row r="44" spans="1:64" ht="15">
      <c r="A44" s="84" t="s">
        <v>226</v>
      </c>
      <c r="B44" s="84" t="s">
        <v>245</v>
      </c>
      <c r="C44" s="53"/>
      <c r="D44" s="54"/>
      <c r="E44" s="65"/>
      <c r="F44" s="55"/>
      <c r="G44" s="53"/>
      <c r="H44" s="57"/>
      <c r="I44" s="56"/>
      <c r="J44" s="56"/>
      <c r="K44" s="36" t="s">
        <v>65</v>
      </c>
      <c r="L44" s="83">
        <v>65</v>
      </c>
      <c r="M44" s="83"/>
      <c r="N44" s="63"/>
      <c r="O44" s="86" t="s">
        <v>246</v>
      </c>
      <c r="P44" s="88">
        <v>43707.686064814814</v>
      </c>
      <c r="Q44" s="86" t="s">
        <v>276</v>
      </c>
      <c r="R44" s="90" t="s">
        <v>295</v>
      </c>
      <c r="S44" s="86" t="s">
        <v>305</v>
      </c>
      <c r="T44" s="86" t="s">
        <v>336</v>
      </c>
      <c r="U44" s="86"/>
      <c r="V44" s="90" t="s">
        <v>366</v>
      </c>
      <c r="W44" s="88">
        <v>43707.686064814814</v>
      </c>
      <c r="X44" s="90" t="s">
        <v>408</v>
      </c>
      <c r="Y44" s="86"/>
      <c r="Z44" s="86"/>
      <c r="AA44" s="92" t="s">
        <v>453</v>
      </c>
      <c r="AB44" s="86"/>
      <c r="AC44" s="86" t="b">
        <v>0</v>
      </c>
      <c r="AD44" s="86">
        <v>0</v>
      </c>
      <c r="AE44" s="92" t="s">
        <v>459</v>
      </c>
      <c r="AF44" s="86" t="b">
        <v>0</v>
      </c>
      <c r="AG44" s="86" t="s">
        <v>463</v>
      </c>
      <c r="AH44" s="86"/>
      <c r="AI44" s="92" t="s">
        <v>459</v>
      </c>
      <c r="AJ44" s="86" t="b">
        <v>0</v>
      </c>
      <c r="AK44" s="86">
        <v>0</v>
      </c>
      <c r="AL44" s="92" t="s">
        <v>459</v>
      </c>
      <c r="AM44" s="86" t="s">
        <v>466</v>
      </c>
      <c r="AN44" s="86" t="b">
        <v>0</v>
      </c>
      <c r="AO44" s="92" t="s">
        <v>453</v>
      </c>
      <c r="AP44" s="86" t="s">
        <v>176</v>
      </c>
      <c r="AQ44" s="86">
        <v>0</v>
      </c>
      <c r="AR44" s="86">
        <v>0</v>
      </c>
      <c r="AS44" s="86"/>
      <c r="AT44" s="86"/>
      <c r="AU44" s="86"/>
      <c r="AV44" s="86"/>
      <c r="AW44" s="86"/>
      <c r="AX44" s="86"/>
      <c r="AY44" s="86"/>
      <c r="AZ44" s="86"/>
      <c r="BA44">
        <v>1</v>
      </c>
      <c r="BB44" s="85" t="str">
        <f>REPLACE(INDEX(GroupVertices[Group],MATCH(Edges25[[#This Row],[Vertex 1]],GroupVertices[Vertex],0)),1,1,"")</f>
        <v>7</v>
      </c>
      <c r="BC44" s="85" t="str">
        <f>REPLACE(INDEX(GroupVertices[Group],MATCH(Edges25[[#This Row],[Vertex 2]],GroupVertices[Vertex],0)),1,1,"")</f>
        <v>7</v>
      </c>
      <c r="BD44" s="51">
        <v>0</v>
      </c>
      <c r="BE44" s="52">
        <v>0</v>
      </c>
      <c r="BF44" s="51">
        <v>0</v>
      </c>
      <c r="BG44" s="52">
        <v>0</v>
      </c>
      <c r="BH44" s="51">
        <v>0</v>
      </c>
      <c r="BI44" s="52">
        <v>0</v>
      </c>
      <c r="BJ44" s="51">
        <v>21</v>
      </c>
      <c r="BK44" s="52">
        <v>100</v>
      </c>
      <c r="BL44" s="51">
        <v>21</v>
      </c>
    </row>
    <row r="45" spans="1:64" ht="15">
      <c r="A45" s="84" t="s">
        <v>226</v>
      </c>
      <c r="B45" s="84" t="s">
        <v>226</v>
      </c>
      <c r="C45" s="53"/>
      <c r="D45" s="54"/>
      <c r="E45" s="65"/>
      <c r="F45" s="55"/>
      <c r="G45" s="53"/>
      <c r="H45" s="57"/>
      <c r="I45" s="56"/>
      <c r="J45" s="56"/>
      <c r="K45" s="36" t="s">
        <v>65</v>
      </c>
      <c r="L45" s="83">
        <v>66</v>
      </c>
      <c r="M45" s="83"/>
      <c r="N45" s="63"/>
      <c r="O45" s="86" t="s">
        <v>176</v>
      </c>
      <c r="P45" s="88">
        <v>43706.81186342592</v>
      </c>
      <c r="Q45" s="86" t="s">
        <v>277</v>
      </c>
      <c r="R45" s="90" t="s">
        <v>296</v>
      </c>
      <c r="S45" s="86" t="s">
        <v>310</v>
      </c>
      <c r="T45" s="86" t="s">
        <v>337</v>
      </c>
      <c r="U45" s="86"/>
      <c r="V45" s="90" t="s">
        <v>366</v>
      </c>
      <c r="W45" s="88">
        <v>43706.81186342592</v>
      </c>
      <c r="X45" s="90" t="s">
        <v>409</v>
      </c>
      <c r="Y45" s="86"/>
      <c r="Z45" s="86"/>
      <c r="AA45" s="92" t="s">
        <v>454</v>
      </c>
      <c r="AB45" s="86"/>
      <c r="AC45" s="86" t="b">
        <v>0</v>
      </c>
      <c r="AD45" s="86">
        <v>0</v>
      </c>
      <c r="AE45" s="92" t="s">
        <v>459</v>
      </c>
      <c r="AF45" s="86" t="b">
        <v>0</v>
      </c>
      <c r="AG45" s="86" t="s">
        <v>463</v>
      </c>
      <c r="AH45" s="86"/>
      <c r="AI45" s="92" t="s">
        <v>459</v>
      </c>
      <c r="AJ45" s="86" t="b">
        <v>0</v>
      </c>
      <c r="AK45" s="86">
        <v>0</v>
      </c>
      <c r="AL45" s="92" t="s">
        <v>459</v>
      </c>
      <c r="AM45" s="86" t="s">
        <v>467</v>
      </c>
      <c r="AN45" s="86" t="b">
        <v>0</v>
      </c>
      <c r="AO45" s="92" t="s">
        <v>454</v>
      </c>
      <c r="AP45" s="86" t="s">
        <v>176</v>
      </c>
      <c r="AQ45" s="86">
        <v>0</v>
      </c>
      <c r="AR45" s="86">
        <v>0</v>
      </c>
      <c r="AS45" s="86"/>
      <c r="AT45" s="86"/>
      <c r="AU45" s="86"/>
      <c r="AV45" s="86"/>
      <c r="AW45" s="86"/>
      <c r="AX45" s="86"/>
      <c r="AY45" s="86"/>
      <c r="AZ45" s="86"/>
      <c r="BA45">
        <v>1</v>
      </c>
      <c r="BB45" s="85" t="str">
        <f>REPLACE(INDEX(GroupVertices[Group],MATCH(Edges25[[#This Row],[Vertex 1]],GroupVertices[Vertex],0)),1,1,"")</f>
        <v>7</v>
      </c>
      <c r="BC45" s="85" t="str">
        <f>REPLACE(INDEX(GroupVertices[Group],MATCH(Edges25[[#This Row],[Vertex 2]],GroupVertices[Vertex],0)),1,1,"")</f>
        <v>7</v>
      </c>
      <c r="BD45" s="51">
        <v>0</v>
      </c>
      <c r="BE45" s="52">
        <v>0</v>
      </c>
      <c r="BF45" s="51">
        <v>0</v>
      </c>
      <c r="BG45" s="52">
        <v>0</v>
      </c>
      <c r="BH45" s="51">
        <v>0</v>
      </c>
      <c r="BI45" s="52">
        <v>0</v>
      </c>
      <c r="BJ45" s="51">
        <v>32</v>
      </c>
      <c r="BK45" s="52">
        <v>100</v>
      </c>
      <c r="BL45" s="51">
        <v>32</v>
      </c>
    </row>
    <row r="46" spans="1:64" ht="15">
      <c r="A46" s="84" t="s">
        <v>227</v>
      </c>
      <c r="B46" s="84" t="s">
        <v>227</v>
      </c>
      <c r="C46" s="53"/>
      <c r="D46" s="54"/>
      <c r="E46" s="65"/>
      <c r="F46" s="55"/>
      <c r="G46" s="53"/>
      <c r="H46" s="57"/>
      <c r="I46" s="56"/>
      <c r="J46" s="56"/>
      <c r="K46" s="36" t="s">
        <v>65</v>
      </c>
      <c r="L46" s="83">
        <v>67</v>
      </c>
      <c r="M46" s="83"/>
      <c r="N46" s="63"/>
      <c r="O46" s="86" t="s">
        <v>176</v>
      </c>
      <c r="P46" s="88">
        <v>43695.673171296294</v>
      </c>
      <c r="Q46" s="86" t="s">
        <v>278</v>
      </c>
      <c r="R46" s="90" t="s">
        <v>297</v>
      </c>
      <c r="S46" s="86" t="s">
        <v>311</v>
      </c>
      <c r="T46" s="86"/>
      <c r="U46" s="90" t="s">
        <v>354</v>
      </c>
      <c r="V46" s="90" t="s">
        <v>354</v>
      </c>
      <c r="W46" s="88">
        <v>43695.673171296294</v>
      </c>
      <c r="X46" s="90" t="s">
        <v>410</v>
      </c>
      <c r="Y46" s="86"/>
      <c r="Z46" s="86"/>
      <c r="AA46" s="92" t="s">
        <v>455</v>
      </c>
      <c r="AB46" s="86"/>
      <c r="AC46" s="86" t="b">
        <v>0</v>
      </c>
      <c r="AD46" s="86">
        <v>0</v>
      </c>
      <c r="AE46" s="92" t="s">
        <v>459</v>
      </c>
      <c r="AF46" s="86" t="b">
        <v>0</v>
      </c>
      <c r="AG46" s="86" t="s">
        <v>463</v>
      </c>
      <c r="AH46" s="86"/>
      <c r="AI46" s="92" t="s">
        <v>459</v>
      </c>
      <c r="AJ46" s="86" t="b">
        <v>0</v>
      </c>
      <c r="AK46" s="86">
        <v>0</v>
      </c>
      <c r="AL46" s="92" t="s">
        <v>459</v>
      </c>
      <c r="AM46" s="86" t="s">
        <v>474</v>
      </c>
      <c r="AN46" s="86" t="b">
        <v>0</v>
      </c>
      <c r="AO46" s="92" t="s">
        <v>455</v>
      </c>
      <c r="AP46" s="86" t="s">
        <v>176</v>
      </c>
      <c r="AQ46" s="86">
        <v>0</v>
      </c>
      <c r="AR46" s="86">
        <v>0</v>
      </c>
      <c r="AS46" s="86"/>
      <c r="AT46" s="86"/>
      <c r="AU46" s="86"/>
      <c r="AV46" s="86"/>
      <c r="AW46" s="86"/>
      <c r="AX46" s="86"/>
      <c r="AY46" s="86"/>
      <c r="AZ46" s="86"/>
      <c r="BA46">
        <v>2</v>
      </c>
      <c r="BB46" s="85" t="str">
        <f>REPLACE(INDEX(GroupVertices[Group],MATCH(Edges25[[#This Row],[Vertex 1]],GroupVertices[Vertex],0)),1,1,"")</f>
        <v>5</v>
      </c>
      <c r="BC46" s="85" t="str">
        <f>REPLACE(INDEX(GroupVertices[Group],MATCH(Edges25[[#This Row],[Vertex 2]],GroupVertices[Vertex],0)),1,1,"")</f>
        <v>5</v>
      </c>
      <c r="BD46" s="51">
        <v>3</v>
      </c>
      <c r="BE46" s="52">
        <v>17.647058823529413</v>
      </c>
      <c r="BF46" s="51">
        <v>0</v>
      </c>
      <c r="BG46" s="52">
        <v>0</v>
      </c>
      <c r="BH46" s="51">
        <v>0</v>
      </c>
      <c r="BI46" s="52">
        <v>0</v>
      </c>
      <c r="BJ46" s="51">
        <v>14</v>
      </c>
      <c r="BK46" s="52">
        <v>82.3529411764706</v>
      </c>
      <c r="BL46" s="51">
        <v>17</v>
      </c>
    </row>
    <row r="47" spans="1:64" ht="15">
      <c r="A47" s="84" t="s">
        <v>227</v>
      </c>
      <c r="B47" s="84" t="s">
        <v>227</v>
      </c>
      <c r="C47" s="53"/>
      <c r="D47" s="54"/>
      <c r="E47" s="65"/>
      <c r="F47" s="55"/>
      <c r="G47" s="53"/>
      <c r="H47" s="57"/>
      <c r="I47" s="56"/>
      <c r="J47" s="56"/>
      <c r="K47" s="36" t="s">
        <v>65</v>
      </c>
      <c r="L47" s="83">
        <v>68</v>
      </c>
      <c r="M47" s="83"/>
      <c r="N47" s="63"/>
      <c r="O47" s="86" t="s">
        <v>176</v>
      </c>
      <c r="P47" s="88">
        <v>43707.69603009259</v>
      </c>
      <c r="Q47" s="86" t="s">
        <v>279</v>
      </c>
      <c r="R47" s="90" t="s">
        <v>298</v>
      </c>
      <c r="S47" s="86" t="s">
        <v>311</v>
      </c>
      <c r="T47" s="86"/>
      <c r="U47" s="90" t="s">
        <v>355</v>
      </c>
      <c r="V47" s="90" t="s">
        <v>355</v>
      </c>
      <c r="W47" s="88">
        <v>43707.69603009259</v>
      </c>
      <c r="X47" s="90" t="s">
        <v>411</v>
      </c>
      <c r="Y47" s="86"/>
      <c r="Z47" s="86"/>
      <c r="AA47" s="92" t="s">
        <v>456</v>
      </c>
      <c r="AB47" s="86"/>
      <c r="AC47" s="86" t="b">
        <v>0</v>
      </c>
      <c r="AD47" s="86">
        <v>0</v>
      </c>
      <c r="AE47" s="92" t="s">
        <v>459</v>
      </c>
      <c r="AF47" s="86" t="b">
        <v>0</v>
      </c>
      <c r="AG47" s="86" t="s">
        <v>463</v>
      </c>
      <c r="AH47" s="86"/>
      <c r="AI47" s="92" t="s">
        <v>459</v>
      </c>
      <c r="AJ47" s="86" t="b">
        <v>0</v>
      </c>
      <c r="AK47" s="86">
        <v>0</v>
      </c>
      <c r="AL47" s="92" t="s">
        <v>459</v>
      </c>
      <c r="AM47" s="86" t="s">
        <v>474</v>
      </c>
      <c r="AN47" s="86" t="b">
        <v>0</v>
      </c>
      <c r="AO47" s="92" t="s">
        <v>456</v>
      </c>
      <c r="AP47" s="86" t="s">
        <v>176</v>
      </c>
      <c r="AQ47" s="86">
        <v>0</v>
      </c>
      <c r="AR47" s="86">
        <v>0</v>
      </c>
      <c r="AS47" s="86"/>
      <c r="AT47" s="86"/>
      <c r="AU47" s="86"/>
      <c r="AV47" s="86"/>
      <c r="AW47" s="86"/>
      <c r="AX47" s="86"/>
      <c r="AY47" s="86"/>
      <c r="AZ47" s="86"/>
      <c r="BA47">
        <v>2</v>
      </c>
      <c r="BB47" s="85" t="str">
        <f>REPLACE(INDEX(GroupVertices[Group],MATCH(Edges25[[#This Row],[Vertex 1]],GroupVertices[Vertex],0)),1,1,"")</f>
        <v>5</v>
      </c>
      <c r="BC47" s="85" t="str">
        <f>REPLACE(INDEX(GroupVertices[Group],MATCH(Edges25[[#This Row],[Vertex 2]],GroupVertices[Vertex],0)),1,1,"")</f>
        <v>5</v>
      </c>
      <c r="BD47" s="51">
        <v>0</v>
      </c>
      <c r="BE47" s="52">
        <v>0</v>
      </c>
      <c r="BF47" s="51">
        <v>0</v>
      </c>
      <c r="BG47" s="52">
        <v>0</v>
      </c>
      <c r="BH47" s="51">
        <v>0</v>
      </c>
      <c r="BI47" s="52">
        <v>0</v>
      </c>
      <c r="BJ47" s="51">
        <v>14</v>
      </c>
      <c r="BK47" s="52">
        <v>100</v>
      </c>
      <c r="BL47" s="51">
        <v>14</v>
      </c>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7"/>
    <dataValidation allowBlank="1" showInputMessage="1" showErrorMessage="1" promptTitle="Vertex 2 Name" prompt="Enter the name of the edge's second vertex." sqref="B3:B47"/>
    <dataValidation allowBlank="1" showInputMessage="1" showErrorMessage="1" promptTitle="Vertex 1 Name" prompt="Enter the name of the edge's first vertex." sqref="A3:A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7"/>
    <dataValidation allowBlank="1" showInputMessage="1" promptTitle="Edge Width" prompt="Enter an optional edge width between 1 and 10." errorTitle="Invalid Edge Width" error="The optional edge width must be a whole number between 1 and 10." sqref="D3:D47"/>
    <dataValidation allowBlank="1" showInputMessage="1" promptTitle="Edge Color" prompt="To select an optional edge color, right-click and select Select Color on the right-click menu." sqref="C3:C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
    <dataValidation allowBlank="1" showErrorMessage="1" sqref="N2:N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
  </dataValidations>
  <hyperlinks>
    <hyperlink ref="R3" r:id="rId1" display="https://poems-by-charlie-gregory.blogspot.com/2019/08/q.html?spref=tw"/>
    <hyperlink ref="R4" r:id="rId2" display="https://poems-by-charlie-gregory.blogspot.com/2019/08/q.html?spref=tw"/>
    <hyperlink ref="R5" r:id="rId3" display="https://poems-by-charlie-gregory.blogspot.com/2019/08/q.html?spref=tw"/>
    <hyperlink ref="R6" r:id="rId4" display="https://poems-by-charlie-gregory.blogspot.com/2019/08/q.html?spref=tw"/>
    <hyperlink ref="R14" r:id="rId5" display="https://www.buzzfeednews.com/article/ryanmac/hong-kong-protests-violent-facebook-twitter-ads-china-state"/>
    <hyperlink ref="R17" r:id="rId6" display="http://hispanic-jobs.com/jobs/vatican-journalist--rome-reports_rome-reports-srl_rome---outside-the-usa---italy/5239124?type=search&amp;auth_sess=8lhdsl3f8fh1b36kivorud7u62&amp;ref=1d52421eeb69b7029cd5c29b9"/>
    <hyperlink ref="R18" r:id="rId7" display="http://womenspowerbook.org/articles/The-American-Presidential-Elections-2016-Will-Hillary-or-Trump-Win-in-The-Social-Media-And-The-Main-Media-Battle-womens-power-book.htm"/>
    <hyperlink ref="R19" r:id="rId8" display="http://womenspowerbook.org/articles/The-American-Presidential-Elections-2016-Will-Hillary-or-Trump-Win-in-The-Social-Media-And-The-Main-Media-Battle-womens-power-book.htm"/>
    <hyperlink ref="R20" r:id="rId9" display="http://womenspowerbook.org/articles/The-American-Presidential-Elections-2016-Will-Hillary-or-Trump-Win-in-The-Social-Media-And-The-Main-Media-Battle-womens-power-book.htm"/>
    <hyperlink ref="R21" r:id="rId10" display="http://womenspowerbook.org/articles/The-American-Presidential-Elections-2016-Will-Hillary-or-Trump-Win-in-The-Social-Media-And-The-Main-Media-Battle-womens-power-book.htm"/>
    <hyperlink ref="R22" r:id="rId11" display="http://womenspowerbook.org/articles/The-American-Presidential-Elections-2016-Will-Hillary-or-Trump-Win-in-The-Social-Media-And-The-Main-Media-Battle-womens-power-book.htm"/>
    <hyperlink ref="R23" r:id="rId12" display="http://womenspowerbook.org/articles/The-American-Presidential-Elections-2016-Will-Hillary-or-Trump-Win-in-The-Social-Media-And-The-Main-Media-Battle-womens-power-book.htm"/>
    <hyperlink ref="R24" r:id="rId13" display="https://www.scmp.com/video/hong-kong/3004716/hong-kongs-pro-democracy-veteran-martin-lee-believes-democracy-will-arrive"/>
    <hyperlink ref="R25" r:id="rId14" display="https://www.youtube.com/watch?v=j6Ia02L1qQo"/>
    <hyperlink ref="R26" r:id="rId15" display="https://www.youtube.com/watch?v=MAI70pY1Xiw"/>
    <hyperlink ref="R27" r:id="rId16" display="https://youtube.com/watch?v=MAI70p"/>
    <hyperlink ref="R28" r:id="rId17" display="https://www.theverge.com/2019/8/20/20812826/youtube-politics-voters-presidential-candidates-sanders-yang-gabbard-podcast-interview-2020"/>
    <hyperlink ref="R29" r:id="rId18" display="https://www.nytimes.com/2019/08/22/world/americas/brazil-amazon-fires-bolsonaro.html?action=click&amp;module=Top%20Stories&amp;pgtype=Homepage"/>
    <hyperlink ref="R30" r:id="rId19" display="https://www.youtube.com/watch?v=UdtmJ-wc6Eo"/>
    <hyperlink ref="R31" r:id="rId20" display="https://www.nytimes.com/2019/08/14/world/asia/hong-kong-airport-protests.html"/>
    <hyperlink ref="R32" r:id="rId21" display="https://qz.com/quartzy/1673655/see-the-posters-and-comics-from-hong-kongs-protests/"/>
    <hyperlink ref="R33" r:id="rId22" display="https://www.buzzfeednews.com/article/ryanmac/hong-kong-protests-violent-facebook-twitter-ads-china-state"/>
    <hyperlink ref="R34" r:id="rId23" display="https://www.npr.org/2019/08/22/753394754/did-a-hong-kong-tycoon-hide-a-protest-message-in-his-innocuous-newspaper-ads"/>
    <hyperlink ref="R35" r:id="rId24" display="http://hedonometer.org/books/v3/1777/?lens=%5b3,7"/>
    <hyperlink ref="R36" r:id="rId25" display="http://womenspowerbook.org/articles/The-American-Presidential-Elections-2016-Will-Hillary-or-Trump-Win-in-The-Social-Media-And-The-Main-Media-Battle-womens-power-book.htm"/>
    <hyperlink ref="R37" r:id="rId26" display="http://womenspowerbook.org/articles/The-American-Presidential-Elections-2016-Will-Hillary-or-Trump-Win-in-The-Social-Media-And-The-Main-Media-Battle-womens-power-book.htm"/>
    <hyperlink ref="R38" r:id="rId27" display="http://womenspowerbook.org/articles/The-American-Presidential-Elections-2016-Will-Hillary-or-Trump-Win-in-The-Social-Media-And-The-Main-Media-Battle-womens-power-book.htm"/>
    <hyperlink ref="R39" r:id="rId28" display="http://womenspowerbook.org/articles/The-American-Presidential-Elections-2016-Will-Hillary-or-Trump-Win-in-The-Social-Media-And-The-Main-Media-Battle-womens-power-book.htm"/>
    <hyperlink ref="R44" r:id="rId29" display="https://www.theverge.com/2019/8/29/20831410/disney-plus-apple-hulu-netflix-binge-episodes-full-season-drop-vs-weekly-release-streaming-model?utm_campaign=theverge&amp;utm_content=entry&amp;utm_medium=social&amp;utm_source=twitter"/>
    <hyperlink ref="R45" r:id="rId30" display="http://kidscreen.com/2019/08/29/youtube-kids-launching-first-website/"/>
    <hyperlink ref="R46" r:id="rId31" display="https://americandigest.news/teen-alive-and-well-after-car-landed-on-top-of-him-in-medical-miracle-mediachat-news-today/"/>
    <hyperlink ref="R47" r:id="rId32" display="https://americandigest.news/filmmakers-declare-war-on-soap-opera-effect-announce-new-tv-mode-mediachat-news-today/"/>
    <hyperlink ref="U17" r:id="rId33" display="https://pbs.twimg.com/media/ECyDwDhXUAAvWBK.jpg"/>
    <hyperlink ref="U18" r:id="rId34" display="https://pbs.twimg.com/media/C2dkJtkXcAA0cBx.jpg"/>
    <hyperlink ref="U19" r:id="rId35" display="https://pbs.twimg.com/media/C2dkJtkXcAA0cBx.jpg"/>
    <hyperlink ref="U20" r:id="rId36" display="https://pbs.twimg.com/media/C2dkJtkXcAA0cBx.jpg"/>
    <hyperlink ref="U21" r:id="rId37" display="https://pbs.twimg.com/media/C2dkJtkXcAA0cBx.jpg"/>
    <hyperlink ref="U22" r:id="rId38" display="https://pbs.twimg.com/media/C2dkJtkXcAA0cBx.jpg"/>
    <hyperlink ref="U23" r:id="rId39" display="https://pbs.twimg.com/media/C2dkJtkXcAA0cBx.jpg"/>
    <hyperlink ref="U24" r:id="rId40" display="https://pbs.twimg.com/media/ECGxaaAXkAAVths.jpg"/>
    <hyperlink ref="U25" r:id="rId41" display="https://pbs.twimg.com/media/ECGwAIWXkAIdNrK.jpg"/>
    <hyperlink ref="U26" r:id="rId42" display="https://pbs.twimg.com/media/ECQvVOEW4AAbl-L.jpg"/>
    <hyperlink ref="U27" r:id="rId43" display="https://pbs.twimg.com/media/ECSPJXYWwAABE_p.jpg"/>
    <hyperlink ref="U28" r:id="rId44" display="https://pbs.twimg.com/ext_tw_video_thumb/1163860932285607936/pu/img/yBmaa1roJSe6ID0q.jpg"/>
    <hyperlink ref="U29" r:id="rId45" display="https://pbs.twimg.com/media/ECr59ICXsAExkxR.jpg"/>
    <hyperlink ref="U30" r:id="rId46" display="https://pbs.twimg.com/media/ECGyvIlW4AAAuRx.png"/>
    <hyperlink ref="U31" r:id="rId47" display="https://pbs.twimg.com/media/EB8Quo-X4AA01dC.jpg"/>
    <hyperlink ref="U32" r:id="rId48" display="https://pbs.twimg.com/media/ECbSNgJXkAAIYKp.jpg"/>
    <hyperlink ref="U33" r:id="rId49" display="https://pbs.twimg.com/media/ECbcG8NXkAAR1BT.jpg"/>
    <hyperlink ref="U34" r:id="rId50" display="https://pbs.twimg.com/media/ECsEv78WsAAaRHV.jpg"/>
    <hyperlink ref="U35" r:id="rId51" display="https://pbs.twimg.com/media/EDGSWzXWwAEkx-G.jpg"/>
    <hyperlink ref="U36" r:id="rId52" display="https://pbs.twimg.com/media/C2dAKP2WIAATDzT.jpg"/>
    <hyperlink ref="U37" r:id="rId53" display="https://pbs.twimg.com/media/C2dAKP2WIAATDzT.jpg"/>
    <hyperlink ref="U38" r:id="rId54" display="https://pbs.twimg.com/media/C2dAKP2WIAATDzT.jpg"/>
    <hyperlink ref="U39" r:id="rId55" display="https://pbs.twimg.com/media/C2dAKP2WIAATDzT.jpg"/>
    <hyperlink ref="U40" r:id="rId56" display="https://pbs.twimg.com/media/EDOLxrcXoAE7FxO.jpg"/>
    <hyperlink ref="U46" r:id="rId57" display="https://pbs.twimg.com/media/ECQ8H-fVUAE4w7c.jpg"/>
    <hyperlink ref="U47" r:id="rId58" display="https://pbs.twimg.com/media/EDO2vGpUYAEyFS2.jpg"/>
    <hyperlink ref="V3" r:id="rId59" display="http://abs.twimg.com/sticky/default_profile_images/default_profile_normal.png"/>
    <hyperlink ref="V4" r:id="rId60" display="http://pbs.twimg.com/profile_images/897388529885495296/7IxW8QQU_normal.jpg"/>
    <hyperlink ref="V5" r:id="rId61" display="http://pbs.twimg.com/profile_images/3372354615/8f3860c5e1ddf7a52990cee8568b88da_normal.jpeg"/>
    <hyperlink ref="V6" r:id="rId62" display="http://pbs.twimg.com/profile_images/1126136211687583744/RJ-4z6qL_normal.jpg"/>
    <hyperlink ref="V7" r:id="rId63" display="http://pbs.twimg.com/profile_images/1039966314960437248/yKL_4LvX_normal.jpg"/>
    <hyperlink ref="V8" r:id="rId64" display="http://pbs.twimg.com/profile_images/851863204951142400/QI35SGUJ_normal.jpg"/>
    <hyperlink ref="V9" r:id="rId65" display="http://pbs.twimg.com/profile_images/707658279669764096/4Ip7EJC9_normal.jpg"/>
    <hyperlink ref="V10" r:id="rId66" display="http://pbs.twimg.com/profile_images/707658279669764096/4Ip7EJC9_normal.jpg"/>
    <hyperlink ref="V11" r:id="rId67" display="http://pbs.twimg.com/profile_images/707658279669764096/4Ip7EJC9_normal.jpg"/>
    <hyperlink ref="V12" r:id="rId68" display="http://pbs.twimg.com/profile_images/707658279669764096/4Ip7EJC9_normal.jpg"/>
    <hyperlink ref="V13" r:id="rId69" display="http://pbs.twimg.com/profile_images/707658279669764096/4Ip7EJC9_normal.jpg"/>
    <hyperlink ref="V14" r:id="rId70" display="http://pbs.twimg.com/profile_images/707658279669764096/4Ip7EJC9_normal.jpg"/>
    <hyperlink ref="V15" r:id="rId71" display="http://pbs.twimg.com/profile_images/707658279669764096/4Ip7EJC9_normal.jpg"/>
    <hyperlink ref="V16" r:id="rId72" display="http://pbs.twimg.com/profile_images/707658279669764096/4Ip7EJC9_normal.jpg"/>
    <hyperlink ref="V17" r:id="rId73" display="https://pbs.twimg.com/media/ECyDwDhXUAAvWBK.jpg"/>
    <hyperlink ref="V18" r:id="rId74" display="https://pbs.twimg.com/media/C2dkJtkXcAA0cBx.jpg"/>
    <hyperlink ref="V19" r:id="rId75" display="https://pbs.twimg.com/media/C2dkJtkXcAA0cBx.jpg"/>
    <hyperlink ref="V20" r:id="rId76" display="https://pbs.twimg.com/media/C2dkJtkXcAA0cBx.jpg"/>
    <hyperlink ref="V21" r:id="rId77" display="https://pbs.twimg.com/media/C2dkJtkXcAA0cBx.jpg"/>
    <hyperlink ref="V22" r:id="rId78" display="https://pbs.twimg.com/media/C2dkJtkXcAA0cBx.jpg"/>
    <hyperlink ref="V23" r:id="rId79" display="https://pbs.twimg.com/media/C2dkJtkXcAA0cBx.jpg"/>
    <hyperlink ref="V24" r:id="rId80" display="https://pbs.twimg.com/media/ECGxaaAXkAAVths.jpg"/>
    <hyperlink ref="V25" r:id="rId81" display="https://pbs.twimg.com/media/ECGwAIWXkAIdNrK.jpg"/>
    <hyperlink ref="V26" r:id="rId82" display="https://pbs.twimg.com/media/ECQvVOEW4AAbl-L.jpg"/>
    <hyperlink ref="V27" r:id="rId83" display="https://pbs.twimg.com/media/ECSPJXYWwAABE_p.jpg"/>
    <hyperlink ref="V28" r:id="rId84" display="https://pbs.twimg.com/ext_tw_video_thumb/1163860932285607936/pu/img/yBmaa1roJSe6ID0q.jpg"/>
    <hyperlink ref="V29" r:id="rId85" display="https://pbs.twimg.com/media/ECr59ICXsAExkxR.jpg"/>
    <hyperlink ref="V30" r:id="rId86" display="https://pbs.twimg.com/media/ECGyvIlW4AAAuRx.png"/>
    <hyperlink ref="V31" r:id="rId87" display="https://pbs.twimg.com/media/EB8Quo-X4AA01dC.jpg"/>
    <hyperlink ref="V32" r:id="rId88" display="https://pbs.twimg.com/media/ECbSNgJXkAAIYKp.jpg"/>
    <hyperlink ref="V33" r:id="rId89" display="https://pbs.twimg.com/media/ECbcG8NXkAAR1BT.jpg"/>
    <hyperlink ref="V34" r:id="rId90" display="https://pbs.twimg.com/media/ECsEv78WsAAaRHV.jpg"/>
    <hyperlink ref="V35" r:id="rId91" display="https://pbs.twimg.com/media/EDGSWzXWwAEkx-G.jpg"/>
    <hyperlink ref="V36" r:id="rId92" display="https://pbs.twimg.com/media/C2dAKP2WIAATDzT.jpg"/>
    <hyperlink ref="V37" r:id="rId93" display="https://pbs.twimg.com/media/C2dAKP2WIAATDzT.jpg"/>
    <hyperlink ref="V38" r:id="rId94" display="https://pbs.twimg.com/media/C2dAKP2WIAATDzT.jpg"/>
    <hyperlink ref="V39" r:id="rId95" display="https://pbs.twimg.com/media/C2dAKP2WIAATDzT.jpg"/>
    <hyperlink ref="V40" r:id="rId96" display="https://pbs.twimg.com/media/EDOLxrcXoAE7FxO.jpg"/>
    <hyperlink ref="V41" r:id="rId97" display="http://pbs.twimg.com/profile_images/605093785404465153/otUPfvTY_normal.jpg"/>
    <hyperlink ref="V42" r:id="rId98" display="http://pbs.twimg.com/profile_images/523676206189666306/O2kIj_SQ_normal.jpeg"/>
    <hyperlink ref="V43" r:id="rId99" display="http://pbs.twimg.com/profile_images/845444410833801218/_iwwAmnD_normal.jpg"/>
    <hyperlink ref="V44" r:id="rId100" display="http://pbs.twimg.com/profile_images/1062510630492528641/Tm30HDnT_normal.jpg"/>
    <hyperlink ref="V45" r:id="rId101" display="http://pbs.twimg.com/profile_images/1062510630492528641/Tm30HDnT_normal.jpg"/>
    <hyperlink ref="V46" r:id="rId102" display="https://pbs.twimg.com/media/ECQ8H-fVUAE4w7c.jpg"/>
    <hyperlink ref="V47" r:id="rId103" display="https://pbs.twimg.com/media/EDO2vGpUYAEyFS2.jpg"/>
    <hyperlink ref="X3" r:id="rId104" display="https://twitter.com/#!/news4udc/status/1163167004855025665"/>
    <hyperlink ref="X4" r:id="rId105" display="https://twitter.com/#!/tdg_bnb/status/1163167490152833024"/>
    <hyperlink ref="X5" r:id="rId106" display="https://twitter.com/#!/poetonahill/status/1163166743143026688"/>
    <hyperlink ref="X6" r:id="rId107" display="https://twitter.com/#!/_thewritersclub/status/1163182340874678272"/>
    <hyperlink ref="X7" r:id="rId108" display="https://twitter.com/#!/markj_ohnson/status/1163990176294690816"/>
    <hyperlink ref="X8" r:id="rId109" display="https://twitter.com/#!/scalarhumanity/status/1165030680075603968"/>
    <hyperlink ref="X9" r:id="rId110" display="https://twitter.com/#!/teacherslens/status/1163859078386466816"/>
    <hyperlink ref="X10" r:id="rId111" display="https://twitter.com/#!/teacherslens/status/1163859102499520513"/>
    <hyperlink ref="X11" r:id="rId112" display="https://twitter.com/#!/teacherslens/status/1163914633041842177"/>
    <hyperlink ref="X12" r:id="rId113" display="https://twitter.com/#!/teacherslens/status/1163914709009084416"/>
    <hyperlink ref="X13" r:id="rId114" display="https://twitter.com/#!/teacherslens/status/1163990048720785409"/>
    <hyperlink ref="X14" r:id="rId115" display="https://twitter.com/#!/teacherslens/status/1163990065233760256"/>
    <hyperlink ref="X15" r:id="rId116" display="https://twitter.com/#!/teacherslens/status/1165086572137594880"/>
    <hyperlink ref="X16" r:id="rId117" display="https://twitter.com/#!/teacherslens/status/1165086681361473539"/>
    <hyperlink ref="X17" r:id="rId118" display="https://twitter.com/#!/hispanicjobs/status/1165451266807517185"/>
    <hyperlink ref="X18" r:id="rId119" display="https://twitter.com/#!/faithatheismnub/status/1163003104771657728"/>
    <hyperlink ref="X19" r:id="rId120" display="https://twitter.com/#!/faithatheismnub/status/1163762128366526465"/>
    <hyperlink ref="X20" r:id="rId121" display="https://twitter.com/#!/faithatheismnub/status/1164524887966441472"/>
    <hyperlink ref="X21" r:id="rId122" display="https://twitter.com/#!/faithatheismnub/status/1165286401497346048"/>
    <hyperlink ref="X22" r:id="rId123" display="https://twitter.com/#!/faithatheismnub/status/1166049687633321991"/>
    <hyperlink ref="X23" r:id="rId124" display="https://twitter.com/#!/faithatheismnub/status/1166807926566248448"/>
    <hyperlink ref="X24" r:id="rId125" display="https://twitter.com/#!/chrisdaviscng/status/1162405276890406912"/>
    <hyperlink ref="X25" r:id="rId126" display="https://twitter.com/#!/chrisdaviscng/status/1162403715812331521"/>
    <hyperlink ref="X26" r:id="rId127" display="https://twitter.com/#!/chrisdaviscng/status/1163106662573629441"/>
    <hyperlink ref="X27" r:id="rId128" display="https://twitter.com/#!/chrisdaviscng/status/1163212061406584833"/>
    <hyperlink ref="X28" r:id="rId129" display="https://twitter.com/#!/chrisdaviscng/status/1163860974090235905"/>
    <hyperlink ref="X29" r:id="rId130" display="https://twitter.com/#!/chrisdaviscng/status/1165018306266509312"/>
    <hyperlink ref="X30" r:id="rId131" display="https://twitter.com/#!/chrisdaviscng/status/1162406749330124802"/>
    <hyperlink ref="X31" r:id="rId132" display="https://twitter.com/#!/chrisdaviscng/status/1161665717412007936"/>
    <hyperlink ref="X32" r:id="rId133" display="https://twitter.com/#!/chrisdaviscng/status/1163848703033204738"/>
    <hyperlink ref="X33" r:id="rId134" display="https://twitter.com/#!/chrisdaviscng/status/1163859592448794625"/>
    <hyperlink ref="X34" r:id="rId135" display="https://twitter.com/#!/chrisdaviscng/status/1165030251094773761"/>
    <hyperlink ref="X35" r:id="rId136" display="https://twitter.com/#!/chrisdaviscng/status/1166874788440264705"/>
    <hyperlink ref="X36" r:id="rId137" display="https://twitter.com/#!/womenspowerbook/status/1163884664223883264"/>
    <hyperlink ref="X37" r:id="rId138" display="https://twitter.com/#!/womenspowerbook/status/1164975852985159686"/>
    <hyperlink ref="X38" r:id="rId139" display="https://twitter.com/#!/womenspowerbook/status/1166112846473830400"/>
    <hyperlink ref="X39" r:id="rId140" display="https://twitter.com/#!/womenspowerbook/status/1167239017043320833"/>
    <hyperlink ref="X40" r:id="rId141" display="https://twitter.com/#!/celeb_studies/status/1167430422160171009"/>
    <hyperlink ref="X41" r:id="rId142" display="https://twitter.com/#!/capwell2049/status/1167436681156468736"/>
    <hyperlink ref="X42" r:id="rId143" display="https://twitter.com/#!/celeb_studies/status/1167432109822218240"/>
    <hyperlink ref="X43" r:id="rId144" display="https://twitter.com/#!/sabrinamorophd/status/1167455384031940609"/>
    <hyperlink ref="X44" r:id="rId145" display="https://twitter.com/#!/derekeb/status/1167474039201251329"/>
    <hyperlink ref="X45" r:id="rId146" display="https://twitter.com/#!/derekeb/status/1167157239972368385"/>
    <hyperlink ref="X46" r:id="rId147" display="https://twitter.com/#!/americandigest_/status/1163120713189822464"/>
    <hyperlink ref="X47" r:id="rId148" display="https://twitter.com/#!/americandigest_/status/1167477650207604736"/>
  </hyperlinks>
  <printOptions/>
  <pageMargins left="0.7" right="0.7" top="0.75" bottom="0.75" header="0.3" footer="0.3"/>
  <pageSetup horizontalDpi="600" verticalDpi="600" orientation="portrait" r:id="rId152"/>
  <legacyDrawing r:id="rId150"/>
  <tableParts>
    <tablePart r:id="rId15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1219</v>
      </c>
      <c r="B1" s="13" t="s">
        <v>34</v>
      </c>
    </row>
    <row r="2" spans="1:2" ht="15">
      <c r="A2" s="124" t="s">
        <v>221</v>
      </c>
      <c r="B2" s="85">
        <v>292.333333</v>
      </c>
    </row>
    <row r="3" spans="1:2" ht="15">
      <c r="A3" s="124" t="s">
        <v>218</v>
      </c>
      <c r="B3" s="85">
        <v>27.666667</v>
      </c>
    </row>
    <row r="4" spans="1:2" ht="15">
      <c r="A4" s="124" t="s">
        <v>223</v>
      </c>
      <c r="B4" s="85">
        <v>6</v>
      </c>
    </row>
    <row r="5" spans="1:2" ht="15">
      <c r="A5" s="124" t="s">
        <v>214</v>
      </c>
      <c r="B5" s="85">
        <v>6</v>
      </c>
    </row>
    <row r="6" spans="1:2" ht="15">
      <c r="A6" s="124" t="s">
        <v>229</v>
      </c>
      <c r="B6" s="85">
        <v>0.666667</v>
      </c>
    </row>
    <row r="7" spans="1:2" ht="15">
      <c r="A7" s="124" t="s">
        <v>228</v>
      </c>
      <c r="B7" s="85">
        <v>0.666667</v>
      </c>
    </row>
    <row r="8" spans="1:2" ht="15">
      <c r="A8" s="124" t="s">
        <v>216</v>
      </c>
      <c r="B8" s="85">
        <v>0.666667</v>
      </c>
    </row>
    <row r="9" spans="1:2" ht="15">
      <c r="A9" s="124" t="s">
        <v>242</v>
      </c>
      <c r="B9" s="85">
        <v>0</v>
      </c>
    </row>
    <row r="10" spans="1:2" ht="15">
      <c r="A10" s="124" t="s">
        <v>243</v>
      </c>
      <c r="B10" s="85">
        <v>0</v>
      </c>
    </row>
    <row r="11" spans="1:2" ht="15">
      <c r="A11" s="124" t="s">
        <v>239</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1221</v>
      </c>
      <c r="B25" t="s">
        <v>1220</v>
      </c>
    </row>
    <row r="26" spans="1:2" ht="15">
      <c r="A26" s="136" t="s">
        <v>1223</v>
      </c>
      <c r="B26" s="3"/>
    </row>
    <row r="27" spans="1:2" ht="15">
      <c r="A27" s="137" t="s">
        <v>1224</v>
      </c>
      <c r="B27" s="3"/>
    </row>
    <row r="28" spans="1:2" ht="15">
      <c r="A28" s="138" t="s">
        <v>1225</v>
      </c>
      <c r="B28" s="3"/>
    </row>
    <row r="29" spans="1:2" ht="15">
      <c r="A29" s="139" t="s">
        <v>1226</v>
      </c>
      <c r="B29" s="3">
        <v>1</v>
      </c>
    </row>
    <row r="30" spans="1:2" ht="15">
      <c r="A30" s="138" t="s">
        <v>1227</v>
      </c>
      <c r="B30" s="3"/>
    </row>
    <row r="31" spans="1:2" ht="15">
      <c r="A31" s="139" t="s">
        <v>1228</v>
      </c>
      <c r="B31" s="3">
        <v>3</v>
      </c>
    </row>
    <row r="32" spans="1:2" ht="15">
      <c r="A32" s="138" t="s">
        <v>1229</v>
      </c>
      <c r="B32" s="3"/>
    </row>
    <row r="33" spans="1:2" ht="15">
      <c r="A33" s="139" t="s">
        <v>1230</v>
      </c>
      <c r="B33" s="3">
        <v>1</v>
      </c>
    </row>
    <row r="34" spans="1:2" ht="15">
      <c r="A34" s="139" t="s">
        <v>1226</v>
      </c>
      <c r="B34" s="3">
        <v>1</v>
      </c>
    </row>
    <row r="35" spans="1:2" ht="15">
      <c r="A35" s="139" t="s">
        <v>1228</v>
      </c>
      <c r="B35" s="3">
        <v>1</v>
      </c>
    </row>
    <row r="36" spans="1:2" ht="15">
      <c r="A36" s="139" t="s">
        <v>1231</v>
      </c>
      <c r="B36" s="3">
        <v>3</v>
      </c>
    </row>
    <row r="37" spans="1:2" ht="15">
      <c r="A37" s="139" t="s">
        <v>1232</v>
      </c>
      <c r="B37" s="3">
        <v>1</v>
      </c>
    </row>
    <row r="38" spans="1:2" ht="15">
      <c r="A38" s="139" t="s">
        <v>1233</v>
      </c>
      <c r="B38" s="3">
        <v>1</v>
      </c>
    </row>
    <row r="39" spans="1:2" ht="15">
      <c r="A39" s="138" t="s">
        <v>1234</v>
      </c>
      <c r="B39" s="3"/>
    </row>
    <row r="40" spans="1:2" ht="15">
      <c r="A40" s="139" t="s">
        <v>1235</v>
      </c>
      <c r="B40" s="3">
        <v>1</v>
      </c>
    </row>
    <row r="41" spans="1:2" ht="15">
      <c r="A41" s="139" t="s">
        <v>1228</v>
      </c>
      <c r="B41" s="3">
        <v>1</v>
      </c>
    </row>
    <row r="42" spans="1:2" ht="15">
      <c r="A42" s="139" t="s">
        <v>1236</v>
      </c>
      <c r="B42" s="3">
        <v>4</v>
      </c>
    </row>
    <row r="43" spans="1:2" ht="15">
      <c r="A43" s="139" t="s">
        <v>1237</v>
      </c>
      <c r="B43" s="3">
        <v>1</v>
      </c>
    </row>
    <row r="44" spans="1:2" ht="15">
      <c r="A44" s="139" t="s">
        <v>1232</v>
      </c>
      <c r="B44" s="3">
        <v>2</v>
      </c>
    </row>
    <row r="45" spans="1:2" ht="15">
      <c r="A45" s="138" t="s">
        <v>1238</v>
      </c>
      <c r="B45" s="3"/>
    </row>
    <row r="46" spans="1:2" ht="15">
      <c r="A46" s="139" t="s">
        <v>1239</v>
      </c>
      <c r="B46" s="3">
        <v>3</v>
      </c>
    </row>
    <row r="47" spans="1:2" ht="15">
      <c r="A47" s="138" t="s">
        <v>1240</v>
      </c>
      <c r="B47" s="3"/>
    </row>
    <row r="48" spans="1:2" ht="15">
      <c r="A48" s="139" t="s">
        <v>1241</v>
      </c>
      <c r="B48" s="3">
        <v>1</v>
      </c>
    </row>
    <row r="49" spans="1:2" ht="15">
      <c r="A49" s="138" t="s">
        <v>1242</v>
      </c>
      <c r="B49" s="3"/>
    </row>
    <row r="50" spans="1:2" ht="15">
      <c r="A50" s="139" t="s">
        <v>1231</v>
      </c>
      <c r="B50" s="3">
        <v>1</v>
      </c>
    </row>
    <row r="51" spans="1:2" ht="15">
      <c r="A51" s="139" t="s">
        <v>1243</v>
      </c>
      <c r="B51" s="3">
        <v>1</v>
      </c>
    </row>
    <row r="52" spans="1:2" ht="15">
      <c r="A52" s="139" t="s">
        <v>1233</v>
      </c>
      <c r="B52" s="3">
        <v>2</v>
      </c>
    </row>
    <row r="53" spans="1:2" ht="15">
      <c r="A53" s="138" t="s">
        <v>1244</v>
      </c>
      <c r="B53" s="3"/>
    </row>
    <row r="54" spans="1:2" ht="15">
      <c r="A54" s="139" t="s">
        <v>1245</v>
      </c>
      <c r="B54" s="3">
        <v>2</v>
      </c>
    </row>
    <row r="55" spans="1:2" ht="15">
      <c r="A55" s="139" t="s">
        <v>1226</v>
      </c>
      <c r="B55" s="3">
        <v>1</v>
      </c>
    </row>
    <row r="56" spans="1:2" ht="15">
      <c r="A56" s="138" t="s">
        <v>1246</v>
      </c>
      <c r="B56" s="3"/>
    </row>
    <row r="57" spans="1:2" ht="15">
      <c r="A57" s="139" t="s">
        <v>1245</v>
      </c>
      <c r="B57" s="3">
        <v>1</v>
      </c>
    </row>
    <row r="58" spans="1:2" ht="15">
      <c r="A58" s="138" t="s">
        <v>1247</v>
      </c>
      <c r="B58" s="3"/>
    </row>
    <row r="59" spans="1:2" ht="15">
      <c r="A59" s="139" t="s">
        <v>1237</v>
      </c>
      <c r="B59" s="3">
        <v>1</v>
      </c>
    </row>
    <row r="60" spans="1:2" ht="15">
      <c r="A60" s="139" t="s">
        <v>1233</v>
      </c>
      <c r="B60" s="3">
        <v>1</v>
      </c>
    </row>
    <row r="61" spans="1:2" ht="15">
      <c r="A61" s="138" t="s">
        <v>1248</v>
      </c>
      <c r="B61" s="3"/>
    </row>
    <row r="62" spans="1:2" ht="15">
      <c r="A62" s="139" t="s">
        <v>1232</v>
      </c>
      <c r="B62" s="3">
        <v>1</v>
      </c>
    </row>
    <row r="63" spans="1:2" ht="15">
      <c r="A63" s="138" t="s">
        <v>1249</v>
      </c>
      <c r="B63" s="3"/>
    </row>
    <row r="64" spans="1:2" ht="15">
      <c r="A64" s="139" t="s">
        <v>1250</v>
      </c>
      <c r="B64" s="3">
        <v>1</v>
      </c>
    </row>
    <row r="65" spans="1:2" ht="15">
      <c r="A65" s="139" t="s">
        <v>1231</v>
      </c>
      <c r="B65" s="3">
        <v>1</v>
      </c>
    </row>
    <row r="66" spans="1:2" ht="15">
      <c r="A66" s="138" t="s">
        <v>1251</v>
      </c>
      <c r="B66" s="3"/>
    </row>
    <row r="67" spans="1:2" ht="15">
      <c r="A67" s="139" t="s">
        <v>1250</v>
      </c>
      <c r="B67" s="3">
        <v>1</v>
      </c>
    </row>
    <row r="68" spans="1:2" ht="15">
      <c r="A68" s="139" t="s">
        <v>1241</v>
      </c>
      <c r="B68" s="3">
        <v>3</v>
      </c>
    </row>
    <row r="69" spans="1:2" ht="15">
      <c r="A69" s="139" t="s">
        <v>1226</v>
      </c>
      <c r="B69" s="3">
        <v>1</v>
      </c>
    </row>
    <row r="70" spans="1:2" ht="15">
      <c r="A70" s="139" t="s">
        <v>1228</v>
      </c>
      <c r="B70" s="3">
        <v>2</v>
      </c>
    </row>
    <row r="71" spans="1:2" ht="15">
      <c r="A71" s="136" t="s">
        <v>1222</v>
      </c>
      <c r="B71" s="3">
        <v>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476</v>
      </c>
      <c r="AE2" s="13" t="s">
        <v>477</v>
      </c>
      <c r="AF2" s="13" t="s">
        <v>478</v>
      </c>
      <c r="AG2" s="13" t="s">
        <v>479</v>
      </c>
      <c r="AH2" s="13" t="s">
        <v>480</v>
      </c>
      <c r="AI2" s="13" t="s">
        <v>481</v>
      </c>
      <c r="AJ2" s="13" t="s">
        <v>482</v>
      </c>
      <c r="AK2" s="13" t="s">
        <v>483</v>
      </c>
      <c r="AL2" s="13" t="s">
        <v>484</v>
      </c>
      <c r="AM2" s="13" t="s">
        <v>485</v>
      </c>
      <c r="AN2" s="13" t="s">
        <v>486</v>
      </c>
      <c r="AO2" s="13" t="s">
        <v>487</v>
      </c>
      <c r="AP2" s="13" t="s">
        <v>488</v>
      </c>
      <c r="AQ2" s="13" t="s">
        <v>489</v>
      </c>
      <c r="AR2" s="13" t="s">
        <v>490</v>
      </c>
      <c r="AS2" s="13" t="s">
        <v>192</v>
      </c>
      <c r="AT2" s="13" t="s">
        <v>491</v>
      </c>
      <c r="AU2" s="13" t="s">
        <v>492</v>
      </c>
      <c r="AV2" s="13" t="s">
        <v>493</v>
      </c>
      <c r="AW2" s="13" t="s">
        <v>494</v>
      </c>
      <c r="AX2" s="13" t="s">
        <v>495</v>
      </c>
      <c r="AY2" s="13" t="s">
        <v>496</v>
      </c>
      <c r="AZ2" s="13" t="s">
        <v>797</v>
      </c>
      <c r="BA2" s="127" t="s">
        <v>1037</v>
      </c>
      <c r="BB2" s="127" t="s">
        <v>1040</v>
      </c>
      <c r="BC2" s="127" t="s">
        <v>1042</v>
      </c>
      <c r="BD2" s="127" t="s">
        <v>1044</v>
      </c>
      <c r="BE2" s="127" t="s">
        <v>1045</v>
      </c>
      <c r="BF2" s="127" t="s">
        <v>1049</v>
      </c>
      <c r="BG2" s="127" t="s">
        <v>1054</v>
      </c>
      <c r="BH2" s="127" t="s">
        <v>1066</v>
      </c>
      <c r="BI2" s="127" t="s">
        <v>1072</v>
      </c>
      <c r="BJ2" s="127" t="s">
        <v>1084</v>
      </c>
      <c r="BK2" s="127" t="s">
        <v>1188</v>
      </c>
      <c r="BL2" s="127" t="s">
        <v>1189</v>
      </c>
      <c r="BM2" s="127" t="s">
        <v>1190</v>
      </c>
      <c r="BN2" s="127" t="s">
        <v>1191</v>
      </c>
      <c r="BO2" s="127" t="s">
        <v>1192</v>
      </c>
      <c r="BP2" s="127" t="s">
        <v>1193</v>
      </c>
      <c r="BQ2" s="127" t="s">
        <v>1194</v>
      </c>
      <c r="BR2" s="127" t="s">
        <v>1195</v>
      </c>
      <c r="BS2" s="127" t="s">
        <v>1197</v>
      </c>
      <c r="BT2" s="3"/>
      <c r="BU2" s="3"/>
    </row>
    <row r="3" spans="1:73" ht="15" customHeight="1">
      <c r="A3" s="50" t="s">
        <v>212</v>
      </c>
      <c r="B3" s="53"/>
      <c r="C3" s="53" t="s">
        <v>64</v>
      </c>
      <c r="D3" s="54">
        <v>162</v>
      </c>
      <c r="E3" s="55"/>
      <c r="F3" s="112" t="s">
        <v>356</v>
      </c>
      <c r="G3" s="53"/>
      <c r="H3" s="57" t="s">
        <v>212</v>
      </c>
      <c r="I3" s="56"/>
      <c r="J3" s="56"/>
      <c r="K3" s="114" t="s">
        <v>710</v>
      </c>
      <c r="L3" s="59">
        <v>1</v>
      </c>
      <c r="M3" s="60">
        <v>7512.244140625</v>
      </c>
      <c r="N3" s="60">
        <v>8249.17578125</v>
      </c>
      <c r="O3" s="58"/>
      <c r="P3" s="61"/>
      <c r="Q3" s="61"/>
      <c r="R3" s="51"/>
      <c r="S3" s="51">
        <v>0</v>
      </c>
      <c r="T3" s="51">
        <v>1</v>
      </c>
      <c r="U3" s="52">
        <v>0</v>
      </c>
      <c r="V3" s="52">
        <v>0.2</v>
      </c>
      <c r="W3" s="52">
        <v>0</v>
      </c>
      <c r="X3" s="52">
        <v>0.610678</v>
      </c>
      <c r="Y3" s="52">
        <v>0</v>
      </c>
      <c r="Z3" s="52">
        <v>0</v>
      </c>
      <c r="AA3" s="62">
        <v>3</v>
      </c>
      <c r="AB3" s="62"/>
      <c r="AC3" s="63"/>
      <c r="AD3" s="85" t="s">
        <v>497</v>
      </c>
      <c r="AE3" s="85">
        <v>49</v>
      </c>
      <c r="AF3" s="85">
        <v>239</v>
      </c>
      <c r="AG3" s="85">
        <v>45737</v>
      </c>
      <c r="AH3" s="85">
        <v>0</v>
      </c>
      <c r="AI3" s="85"/>
      <c r="AJ3" s="85"/>
      <c r="AK3" s="85"/>
      <c r="AL3" s="85"/>
      <c r="AM3" s="85"/>
      <c r="AN3" s="87">
        <v>43072.565833333334</v>
      </c>
      <c r="AO3" s="85"/>
      <c r="AP3" s="85" t="b">
        <v>1</v>
      </c>
      <c r="AQ3" s="85" t="b">
        <v>1</v>
      </c>
      <c r="AR3" s="85" t="b">
        <v>0</v>
      </c>
      <c r="AS3" s="85"/>
      <c r="AT3" s="85">
        <v>8</v>
      </c>
      <c r="AU3" s="85"/>
      <c r="AV3" s="85" t="b">
        <v>0</v>
      </c>
      <c r="AW3" s="85" t="s">
        <v>675</v>
      </c>
      <c r="AX3" s="89" t="s">
        <v>676</v>
      </c>
      <c r="AY3" s="85" t="s">
        <v>66</v>
      </c>
      <c r="AZ3" s="85" t="str">
        <f>REPLACE(INDEX(GroupVertices[Group],MATCH(Vertices[[#This Row],[Vertex]],GroupVertices[Vertex],0)),1,1,"")</f>
        <v>4</v>
      </c>
      <c r="BA3" s="51" t="s">
        <v>280</v>
      </c>
      <c r="BB3" s="51" t="s">
        <v>280</v>
      </c>
      <c r="BC3" s="51" t="s">
        <v>299</v>
      </c>
      <c r="BD3" s="51" t="s">
        <v>299</v>
      </c>
      <c r="BE3" s="51" t="s">
        <v>312</v>
      </c>
      <c r="BF3" s="51" t="s">
        <v>312</v>
      </c>
      <c r="BG3" s="128" t="s">
        <v>1055</v>
      </c>
      <c r="BH3" s="128" t="s">
        <v>1055</v>
      </c>
      <c r="BI3" s="128" t="s">
        <v>1073</v>
      </c>
      <c r="BJ3" s="128" t="s">
        <v>1073</v>
      </c>
      <c r="BK3" s="128">
        <v>0</v>
      </c>
      <c r="BL3" s="131">
        <v>0</v>
      </c>
      <c r="BM3" s="128">
        <v>1</v>
      </c>
      <c r="BN3" s="131">
        <v>6.666666666666667</v>
      </c>
      <c r="BO3" s="128">
        <v>0</v>
      </c>
      <c r="BP3" s="131">
        <v>0</v>
      </c>
      <c r="BQ3" s="128">
        <v>14</v>
      </c>
      <c r="BR3" s="131">
        <v>93.33333333333333</v>
      </c>
      <c r="BS3" s="128">
        <v>15</v>
      </c>
      <c r="BT3" s="3"/>
      <c r="BU3" s="3"/>
    </row>
    <row r="4" spans="1:76" ht="15">
      <c r="A4" s="14" t="s">
        <v>214</v>
      </c>
      <c r="B4" s="15"/>
      <c r="C4" s="15" t="s">
        <v>64</v>
      </c>
      <c r="D4" s="93">
        <v>162.10338278029772</v>
      </c>
      <c r="E4" s="81"/>
      <c r="F4" s="112" t="s">
        <v>358</v>
      </c>
      <c r="G4" s="15"/>
      <c r="H4" s="16" t="s">
        <v>214</v>
      </c>
      <c r="I4" s="66"/>
      <c r="J4" s="66"/>
      <c r="K4" s="114" t="s">
        <v>711</v>
      </c>
      <c r="L4" s="94">
        <v>206.20410513706284</v>
      </c>
      <c r="M4" s="95">
        <v>7512.244140625</v>
      </c>
      <c r="N4" s="95">
        <v>5455.33642578125</v>
      </c>
      <c r="O4" s="77"/>
      <c r="P4" s="96"/>
      <c r="Q4" s="96"/>
      <c r="R4" s="97"/>
      <c r="S4" s="51">
        <v>4</v>
      </c>
      <c r="T4" s="51">
        <v>1</v>
      </c>
      <c r="U4" s="52">
        <v>6</v>
      </c>
      <c r="V4" s="52">
        <v>0.333333</v>
      </c>
      <c r="W4" s="52">
        <v>0</v>
      </c>
      <c r="X4" s="52">
        <v>2.167904</v>
      </c>
      <c r="Y4" s="52">
        <v>0</v>
      </c>
      <c r="Z4" s="52">
        <v>0</v>
      </c>
      <c r="AA4" s="82">
        <v>4</v>
      </c>
      <c r="AB4" s="82"/>
      <c r="AC4" s="98"/>
      <c r="AD4" s="85" t="s">
        <v>498</v>
      </c>
      <c r="AE4" s="85">
        <v>2518</v>
      </c>
      <c r="AF4" s="85">
        <v>2593</v>
      </c>
      <c r="AG4" s="85">
        <v>11608</v>
      </c>
      <c r="AH4" s="85">
        <v>223</v>
      </c>
      <c r="AI4" s="85"/>
      <c r="AJ4" s="85" t="s">
        <v>529</v>
      </c>
      <c r="AK4" s="85" t="s">
        <v>562</v>
      </c>
      <c r="AL4" s="89" t="s">
        <v>588</v>
      </c>
      <c r="AM4" s="85"/>
      <c r="AN4" s="87">
        <v>40214.83546296296</v>
      </c>
      <c r="AO4" s="89" t="s">
        <v>616</v>
      </c>
      <c r="AP4" s="85" t="b">
        <v>1</v>
      </c>
      <c r="AQ4" s="85" t="b">
        <v>0</v>
      </c>
      <c r="AR4" s="85" t="b">
        <v>1</v>
      </c>
      <c r="AS4" s="85"/>
      <c r="AT4" s="85">
        <v>124</v>
      </c>
      <c r="AU4" s="89" t="s">
        <v>646</v>
      </c>
      <c r="AV4" s="85" t="b">
        <v>0</v>
      </c>
      <c r="AW4" s="85" t="s">
        <v>675</v>
      </c>
      <c r="AX4" s="89" t="s">
        <v>677</v>
      </c>
      <c r="AY4" s="85" t="s">
        <v>66</v>
      </c>
      <c r="AZ4" s="85" t="str">
        <f>REPLACE(INDEX(GroupVertices[Group],MATCH(Vertices[[#This Row],[Vertex]],GroupVertices[Vertex],0)),1,1,"")</f>
        <v>4</v>
      </c>
      <c r="BA4" s="51" t="s">
        <v>280</v>
      </c>
      <c r="BB4" s="51" t="s">
        <v>280</v>
      </c>
      <c r="BC4" s="51" t="s">
        <v>299</v>
      </c>
      <c r="BD4" s="51" t="s">
        <v>299</v>
      </c>
      <c r="BE4" s="51" t="s">
        <v>883</v>
      </c>
      <c r="BF4" s="51" t="s">
        <v>883</v>
      </c>
      <c r="BG4" s="128" t="s">
        <v>943</v>
      </c>
      <c r="BH4" s="128" t="s">
        <v>943</v>
      </c>
      <c r="BI4" s="128" t="s">
        <v>1074</v>
      </c>
      <c r="BJ4" s="128" t="s">
        <v>1074</v>
      </c>
      <c r="BK4" s="128">
        <v>0</v>
      </c>
      <c r="BL4" s="131">
        <v>0</v>
      </c>
      <c r="BM4" s="128">
        <v>1</v>
      </c>
      <c r="BN4" s="131">
        <v>3.5714285714285716</v>
      </c>
      <c r="BO4" s="128">
        <v>0</v>
      </c>
      <c r="BP4" s="131">
        <v>0</v>
      </c>
      <c r="BQ4" s="128">
        <v>27</v>
      </c>
      <c r="BR4" s="131">
        <v>96.42857142857143</v>
      </c>
      <c r="BS4" s="128">
        <v>28</v>
      </c>
      <c r="BT4" s="2"/>
      <c r="BU4" s="3"/>
      <c r="BV4" s="3"/>
      <c r="BW4" s="3"/>
      <c r="BX4" s="3"/>
    </row>
    <row r="5" spans="1:76" ht="15">
      <c r="A5" s="14" t="s">
        <v>213</v>
      </c>
      <c r="B5" s="15"/>
      <c r="C5" s="15" t="s">
        <v>64</v>
      </c>
      <c r="D5" s="93">
        <v>162.07747120834546</v>
      </c>
      <c r="E5" s="81"/>
      <c r="F5" s="112" t="s">
        <v>357</v>
      </c>
      <c r="G5" s="15"/>
      <c r="H5" s="16" t="s">
        <v>213</v>
      </c>
      <c r="I5" s="66"/>
      <c r="J5" s="66"/>
      <c r="K5" s="114" t="s">
        <v>712</v>
      </c>
      <c r="L5" s="94">
        <v>1</v>
      </c>
      <c r="M5" s="95">
        <v>6670.87255859375</v>
      </c>
      <c r="N5" s="95">
        <v>8249.17578125</v>
      </c>
      <c r="O5" s="77"/>
      <c r="P5" s="96"/>
      <c r="Q5" s="96"/>
      <c r="R5" s="97"/>
      <c r="S5" s="51">
        <v>0</v>
      </c>
      <c r="T5" s="51">
        <v>1</v>
      </c>
      <c r="U5" s="52">
        <v>0</v>
      </c>
      <c r="V5" s="52">
        <v>0.2</v>
      </c>
      <c r="W5" s="52">
        <v>0</v>
      </c>
      <c r="X5" s="52">
        <v>0.610678</v>
      </c>
      <c r="Y5" s="52">
        <v>0</v>
      </c>
      <c r="Z5" s="52">
        <v>0</v>
      </c>
      <c r="AA5" s="82">
        <v>5</v>
      </c>
      <c r="AB5" s="82"/>
      <c r="AC5" s="98"/>
      <c r="AD5" s="85" t="s">
        <v>499</v>
      </c>
      <c r="AE5" s="85">
        <v>1033</v>
      </c>
      <c r="AF5" s="85">
        <v>2003</v>
      </c>
      <c r="AG5" s="85">
        <v>76937</v>
      </c>
      <c r="AH5" s="85">
        <v>72</v>
      </c>
      <c r="AI5" s="85"/>
      <c r="AJ5" s="85" t="s">
        <v>530</v>
      </c>
      <c r="AK5" s="85" t="s">
        <v>563</v>
      </c>
      <c r="AL5" s="89" t="s">
        <v>589</v>
      </c>
      <c r="AM5" s="85"/>
      <c r="AN5" s="87">
        <v>42859.312685185185</v>
      </c>
      <c r="AO5" s="89" t="s">
        <v>617</v>
      </c>
      <c r="AP5" s="85" t="b">
        <v>0</v>
      </c>
      <c r="AQ5" s="85" t="b">
        <v>0</v>
      </c>
      <c r="AR5" s="85" t="b">
        <v>0</v>
      </c>
      <c r="AS5" s="85"/>
      <c r="AT5" s="85">
        <v>122</v>
      </c>
      <c r="AU5" s="89" t="s">
        <v>646</v>
      </c>
      <c r="AV5" s="85" t="b">
        <v>0</v>
      </c>
      <c r="AW5" s="85" t="s">
        <v>675</v>
      </c>
      <c r="AX5" s="89" t="s">
        <v>678</v>
      </c>
      <c r="AY5" s="85" t="s">
        <v>66</v>
      </c>
      <c r="AZ5" s="85" t="str">
        <f>REPLACE(INDEX(GroupVertices[Group],MATCH(Vertices[[#This Row],[Vertex]],GroupVertices[Vertex],0)),1,1,"")</f>
        <v>4</v>
      </c>
      <c r="BA5" s="51" t="s">
        <v>280</v>
      </c>
      <c r="BB5" s="51" t="s">
        <v>280</v>
      </c>
      <c r="BC5" s="51" t="s">
        <v>299</v>
      </c>
      <c r="BD5" s="51" t="s">
        <v>299</v>
      </c>
      <c r="BE5" s="51" t="s">
        <v>312</v>
      </c>
      <c r="BF5" s="51" t="s">
        <v>312</v>
      </c>
      <c r="BG5" s="128" t="s">
        <v>1055</v>
      </c>
      <c r="BH5" s="128" t="s">
        <v>1055</v>
      </c>
      <c r="BI5" s="128" t="s">
        <v>1073</v>
      </c>
      <c r="BJ5" s="128" t="s">
        <v>1073</v>
      </c>
      <c r="BK5" s="128">
        <v>0</v>
      </c>
      <c r="BL5" s="131">
        <v>0</v>
      </c>
      <c r="BM5" s="128">
        <v>1</v>
      </c>
      <c r="BN5" s="131">
        <v>6.666666666666667</v>
      </c>
      <c r="BO5" s="128">
        <v>0</v>
      </c>
      <c r="BP5" s="131">
        <v>0</v>
      </c>
      <c r="BQ5" s="128">
        <v>14</v>
      </c>
      <c r="BR5" s="131">
        <v>93.33333333333333</v>
      </c>
      <c r="BS5" s="128">
        <v>15</v>
      </c>
      <c r="BT5" s="2"/>
      <c r="BU5" s="3"/>
      <c r="BV5" s="3"/>
      <c r="BW5" s="3"/>
      <c r="BX5" s="3"/>
    </row>
    <row r="6" spans="1:76" ht="15">
      <c r="A6" s="14" t="s">
        <v>215</v>
      </c>
      <c r="B6" s="15"/>
      <c r="C6" s="15" t="s">
        <v>64</v>
      </c>
      <c r="D6" s="93">
        <v>162.148398646825</v>
      </c>
      <c r="E6" s="81"/>
      <c r="F6" s="112" t="s">
        <v>359</v>
      </c>
      <c r="G6" s="15"/>
      <c r="H6" s="16" t="s">
        <v>215</v>
      </c>
      <c r="I6" s="66"/>
      <c r="J6" s="66"/>
      <c r="K6" s="114" t="s">
        <v>713</v>
      </c>
      <c r="L6" s="94">
        <v>1</v>
      </c>
      <c r="M6" s="95">
        <v>6670.87255859375</v>
      </c>
      <c r="N6" s="95">
        <v>5455.33642578125</v>
      </c>
      <c r="O6" s="77"/>
      <c r="P6" s="96"/>
      <c r="Q6" s="96"/>
      <c r="R6" s="97"/>
      <c r="S6" s="51">
        <v>0</v>
      </c>
      <c r="T6" s="51">
        <v>1</v>
      </c>
      <c r="U6" s="52">
        <v>0</v>
      </c>
      <c r="V6" s="52">
        <v>0.2</v>
      </c>
      <c r="W6" s="52">
        <v>0</v>
      </c>
      <c r="X6" s="52">
        <v>0.610678</v>
      </c>
      <c r="Y6" s="52">
        <v>0</v>
      </c>
      <c r="Z6" s="52">
        <v>0</v>
      </c>
      <c r="AA6" s="82">
        <v>6</v>
      </c>
      <c r="AB6" s="82"/>
      <c r="AC6" s="98"/>
      <c r="AD6" s="85" t="s">
        <v>500</v>
      </c>
      <c r="AE6" s="85">
        <v>852</v>
      </c>
      <c r="AF6" s="85">
        <v>3618</v>
      </c>
      <c r="AG6" s="85">
        <v>56343</v>
      </c>
      <c r="AH6" s="85">
        <v>54011</v>
      </c>
      <c r="AI6" s="85"/>
      <c r="AJ6" s="85" t="s">
        <v>531</v>
      </c>
      <c r="AK6" s="85" t="s">
        <v>564</v>
      </c>
      <c r="AL6" s="89" t="s">
        <v>590</v>
      </c>
      <c r="AM6" s="85"/>
      <c r="AN6" s="87">
        <v>42538.98175925926</v>
      </c>
      <c r="AO6" s="89" t="s">
        <v>618</v>
      </c>
      <c r="AP6" s="85" t="b">
        <v>0</v>
      </c>
      <c r="AQ6" s="85" t="b">
        <v>0</v>
      </c>
      <c r="AR6" s="85" t="b">
        <v>0</v>
      </c>
      <c r="AS6" s="85"/>
      <c r="AT6" s="85">
        <v>70</v>
      </c>
      <c r="AU6" s="89" t="s">
        <v>646</v>
      </c>
      <c r="AV6" s="85" t="b">
        <v>0</v>
      </c>
      <c r="AW6" s="85" t="s">
        <v>675</v>
      </c>
      <c r="AX6" s="89" t="s">
        <v>679</v>
      </c>
      <c r="AY6" s="85" t="s">
        <v>66</v>
      </c>
      <c r="AZ6" s="85" t="str">
        <f>REPLACE(INDEX(GroupVertices[Group],MATCH(Vertices[[#This Row],[Vertex]],GroupVertices[Vertex],0)),1,1,"")</f>
        <v>4</v>
      </c>
      <c r="BA6" s="51" t="s">
        <v>280</v>
      </c>
      <c r="BB6" s="51" t="s">
        <v>280</v>
      </c>
      <c r="BC6" s="51" t="s">
        <v>299</v>
      </c>
      <c r="BD6" s="51" t="s">
        <v>299</v>
      </c>
      <c r="BE6" s="51" t="s">
        <v>312</v>
      </c>
      <c r="BF6" s="51" t="s">
        <v>312</v>
      </c>
      <c r="BG6" s="128" t="s">
        <v>1055</v>
      </c>
      <c r="BH6" s="128" t="s">
        <v>1055</v>
      </c>
      <c r="BI6" s="128" t="s">
        <v>1073</v>
      </c>
      <c r="BJ6" s="128" t="s">
        <v>1073</v>
      </c>
      <c r="BK6" s="128">
        <v>0</v>
      </c>
      <c r="BL6" s="131">
        <v>0</v>
      </c>
      <c r="BM6" s="128">
        <v>1</v>
      </c>
      <c r="BN6" s="131">
        <v>6.666666666666667</v>
      </c>
      <c r="BO6" s="128">
        <v>0</v>
      </c>
      <c r="BP6" s="131">
        <v>0</v>
      </c>
      <c r="BQ6" s="128">
        <v>14</v>
      </c>
      <c r="BR6" s="131">
        <v>93.33333333333333</v>
      </c>
      <c r="BS6" s="128">
        <v>15</v>
      </c>
      <c r="BT6" s="2"/>
      <c r="BU6" s="3"/>
      <c r="BV6" s="3"/>
      <c r="BW6" s="3"/>
      <c r="BX6" s="3"/>
    </row>
    <row r="7" spans="1:76" ht="15">
      <c r="A7" s="14" t="s">
        <v>216</v>
      </c>
      <c r="B7" s="15"/>
      <c r="C7" s="15" t="s">
        <v>64</v>
      </c>
      <c r="D7" s="93">
        <v>162.0975856150474</v>
      </c>
      <c r="E7" s="81"/>
      <c r="F7" s="112" t="s">
        <v>360</v>
      </c>
      <c r="G7" s="15"/>
      <c r="H7" s="16" t="s">
        <v>216</v>
      </c>
      <c r="I7" s="66"/>
      <c r="J7" s="66"/>
      <c r="K7" s="114" t="s">
        <v>714</v>
      </c>
      <c r="L7" s="94">
        <v>23.80046752656838</v>
      </c>
      <c r="M7" s="95">
        <v>6763.4560546875</v>
      </c>
      <c r="N7" s="95">
        <v>2867.3603515625</v>
      </c>
      <c r="O7" s="77"/>
      <c r="P7" s="96"/>
      <c r="Q7" s="96"/>
      <c r="R7" s="97"/>
      <c r="S7" s="51">
        <v>0</v>
      </c>
      <c r="T7" s="51">
        <v>3</v>
      </c>
      <c r="U7" s="52">
        <v>0.666667</v>
      </c>
      <c r="V7" s="52">
        <v>0.028571</v>
      </c>
      <c r="W7" s="52">
        <v>0.050214</v>
      </c>
      <c r="X7" s="52">
        <v>0.967459</v>
      </c>
      <c r="Y7" s="52">
        <v>0.3333333333333333</v>
      </c>
      <c r="Z7" s="52">
        <v>0</v>
      </c>
      <c r="AA7" s="82">
        <v>7</v>
      </c>
      <c r="AB7" s="82"/>
      <c r="AC7" s="98"/>
      <c r="AD7" s="85" t="s">
        <v>501</v>
      </c>
      <c r="AE7" s="85">
        <v>4016</v>
      </c>
      <c r="AF7" s="85">
        <v>2461</v>
      </c>
      <c r="AG7" s="85">
        <v>34339</v>
      </c>
      <c r="AH7" s="85">
        <v>3450</v>
      </c>
      <c r="AI7" s="85"/>
      <c r="AJ7" s="85" t="s">
        <v>532</v>
      </c>
      <c r="AK7" s="85" t="s">
        <v>565</v>
      </c>
      <c r="AL7" s="85"/>
      <c r="AM7" s="85"/>
      <c r="AN7" s="87">
        <v>43355.830046296294</v>
      </c>
      <c r="AO7" s="85"/>
      <c r="AP7" s="85" t="b">
        <v>0</v>
      </c>
      <c r="AQ7" s="85" t="b">
        <v>0</v>
      </c>
      <c r="AR7" s="85" t="b">
        <v>0</v>
      </c>
      <c r="AS7" s="85"/>
      <c r="AT7" s="85">
        <v>25</v>
      </c>
      <c r="AU7" s="89" t="s">
        <v>646</v>
      </c>
      <c r="AV7" s="85" t="b">
        <v>0</v>
      </c>
      <c r="AW7" s="85" t="s">
        <v>675</v>
      </c>
      <c r="AX7" s="89" t="s">
        <v>680</v>
      </c>
      <c r="AY7" s="85" t="s">
        <v>66</v>
      </c>
      <c r="AZ7" s="85" t="str">
        <f>REPLACE(INDEX(GroupVertices[Group],MATCH(Vertices[[#This Row],[Vertex]],GroupVertices[Vertex],0)),1,1,"")</f>
        <v>6</v>
      </c>
      <c r="BA7" s="51"/>
      <c r="BB7" s="51"/>
      <c r="BC7" s="51"/>
      <c r="BD7" s="51"/>
      <c r="BE7" s="51" t="s">
        <v>314</v>
      </c>
      <c r="BF7" s="51" t="s">
        <v>314</v>
      </c>
      <c r="BG7" s="128" t="s">
        <v>1056</v>
      </c>
      <c r="BH7" s="128" t="s">
        <v>1056</v>
      </c>
      <c r="BI7" s="128" t="s">
        <v>1075</v>
      </c>
      <c r="BJ7" s="128" t="s">
        <v>1075</v>
      </c>
      <c r="BK7" s="128">
        <v>0</v>
      </c>
      <c r="BL7" s="131">
        <v>0</v>
      </c>
      <c r="BM7" s="128">
        <v>0</v>
      </c>
      <c r="BN7" s="131">
        <v>0</v>
      </c>
      <c r="BO7" s="128">
        <v>0</v>
      </c>
      <c r="BP7" s="131">
        <v>0</v>
      </c>
      <c r="BQ7" s="128">
        <v>20</v>
      </c>
      <c r="BR7" s="131">
        <v>100</v>
      </c>
      <c r="BS7" s="128">
        <v>20</v>
      </c>
      <c r="BT7" s="2"/>
      <c r="BU7" s="3"/>
      <c r="BV7" s="3"/>
      <c r="BW7" s="3"/>
      <c r="BX7" s="3"/>
    </row>
    <row r="8" spans="1:76" ht="15">
      <c r="A8" s="14" t="s">
        <v>228</v>
      </c>
      <c r="B8" s="15"/>
      <c r="C8" s="15" t="s">
        <v>64</v>
      </c>
      <c r="D8" s="93">
        <v>404.30951787244413</v>
      </c>
      <c r="E8" s="81"/>
      <c r="F8" s="112" t="s">
        <v>652</v>
      </c>
      <c r="G8" s="15"/>
      <c r="H8" s="16" t="s">
        <v>228</v>
      </c>
      <c r="I8" s="66"/>
      <c r="J8" s="66"/>
      <c r="K8" s="114" t="s">
        <v>715</v>
      </c>
      <c r="L8" s="94">
        <v>23.80046752656838</v>
      </c>
      <c r="M8" s="95">
        <v>7789.994140625</v>
      </c>
      <c r="N8" s="95">
        <v>2867.3603515625</v>
      </c>
      <c r="O8" s="77"/>
      <c r="P8" s="96"/>
      <c r="Q8" s="96"/>
      <c r="R8" s="97"/>
      <c r="S8" s="51">
        <v>3</v>
      </c>
      <c r="T8" s="51">
        <v>0</v>
      </c>
      <c r="U8" s="52">
        <v>0.666667</v>
      </c>
      <c r="V8" s="52">
        <v>0.028571</v>
      </c>
      <c r="W8" s="52">
        <v>0.056703</v>
      </c>
      <c r="X8" s="52">
        <v>0.955571</v>
      </c>
      <c r="Y8" s="52">
        <v>0.3333333333333333</v>
      </c>
      <c r="Z8" s="52">
        <v>0</v>
      </c>
      <c r="AA8" s="82">
        <v>8</v>
      </c>
      <c r="AB8" s="82"/>
      <c r="AC8" s="98"/>
      <c r="AD8" s="85" t="s">
        <v>502</v>
      </c>
      <c r="AE8" s="85">
        <v>551</v>
      </c>
      <c r="AF8" s="85">
        <v>5517566</v>
      </c>
      <c r="AG8" s="85">
        <v>18497</v>
      </c>
      <c r="AH8" s="85">
        <v>9910</v>
      </c>
      <c r="AI8" s="85"/>
      <c r="AJ8" s="85" t="s">
        <v>533</v>
      </c>
      <c r="AK8" s="85" t="s">
        <v>566</v>
      </c>
      <c r="AL8" s="89" t="s">
        <v>591</v>
      </c>
      <c r="AM8" s="85"/>
      <c r="AN8" s="87">
        <v>40696.000763888886</v>
      </c>
      <c r="AO8" s="89" t="s">
        <v>619</v>
      </c>
      <c r="AP8" s="85" t="b">
        <v>0</v>
      </c>
      <c r="AQ8" s="85" t="b">
        <v>0</v>
      </c>
      <c r="AR8" s="85" t="b">
        <v>1</v>
      </c>
      <c r="AS8" s="85" t="s">
        <v>463</v>
      </c>
      <c r="AT8" s="85">
        <v>6486</v>
      </c>
      <c r="AU8" s="89" t="s">
        <v>647</v>
      </c>
      <c r="AV8" s="85" t="b">
        <v>1</v>
      </c>
      <c r="AW8" s="85" t="s">
        <v>675</v>
      </c>
      <c r="AX8" s="89" t="s">
        <v>681</v>
      </c>
      <c r="AY8" s="85" t="s">
        <v>65</v>
      </c>
      <c r="AZ8" s="85" t="str">
        <f>REPLACE(INDEX(GroupVertices[Group],MATCH(Vertices[[#This Row],[Vertex]],GroupVertices[Vertex],0)),1,1,"")</f>
        <v>6</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229</v>
      </c>
      <c r="B9" s="15"/>
      <c r="C9" s="15" t="s">
        <v>64</v>
      </c>
      <c r="D9" s="93">
        <v>1000</v>
      </c>
      <c r="E9" s="81"/>
      <c r="F9" s="112" t="s">
        <v>653</v>
      </c>
      <c r="G9" s="15"/>
      <c r="H9" s="16" t="s">
        <v>229</v>
      </c>
      <c r="I9" s="66"/>
      <c r="J9" s="66"/>
      <c r="K9" s="114" t="s">
        <v>716</v>
      </c>
      <c r="L9" s="94">
        <v>23.80046752656838</v>
      </c>
      <c r="M9" s="95">
        <v>6763.4560546875</v>
      </c>
      <c r="N9" s="95">
        <v>1191.057373046875</v>
      </c>
      <c r="O9" s="77"/>
      <c r="P9" s="96"/>
      <c r="Q9" s="96"/>
      <c r="R9" s="97"/>
      <c r="S9" s="51">
        <v>3</v>
      </c>
      <c r="T9" s="51">
        <v>0</v>
      </c>
      <c r="U9" s="52">
        <v>0.666667</v>
      </c>
      <c r="V9" s="52">
        <v>0.028571</v>
      </c>
      <c r="W9" s="52">
        <v>0.056703</v>
      </c>
      <c r="X9" s="52">
        <v>0.955571</v>
      </c>
      <c r="Y9" s="52">
        <v>0.3333333333333333</v>
      </c>
      <c r="Z9" s="52">
        <v>0</v>
      </c>
      <c r="AA9" s="82">
        <v>9</v>
      </c>
      <c r="AB9" s="82"/>
      <c r="AC9" s="98"/>
      <c r="AD9" s="85" t="s">
        <v>503</v>
      </c>
      <c r="AE9" s="85">
        <v>1043</v>
      </c>
      <c r="AF9" s="85">
        <v>71797091</v>
      </c>
      <c r="AG9" s="85">
        <v>23621</v>
      </c>
      <c r="AH9" s="85">
        <v>2519</v>
      </c>
      <c r="AI9" s="85"/>
      <c r="AJ9" s="85" t="s">
        <v>534</v>
      </c>
      <c r="AK9" s="85" t="s">
        <v>567</v>
      </c>
      <c r="AL9" s="89" t="s">
        <v>592</v>
      </c>
      <c r="AM9" s="85"/>
      <c r="AN9" s="87">
        <v>39399.90539351852</v>
      </c>
      <c r="AO9" s="89" t="s">
        <v>620</v>
      </c>
      <c r="AP9" s="85" t="b">
        <v>0</v>
      </c>
      <c r="AQ9" s="85" t="b">
        <v>0</v>
      </c>
      <c r="AR9" s="85" t="b">
        <v>0</v>
      </c>
      <c r="AS9" s="85"/>
      <c r="AT9" s="85">
        <v>81958</v>
      </c>
      <c r="AU9" s="89" t="s">
        <v>647</v>
      </c>
      <c r="AV9" s="85" t="b">
        <v>1</v>
      </c>
      <c r="AW9" s="85" t="s">
        <v>675</v>
      </c>
      <c r="AX9" s="89" t="s">
        <v>682</v>
      </c>
      <c r="AY9" s="85" t="s">
        <v>65</v>
      </c>
      <c r="AZ9" s="85" t="str">
        <f>REPLACE(INDEX(GroupVertices[Group],MATCH(Vertices[[#This Row],[Vertex]],GroupVertices[Vertex],0)),1,1,"")</f>
        <v>6</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221</v>
      </c>
      <c r="B10" s="15"/>
      <c r="C10" s="15" t="s">
        <v>64</v>
      </c>
      <c r="D10" s="93">
        <v>162.08818718047488</v>
      </c>
      <c r="E10" s="81"/>
      <c r="F10" s="112" t="s">
        <v>654</v>
      </c>
      <c r="G10" s="15"/>
      <c r="H10" s="16" t="s">
        <v>221</v>
      </c>
      <c r="I10" s="66"/>
      <c r="J10" s="66"/>
      <c r="K10" s="114" t="s">
        <v>717</v>
      </c>
      <c r="L10" s="94">
        <v>9999</v>
      </c>
      <c r="M10" s="95">
        <v>1500.0831298828125</v>
      </c>
      <c r="N10" s="95">
        <v>4992.291015625</v>
      </c>
      <c r="O10" s="77"/>
      <c r="P10" s="96"/>
      <c r="Q10" s="96"/>
      <c r="R10" s="97"/>
      <c r="S10" s="51">
        <v>4</v>
      </c>
      <c r="T10" s="51">
        <v>17</v>
      </c>
      <c r="U10" s="52">
        <v>292.333333</v>
      </c>
      <c r="V10" s="52">
        <v>0.052632</v>
      </c>
      <c r="W10" s="52">
        <v>0.174444</v>
      </c>
      <c r="X10" s="52">
        <v>6.493438</v>
      </c>
      <c r="Y10" s="52">
        <v>0.029239766081871343</v>
      </c>
      <c r="Z10" s="52">
        <v>0</v>
      </c>
      <c r="AA10" s="82">
        <v>10</v>
      </c>
      <c r="AB10" s="82"/>
      <c r="AC10" s="98"/>
      <c r="AD10" s="85" t="s">
        <v>504</v>
      </c>
      <c r="AE10" s="85">
        <v>5002</v>
      </c>
      <c r="AF10" s="85">
        <v>2247</v>
      </c>
      <c r="AG10" s="85">
        <v>5369</v>
      </c>
      <c r="AH10" s="85">
        <v>4759</v>
      </c>
      <c r="AI10" s="85"/>
      <c r="AJ10" s="85" t="s">
        <v>535</v>
      </c>
      <c r="AK10" s="85" t="s">
        <v>568</v>
      </c>
      <c r="AL10" s="89" t="s">
        <v>593</v>
      </c>
      <c r="AM10" s="85"/>
      <c r="AN10" s="87">
        <v>40640.77599537037</v>
      </c>
      <c r="AO10" s="89" t="s">
        <v>621</v>
      </c>
      <c r="AP10" s="85" t="b">
        <v>1</v>
      </c>
      <c r="AQ10" s="85" t="b">
        <v>0</v>
      </c>
      <c r="AR10" s="85" t="b">
        <v>1</v>
      </c>
      <c r="AS10" s="85"/>
      <c r="AT10" s="85">
        <v>308</v>
      </c>
      <c r="AU10" s="89" t="s">
        <v>646</v>
      </c>
      <c r="AV10" s="85" t="b">
        <v>0</v>
      </c>
      <c r="AW10" s="85" t="s">
        <v>675</v>
      </c>
      <c r="AX10" s="89" t="s">
        <v>683</v>
      </c>
      <c r="AY10" s="85" t="s">
        <v>66</v>
      </c>
      <c r="AZ10" s="85" t="str">
        <f>REPLACE(INDEX(GroupVertices[Group],MATCH(Vertices[[#This Row],[Vertex]],GroupVertices[Vertex],0)),1,1,"")</f>
        <v>1</v>
      </c>
      <c r="BA10" s="51" t="s">
        <v>1038</v>
      </c>
      <c r="BB10" s="51" t="s">
        <v>1041</v>
      </c>
      <c r="BC10" s="51" t="s">
        <v>1043</v>
      </c>
      <c r="BD10" s="51" t="s">
        <v>1043</v>
      </c>
      <c r="BE10" s="51" t="s">
        <v>1046</v>
      </c>
      <c r="BF10" s="51" t="s">
        <v>1050</v>
      </c>
      <c r="BG10" s="128" t="s">
        <v>1057</v>
      </c>
      <c r="BH10" s="128" t="s">
        <v>1067</v>
      </c>
      <c r="BI10" s="128" t="s">
        <v>1076</v>
      </c>
      <c r="BJ10" s="128" t="s">
        <v>1076</v>
      </c>
      <c r="BK10" s="128">
        <v>3</v>
      </c>
      <c r="BL10" s="131">
        <v>1.0169491525423728</v>
      </c>
      <c r="BM10" s="128">
        <v>6</v>
      </c>
      <c r="BN10" s="131">
        <v>2.0338983050847457</v>
      </c>
      <c r="BO10" s="128">
        <v>0</v>
      </c>
      <c r="BP10" s="131">
        <v>0</v>
      </c>
      <c r="BQ10" s="128">
        <v>286</v>
      </c>
      <c r="BR10" s="131">
        <v>96.94915254237289</v>
      </c>
      <c r="BS10" s="128">
        <v>295</v>
      </c>
      <c r="BT10" s="2"/>
      <c r="BU10" s="3"/>
      <c r="BV10" s="3"/>
      <c r="BW10" s="3"/>
      <c r="BX10" s="3"/>
    </row>
    <row r="11" spans="1:76" ht="15">
      <c r="A11" s="14" t="s">
        <v>217</v>
      </c>
      <c r="B11" s="15"/>
      <c r="C11" s="15" t="s">
        <v>64</v>
      </c>
      <c r="D11" s="93">
        <v>162.1621010374167</v>
      </c>
      <c r="E11" s="81"/>
      <c r="F11" s="112" t="s">
        <v>361</v>
      </c>
      <c r="G11" s="15"/>
      <c r="H11" s="16" t="s">
        <v>217</v>
      </c>
      <c r="I11" s="66"/>
      <c r="J11" s="66"/>
      <c r="K11" s="114" t="s">
        <v>718</v>
      </c>
      <c r="L11" s="94">
        <v>1</v>
      </c>
      <c r="M11" s="95">
        <v>222.29745483398438</v>
      </c>
      <c r="N11" s="95">
        <v>6566.349609375</v>
      </c>
      <c r="O11" s="77"/>
      <c r="P11" s="96"/>
      <c r="Q11" s="96"/>
      <c r="R11" s="97"/>
      <c r="S11" s="51">
        <v>0</v>
      </c>
      <c r="T11" s="51">
        <v>1</v>
      </c>
      <c r="U11" s="52">
        <v>0</v>
      </c>
      <c r="V11" s="52">
        <v>0.027027</v>
      </c>
      <c r="W11" s="52">
        <v>0.030431</v>
      </c>
      <c r="X11" s="52">
        <v>0.42597</v>
      </c>
      <c r="Y11" s="52">
        <v>0</v>
      </c>
      <c r="Z11" s="52">
        <v>0</v>
      </c>
      <c r="AA11" s="82">
        <v>11</v>
      </c>
      <c r="AB11" s="82"/>
      <c r="AC11" s="98"/>
      <c r="AD11" s="85" t="s">
        <v>505</v>
      </c>
      <c r="AE11" s="85">
        <v>4875</v>
      </c>
      <c r="AF11" s="85">
        <v>3930</v>
      </c>
      <c r="AG11" s="85">
        <v>95506</v>
      </c>
      <c r="AH11" s="85">
        <v>425</v>
      </c>
      <c r="AI11" s="85"/>
      <c r="AJ11" s="85" t="s">
        <v>536</v>
      </c>
      <c r="AK11" s="85"/>
      <c r="AL11" s="85"/>
      <c r="AM11" s="85"/>
      <c r="AN11" s="87">
        <v>42467.17354166666</v>
      </c>
      <c r="AO11" s="89" t="s">
        <v>622</v>
      </c>
      <c r="AP11" s="85" t="b">
        <v>0</v>
      </c>
      <c r="AQ11" s="85" t="b">
        <v>0</v>
      </c>
      <c r="AR11" s="85" t="b">
        <v>0</v>
      </c>
      <c r="AS11" s="85"/>
      <c r="AT11" s="85">
        <v>448</v>
      </c>
      <c r="AU11" s="89" t="s">
        <v>646</v>
      </c>
      <c r="AV11" s="85" t="b">
        <v>0</v>
      </c>
      <c r="AW11" s="85" t="s">
        <v>675</v>
      </c>
      <c r="AX11" s="89" t="s">
        <v>684</v>
      </c>
      <c r="AY11" s="85" t="s">
        <v>66</v>
      </c>
      <c r="AZ11" s="85" t="str">
        <f>REPLACE(INDEX(GroupVertices[Group],MATCH(Vertices[[#This Row],[Vertex]],GroupVertices[Vertex],0)),1,1,"")</f>
        <v>1</v>
      </c>
      <c r="BA11" s="51"/>
      <c r="BB11" s="51"/>
      <c r="BC11" s="51"/>
      <c r="BD11" s="51"/>
      <c r="BE11" s="51" t="s">
        <v>315</v>
      </c>
      <c r="BF11" s="51" t="s">
        <v>315</v>
      </c>
      <c r="BG11" s="128" t="s">
        <v>1058</v>
      </c>
      <c r="BH11" s="128" t="s">
        <v>1058</v>
      </c>
      <c r="BI11" s="128" t="s">
        <v>1077</v>
      </c>
      <c r="BJ11" s="128" t="s">
        <v>1077</v>
      </c>
      <c r="BK11" s="128">
        <v>0</v>
      </c>
      <c r="BL11" s="131">
        <v>0</v>
      </c>
      <c r="BM11" s="128">
        <v>0</v>
      </c>
      <c r="BN11" s="131">
        <v>0</v>
      </c>
      <c r="BO11" s="128">
        <v>0</v>
      </c>
      <c r="BP11" s="131">
        <v>0</v>
      </c>
      <c r="BQ11" s="128">
        <v>17</v>
      </c>
      <c r="BR11" s="131">
        <v>100</v>
      </c>
      <c r="BS11" s="128">
        <v>17</v>
      </c>
      <c r="BT11" s="2"/>
      <c r="BU11" s="3"/>
      <c r="BV11" s="3"/>
      <c r="BW11" s="3"/>
      <c r="BX11" s="3"/>
    </row>
    <row r="12" spans="1:76" ht="15">
      <c r="A12" s="14" t="s">
        <v>218</v>
      </c>
      <c r="B12" s="15"/>
      <c r="C12" s="15" t="s">
        <v>64</v>
      </c>
      <c r="D12" s="93">
        <v>162.00917884497971</v>
      </c>
      <c r="E12" s="81"/>
      <c r="F12" s="112" t="s">
        <v>362</v>
      </c>
      <c r="G12" s="15"/>
      <c r="H12" s="16" t="s">
        <v>218</v>
      </c>
      <c r="I12" s="66"/>
      <c r="J12" s="66"/>
      <c r="K12" s="114" t="s">
        <v>719</v>
      </c>
      <c r="L12" s="94">
        <v>947.2189406433513</v>
      </c>
      <c r="M12" s="95">
        <v>4481.150390625</v>
      </c>
      <c r="N12" s="95">
        <v>7343.0419921875</v>
      </c>
      <c r="O12" s="77"/>
      <c r="P12" s="96"/>
      <c r="Q12" s="96"/>
      <c r="R12" s="97"/>
      <c r="S12" s="51">
        <v>0</v>
      </c>
      <c r="T12" s="51">
        <v>9</v>
      </c>
      <c r="U12" s="52">
        <v>27.666667</v>
      </c>
      <c r="V12" s="52">
        <v>0.034483</v>
      </c>
      <c r="W12" s="52">
        <v>0.100395</v>
      </c>
      <c r="X12" s="52">
        <v>2.705172</v>
      </c>
      <c r="Y12" s="52">
        <v>0.1111111111111111</v>
      </c>
      <c r="Z12" s="52">
        <v>0</v>
      </c>
      <c r="AA12" s="82">
        <v>12</v>
      </c>
      <c r="AB12" s="82"/>
      <c r="AC12" s="98"/>
      <c r="AD12" s="85" t="s">
        <v>504</v>
      </c>
      <c r="AE12" s="85">
        <v>451</v>
      </c>
      <c r="AF12" s="85">
        <v>448</v>
      </c>
      <c r="AG12" s="85">
        <v>4166</v>
      </c>
      <c r="AH12" s="85">
        <v>2073</v>
      </c>
      <c r="AI12" s="85"/>
      <c r="AJ12" s="85" t="s">
        <v>537</v>
      </c>
      <c r="AK12" s="85"/>
      <c r="AL12" s="89" t="s">
        <v>594</v>
      </c>
      <c r="AM12" s="85"/>
      <c r="AN12" s="87">
        <v>42033.065150462964</v>
      </c>
      <c r="AO12" s="89" t="s">
        <v>623</v>
      </c>
      <c r="AP12" s="85" t="b">
        <v>1</v>
      </c>
      <c r="AQ12" s="85" t="b">
        <v>0</v>
      </c>
      <c r="AR12" s="85" t="b">
        <v>0</v>
      </c>
      <c r="AS12" s="85"/>
      <c r="AT12" s="85">
        <v>175</v>
      </c>
      <c r="AU12" s="89" t="s">
        <v>646</v>
      </c>
      <c r="AV12" s="85" t="b">
        <v>0</v>
      </c>
      <c r="AW12" s="85" t="s">
        <v>675</v>
      </c>
      <c r="AX12" s="89" t="s">
        <v>685</v>
      </c>
      <c r="AY12" s="85" t="s">
        <v>66</v>
      </c>
      <c r="AZ12" s="85" t="str">
        <f>REPLACE(INDEX(GroupVertices[Group],MATCH(Vertices[[#This Row],[Vertex]],GroupVertices[Vertex],0)),1,1,"")</f>
        <v>2</v>
      </c>
      <c r="BA12" s="51" t="s">
        <v>281</v>
      </c>
      <c r="BB12" s="51" t="s">
        <v>281</v>
      </c>
      <c r="BC12" s="51" t="s">
        <v>300</v>
      </c>
      <c r="BD12" s="51" t="s">
        <v>300</v>
      </c>
      <c r="BE12" s="51" t="s">
        <v>1047</v>
      </c>
      <c r="BF12" s="51" t="s">
        <v>1051</v>
      </c>
      <c r="BG12" s="128" t="s">
        <v>1059</v>
      </c>
      <c r="BH12" s="128" t="s">
        <v>1068</v>
      </c>
      <c r="BI12" s="128" t="s">
        <v>1078</v>
      </c>
      <c r="BJ12" s="128" t="s">
        <v>1078</v>
      </c>
      <c r="BK12" s="128">
        <v>2</v>
      </c>
      <c r="BL12" s="131">
        <v>1.3333333333333333</v>
      </c>
      <c r="BM12" s="128">
        <v>1</v>
      </c>
      <c r="BN12" s="131">
        <v>0.6666666666666666</v>
      </c>
      <c r="BO12" s="128">
        <v>0</v>
      </c>
      <c r="BP12" s="131">
        <v>0</v>
      </c>
      <c r="BQ12" s="128">
        <v>147</v>
      </c>
      <c r="BR12" s="131">
        <v>98</v>
      </c>
      <c r="BS12" s="128">
        <v>150</v>
      </c>
      <c r="BT12" s="2"/>
      <c r="BU12" s="3"/>
      <c r="BV12" s="3"/>
      <c r="BW12" s="3"/>
      <c r="BX12" s="3"/>
    </row>
    <row r="13" spans="1:76" ht="15">
      <c r="A13" s="14" t="s">
        <v>230</v>
      </c>
      <c r="B13" s="15"/>
      <c r="C13" s="15" t="s">
        <v>64</v>
      </c>
      <c r="D13" s="93">
        <v>190.69992060185368</v>
      </c>
      <c r="E13" s="81"/>
      <c r="F13" s="112" t="s">
        <v>655</v>
      </c>
      <c r="G13" s="15"/>
      <c r="H13" s="16" t="s">
        <v>230</v>
      </c>
      <c r="I13" s="66"/>
      <c r="J13" s="66"/>
      <c r="K13" s="114" t="s">
        <v>720</v>
      </c>
      <c r="L13" s="94">
        <v>1</v>
      </c>
      <c r="M13" s="95">
        <v>4188.9443359375</v>
      </c>
      <c r="N13" s="95">
        <v>6431.36376953125</v>
      </c>
      <c r="O13" s="77"/>
      <c r="P13" s="96"/>
      <c r="Q13" s="96"/>
      <c r="R13" s="97"/>
      <c r="S13" s="51">
        <v>2</v>
      </c>
      <c r="T13" s="51">
        <v>0</v>
      </c>
      <c r="U13" s="52">
        <v>0</v>
      </c>
      <c r="V13" s="52">
        <v>0.027778</v>
      </c>
      <c r="W13" s="52">
        <v>0.047944</v>
      </c>
      <c r="X13" s="52">
        <v>0.681458</v>
      </c>
      <c r="Y13" s="52">
        <v>0.5</v>
      </c>
      <c r="Z13" s="52">
        <v>0</v>
      </c>
      <c r="AA13" s="82">
        <v>13</v>
      </c>
      <c r="AB13" s="82"/>
      <c r="AC13" s="98"/>
      <c r="AD13" s="85" t="s">
        <v>506</v>
      </c>
      <c r="AE13" s="85">
        <v>373</v>
      </c>
      <c r="AF13" s="85">
        <v>653729</v>
      </c>
      <c r="AG13" s="85">
        <v>236527</v>
      </c>
      <c r="AH13" s="85">
        <v>440</v>
      </c>
      <c r="AI13" s="85"/>
      <c r="AJ13" s="85" t="s">
        <v>538</v>
      </c>
      <c r="AK13" s="85" t="s">
        <v>569</v>
      </c>
      <c r="AL13" s="89" t="s">
        <v>595</v>
      </c>
      <c r="AM13" s="85"/>
      <c r="AN13" s="87">
        <v>39884.3693287037</v>
      </c>
      <c r="AO13" s="89" t="s">
        <v>624</v>
      </c>
      <c r="AP13" s="85" t="b">
        <v>0</v>
      </c>
      <c r="AQ13" s="85" t="b">
        <v>0</v>
      </c>
      <c r="AR13" s="85" t="b">
        <v>1</v>
      </c>
      <c r="AS13" s="85"/>
      <c r="AT13" s="85">
        <v>5744</v>
      </c>
      <c r="AU13" s="89" t="s">
        <v>646</v>
      </c>
      <c r="AV13" s="85" t="b">
        <v>1</v>
      </c>
      <c r="AW13" s="85" t="s">
        <v>675</v>
      </c>
      <c r="AX13" s="89" t="s">
        <v>686</v>
      </c>
      <c r="AY13" s="85" t="s">
        <v>65</v>
      </c>
      <c r="AZ13" s="85" t="str">
        <f>REPLACE(INDEX(GroupVertices[Group],MATCH(Vertices[[#This Row],[Vertex]],GroupVertices[Vertex],0)),1,1,"")</f>
        <v>2</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231</v>
      </c>
      <c r="B14" s="15"/>
      <c r="C14" s="15" t="s">
        <v>64</v>
      </c>
      <c r="D14" s="93">
        <v>173.52410574889745</v>
      </c>
      <c r="E14" s="81"/>
      <c r="F14" s="112" t="s">
        <v>656</v>
      </c>
      <c r="G14" s="15"/>
      <c r="H14" s="16" t="s">
        <v>231</v>
      </c>
      <c r="I14" s="66"/>
      <c r="J14" s="66"/>
      <c r="K14" s="114" t="s">
        <v>721</v>
      </c>
      <c r="L14" s="94">
        <v>1</v>
      </c>
      <c r="M14" s="95">
        <v>5215.96484375</v>
      </c>
      <c r="N14" s="95">
        <v>9589.3349609375</v>
      </c>
      <c r="O14" s="77"/>
      <c r="P14" s="96"/>
      <c r="Q14" s="96"/>
      <c r="R14" s="97"/>
      <c r="S14" s="51">
        <v>2</v>
      </c>
      <c r="T14" s="51">
        <v>0</v>
      </c>
      <c r="U14" s="52">
        <v>0</v>
      </c>
      <c r="V14" s="52">
        <v>0.027778</v>
      </c>
      <c r="W14" s="52">
        <v>0.047944</v>
      </c>
      <c r="X14" s="52">
        <v>0.681458</v>
      </c>
      <c r="Y14" s="52">
        <v>0.5</v>
      </c>
      <c r="Z14" s="52">
        <v>0</v>
      </c>
      <c r="AA14" s="82">
        <v>14</v>
      </c>
      <c r="AB14" s="82"/>
      <c r="AC14" s="98"/>
      <c r="AD14" s="85" t="s">
        <v>507</v>
      </c>
      <c r="AE14" s="85">
        <v>812</v>
      </c>
      <c r="AF14" s="85">
        <v>262640</v>
      </c>
      <c r="AG14" s="85">
        <v>13739</v>
      </c>
      <c r="AH14" s="85">
        <v>657</v>
      </c>
      <c r="AI14" s="85"/>
      <c r="AJ14" s="85" t="s">
        <v>539</v>
      </c>
      <c r="AK14" s="85" t="s">
        <v>570</v>
      </c>
      <c r="AL14" s="89" t="s">
        <v>596</v>
      </c>
      <c r="AM14" s="85"/>
      <c r="AN14" s="87">
        <v>39822.68451388889</v>
      </c>
      <c r="AO14" s="89" t="s">
        <v>625</v>
      </c>
      <c r="AP14" s="85" t="b">
        <v>0</v>
      </c>
      <c r="AQ14" s="85" t="b">
        <v>0</v>
      </c>
      <c r="AR14" s="85" t="b">
        <v>1</v>
      </c>
      <c r="AS14" s="85"/>
      <c r="AT14" s="85">
        <v>3077</v>
      </c>
      <c r="AU14" s="89" t="s">
        <v>646</v>
      </c>
      <c r="AV14" s="85" t="b">
        <v>1</v>
      </c>
      <c r="AW14" s="85" t="s">
        <v>675</v>
      </c>
      <c r="AX14" s="89" t="s">
        <v>687</v>
      </c>
      <c r="AY14" s="85" t="s">
        <v>65</v>
      </c>
      <c r="AZ14" s="85" t="str">
        <f>REPLACE(INDEX(GroupVertices[Group],MATCH(Vertices[[#This Row],[Vertex]],GroupVertices[Vertex],0)),1,1,"")</f>
        <v>2</v>
      </c>
      <c r="BA14" s="51"/>
      <c r="BB14" s="51"/>
      <c r="BC14" s="51"/>
      <c r="BD14" s="51"/>
      <c r="BE14" s="51"/>
      <c r="BF14" s="51"/>
      <c r="BG14" s="51"/>
      <c r="BH14" s="51"/>
      <c r="BI14" s="51"/>
      <c r="BJ14" s="51"/>
      <c r="BK14" s="51"/>
      <c r="BL14" s="52"/>
      <c r="BM14" s="51"/>
      <c r="BN14" s="52"/>
      <c r="BO14" s="51"/>
      <c r="BP14" s="52"/>
      <c r="BQ14" s="51"/>
      <c r="BR14" s="52"/>
      <c r="BS14" s="51"/>
      <c r="BT14" s="2"/>
      <c r="BU14" s="3"/>
      <c r="BV14" s="3"/>
      <c r="BW14" s="3"/>
      <c r="BX14" s="3"/>
    </row>
    <row r="15" spans="1:76" ht="15">
      <c r="A15" s="14" t="s">
        <v>232</v>
      </c>
      <c r="B15" s="15"/>
      <c r="C15" s="15" t="s">
        <v>64</v>
      </c>
      <c r="D15" s="93">
        <v>964.6194173800708</v>
      </c>
      <c r="E15" s="81"/>
      <c r="F15" s="112" t="s">
        <v>657</v>
      </c>
      <c r="G15" s="15"/>
      <c r="H15" s="16" t="s">
        <v>232</v>
      </c>
      <c r="I15" s="66"/>
      <c r="J15" s="66"/>
      <c r="K15" s="114" t="s">
        <v>722</v>
      </c>
      <c r="L15" s="94">
        <v>1</v>
      </c>
      <c r="M15" s="95">
        <v>3364.92138671875</v>
      </c>
      <c r="N15" s="95">
        <v>3858.437744140625</v>
      </c>
      <c r="O15" s="77"/>
      <c r="P15" s="96"/>
      <c r="Q15" s="96"/>
      <c r="R15" s="97"/>
      <c r="S15" s="51">
        <v>2</v>
      </c>
      <c r="T15" s="51">
        <v>0</v>
      </c>
      <c r="U15" s="52">
        <v>0</v>
      </c>
      <c r="V15" s="52">
        <v>0.027778</v>
      </c>
      <c r="W15" s="52">
        <v>0.047944</v>
      </c>
      <c r="X15" s="52">
        <v>0.681458</v>
      </c>
      <c r="Y15" s="52">
        <v>0.5</v>
      </c>
      <c r="Z15" s="52">
        <v>0</v>
      </c>
      <c r="AA15" s="82">
        <v>15</v>
      </c>
      <c r="AB15" s="82"/>
      <c r="AC15" s="98"/>
      <c r="AD15" s="85" t="s">
        <v>508</v>
      </c>
      <c r="AE15" s="85">
        <v>398</v>
      </c>
      <c r="AF15" s="85">
        <v>18275682</v>
      </c>
      <c r="AG15" s="85">
        <v>418613</v>
      </c>
      <c r="AH15" s="85">
        <v>0</v>
      </c>
      <c r="AI15" s="85"/>
      <c r="AJ15" s="85" t="s">
        <v>540</v>
      </c>
      <c r="AK15" s="85" t="s">
        <v>571</v>
      </c>
      <c r="AL15" s="89" t="s">
        <v>597</v>
      </c>
      <c r="AM15" s="85"/>
      <c r="AN15" s="87">
        <v>39158.792662037034</v>
      </c>
      <c r="AO15" s="89" t="s">
        <v>626</v>
      </c>
      <c r="AP15" s="85" t="b">
        <v>0</v>
      </c>
      <c r="AQ15" s="85" t="b">
        <v>0</v>
      </c>
      <c r="AR15" s="85" t="b">
        <v>1</v>
      </c>
      <c r="AS15" s="85" t="s">
        <v>463</v>
      </c>
      <c r="AT15" s="85">
        <v>65004</v>
      </c>
      <c r="AU15" s="89" t="s">
        <v>646</v>
      </c>
      <c r="AV15" s="85" t="b">
        <v>1</v>
      </c>
      <c r="AW15" s="85" t="s">
        <v>675</v>
      </c>
      <c r="AX15" s="89" t="s">
        <v>688</v>
      </c>
      <c r="AY15" s="85" t="s">
        <v>65</v>
      </c>
      <c r="AZ15" s="85" t="str">
        <f>REPLACE(INDEX(GroupVertices[Group],MATCH(Vertices[[#This Row],[Vertex]],GroupVertices[Vertex],0)),1,1,"")</f>
        <v>2</v>
      </c>
      <c r="BA15" s="51"/>
      <c r="BB15" s="51"/>
      <c r="BC15" s="51"/>
      <c r="BD15" s="51"/>
      <c r="BE15" s="51"/>
      <c r="BF15" s="51"/>
      <c r="BG15" s="51"/>
      <c r="BH15" s="51"/>
      <c r="BI15" s="51"/>
      <c r="BJ15" s="51"/>
      <c r="BK15" s="51"/>
      <c r="BL15" s="52"/>
      <c r="BM15" s="51"/>
      <c r="BN15" s="52"/>
      <c r="BO15" s="51"/>
      <c r="BP15" s="52"/>
      <c r="BQ15" s="51"/>
      <c r="BR15" s="52"/>
      <c r="BS15" s="51"/>
      <c r="BT15" s="2"/>
      <c r="BU15" s="3"/>
      <c r="BV15" s="3"/>
      <c r="BW15" s="3"/>
      <c r="BX15" s="3"/>
    </row>
    <row r="16" spans="1:76" ht="15">
      <c r="A16" s="14" t="s">
        <v>233</v>
      </c>
      <c r="B16" s="15"/>
      <c r="C16" s="15" t="s">
        <v>64</v>
      </c>
      <c r="D16" s="93">
        <v>169.67935548620227</v>
      </c>
      <c r="E16" s="81"/>
      <c r="F16" s="112" t="s">
        <v>658</v>
      </c>
      <c r="G16" s="15"/>
      <c r="H16" s="16" t="s">
        <v>233</v>
      </c>
      <c r="I16" s="66"/>
      <c r="J16" s="66"/>
      <c r="K16" s="114" t="s">
        <v>723</v>
      </c>
      <c r="L16" s="94">
        <v>1</v>
      </c>
      <c r="M16" s="95">
        <v>3749.330810546875</v>
      </c>
      <c r="N16" s="95">
        <v>5057.64013671875</v>
      </c>
      <c r="O16" s="77"/>
      <c r="P16" s="96"/>
      <c r="Q16" s="96"/>
      <c r="R16" s="97"/>
      <c r="S16" s="51">
        <v>2</v>
      </c>
      <c r="T16" s="51">
        <v>0</v>
      </c>
      <c r="U16" s="52">
        <v>0</v>
      </c>
      <c r="V16" s="52">
        <v>0.027778</v>
      </c>
      <c r="W16" s="52">
        <v>0.047944</v>
      </c>
      <c r="X16" s="52">
        <v>0.681458</v>
      </c>
      <c r="Y16" s="52">
        <v>0.5</v>
      </c>
      <c r="Z16" s="52">
        <v>0</v>
      </c>
      <c r="AA16" s="82">
        <v>16</v>
      </c>
      <c r="AB16" s="82"/>
      <c r="AC16" s="98"/>
      <c r="AD16" s="85" t="s">
        <v>509</v>
      </c>
      <c r="AE16" s="85">
        <v>4349</v>
      </c>
      <c r="AF16" s="85">
        <v>175096</v>
      </c>
      <c r="AG16" s="85">
        <v>22132</v>
      </c>
      <c r="AH16" s="85">
        <v>1876</v>
      </c>
      <c r="AI16" s="85"/>
      <c r="AJ16" s="85" t="s">
        <v>541</v>
      </c>
      <c r="AK16" s="85" t="s">
        <v>572</v>
      </c>
      <c r="AL16" s="89" t="s">
        <v>598</v>
      </c>
      <c r="AM16" s="85"/>
      <c r="AN16" s="87">
        <v>39869.5408912037</v>
      </c>
      <c r="AO16" s="85"/>
      <c r="AP16" s="85" t="b">
        <v>0</v>
      </c>
      <c r="AQ16" s="85" t="b">
        <v>0</v>
      </c>
      <c r="AR16" s="85" t="b">
        <v>1</v>
      </c>
      <c r="AS16" s="85"/>
      <c r="AT16" s="85">
        <v>2248</v>
      </c>
      <c r="AU16" s="89" t="s">
        <v>648</v>
      </c>
      <c r="AV16" s="85" t="b">
        <v>1</v>
      </c>
      <c r="AW16" s="85" t="s">
        <v>675</v>
      </c>
      <c r="AX16" s="89" t="s">
        <v>689</v>
      </c>
      <c r="AY16" s="85" t="s">
        <v>65</v>
      </c>
      <c r="AZ16" s="85" t="str">
        <f>REPLACE(INDEX(GroupVertices[Group],MATCH(Vertices[[#This Row],[Vertex]],GroupVertices[Vertex],0)),1,1,"")</f>
        <v>2</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234</v>
      </c>
      <c r="B17" s="15"/>
      <c r="C17" s="15" t="s">
        <v>64</v>
      </c>
      <c r="D17" s="93">
        <v>170.70044709279625</v>
      </c>
      <c r="E17" s="81"/>
      <c r="F17" s="112" t="s">
        <v>659</v>
      </c>
      <c r="G17" s="15"/>
      <c r="H17" s="16" t="s">
        <v>234</v>
      </c>
      <c r="I17" s="66"/>
      <c r="J17" s="66"/>
      <c r="K17" s="114" t="s">
        <v>724</v>
      </c>
      <c r="L17" s="94">
        <v>1</v>
      </c>
      <c r="M17" s="95">
        <v>3079.614013671875</v>
      </c>
      <c r="N17" s="95">
        <v>9151.80859375</v>
      </c>
      <c r="O17" s="77"/>
      <c r="P17" s="96"/>
      <c r="Q17" s="96"/>
      <c r="R17" s="97"/>
      <c r="S17" s="51">
        <v>2</v>
      </c>
      <c r="T17" s="51">
        <v>0</v>
      </c>
      <c r="U17" s="52">
        <v>0</v>
      </c>
      <c r="V17" s="52">
        <v>0.027778</v>
      </c>
      <c r="W17" s="52">
        <v>0.047944</v>
      </c>
      <c r="X17" s="52">
        <v>0.681458</v>
      </c>
      <c r="Y17" s="52">
        <v>0.5</v>
      </c>
      <c r="Z17" s="52">
        <v>0</v>
      </c>
      <c r="AA17" s="82">
        <v>17</v>
      </c>
      <c r="AB17" s="82"/>
      <c r="AC17" s="98"/>
      <c r="AD17" s="85" t="s">
        <v>510</v>
      </c>
      <c r="AE17" s="85">
        <v>9545</v>
      </c>
      <c r="AF17" s="85">
        <v>198346</v>
      </c>
      <c r="AG17" s="85">
        <v>34892</v>
      </c>
      <c r="AH17" s="85">
        <v>6198</v>
      </c>
      <c r="AI17" s="85"/>
      <c r="AJ17" s="85" t="s">
        <v>542</v>
      </c>
      <c r="AK17" s="85"/>
      <c r="AL17" s="89" t="s">
        <v>599</v>
      </c>
      <c r="AM17" s="85"/>
      <c r="AN17" s="87">
        <v>39583.580659722225</v>
      </c>
      <c r="AO17" s="89" t="s">
        <v>627</v>
      </c>
      <c r="AP17" s="85" t="b">
        <v>0</v>
      </c>
      <c r="AQ17" s="85" t="b">
        <v>0</v>
      </c>
      <c r="AR17" s="85" t="b">
        <v>1</v>
      </c>
      <c r="AS17" s="85"/>
      <c r="AT17" s="85">
        <v>4025</v>
      </c>
      <c r="AU17" s="89" t="s">
        <v>649</v>
      </c>
      <c r="AV17" s="85" t="b">
        <v>1</v>
      </c>
      <c r="AW17" s="85" t="s">
        <v>675</v>
      </c>
      <c r="AX17" s="89" t="s">
        <v>690</v>
      </c>
      <c r="AY17" s="85" t="s">
        <v>65</v>
      </c>
      <c r="AZ17" s="85" t="str">
        <f>REPLACE(INDEX(GroupVertices[Group],MATCH(Vertices[[#This Row],[Vertex]],GroupVertices[Vertex],0)),1,1,"")</f>
        <v>2</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235</v>
      </c>
      <c r="B18" s="15"/>
      <c r="C18" s="15" t="s">
        <v>64</v>
      </c>
      <c r="D18" s="93">
        <v>1000</v>
      </c>
      <c r="E18" s="81"/>
      <c r="F18" s="112" t="s">
        <v>660</v>
      </c>
      <c r="G18" s="15"/>
      <c r="H18" s="16" t="s">
        <v>235</v>
      </c>
      <c r="I18" s="66"/>
      <c r="J18" s="66"/>
      <c r="K18" s="114" t="s">
        <v>725</v>
      </c>
      <c r="L18" s="94">
        <v>1</v>
      </c>
      <c r="M18" s="95">
        <v>6055.27490234375</v>
      </c>
      <c r="N18" s="95">
        <v>6077.3447265625</v>
      </c>
      <c r="O18" s="77"/>
      <c r="P18" s="96"/>
      <c r="Q18" s="96"/>
      <c r="R18" s="97"/>
      <c r="S18" s="51">
        <v>2</v>
      </c>
      <c r="T18" s="51">
        <v>0</v>
      </c>
      <c r="U18" s="52">
        <v>0</v>
      </c>
      <c r="V18" s="52">
        <v>0.027778</v>
      </c>
      <c r="W18" s="52">
        <v>0.047944</v>
      </c>
      <c r="X18" s="52">
        <v>0.681458</v>
      </c>
      <c r="Y18" s="52">
        <v>0.5</v>
      </c>
      <c r="Z18" s="52">
        <v>0</v>
      </c>
      <c r="AA18" s="82">
        <v>18</v>
      </c>
      <c r="AB18" s="82"/>
      <c r="AC18" s="98"/>
      <c r="AD18" s="85" t="s">
        <v>511</v>
      </c>
      <c r="AE18" s="85">
        <v>152</v>
      </c>
      <c r="AF18" s="85">
        <v>19081289</v>
      </c>
      <c r="AG18" s="85">
        <v>1789</v>
      </c>
      <c r="AH18" s="85">
        <v>59</v>
      </c>
      <c r="AI18" s="85"/>
      <c r="AJ18" s="85" t="s">
        <v>543</v>
      </c>
      <c r="AK18" s="85" t="s">
        <v>573</v>
      </c>
      <c r="AL18" s="89" t="s">
        <v>600</v>
      </c>
      <c r="AM18" s="85"/>
      <c r="AN18" s="87">
        <v>40284.919594907406</v>
      </c>
      <c r="AO18" s="89" t="s">
        <v>628</v>
      </c>
      <c r="AP18" s="85" t="b">
        <v>0</v>
      </c>
      <c r="AQ18" s="85" t="b">
        <v>0</v>
      </c>
      <c r="AR18" s="85" t="b">
        <v>0</v>
      </c>
      <c r="AS18" s="85" t="s">
        <v>463</v>
      </c>
      <c r="AT18" s="85">
        <v>36724</v>
      </c>
      <c r="AU18" s="89" t="s">
        <v>647</v>
      </c>
      <c r="AV18" s="85" t="b">
        <v>1</v>
      </c>
      <c r="AW18" s="85" t="s">
        <v>675</v>
      </c>
      <c r="AX18" s="89" t="s">
        <v>691</v>
      </c>
      <c r="AY18" s="85" t="s">
        <v>65</v>
      </c>
      <c r="AZ18" s="85" t="str">
        <f>REPLACE(INDEX(GroupVertices[Group],MATCH(Vertices[[#This Row],[Vertex]],GroupVertices[Vertex],0)),1,1,"")</f>
        <v>2</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row r="19" spans="1:76" ht="15">
      <c r="A19" s="14" t="s">
        <v>219</v>
      </c>
      <c r="B19" s="15"/>
      <c r="C19" s="15" t="s">
        <v>64</v>
      </c>
      <c r="D19" s="93">
        <v>162.15968555189573</v>
      </c>
      <c r="E19" s="81"/>
      <c r="F19" s="112" t="s">
        <v>661</v>
      </c>
      <c r="G19" s="15"/>
      <c r="H19" s="16" t="s">
        <v>219</v>
      </c>
      <c r="I19" s="66"/>
      <c r="J19" s="66"/>
      <c r="K19" s="114" t="s">
        <v>726</v>
      </c>
      <c r="L19" s="94">
        <v>1</v>
      </c>
      <c r="M19" s="95">
        <v>3823.529296875</v>
      </c>
      <c r="N19" s="95">
        <v>1141.0623779296875</v>
      </c>
      <c r="O19" s="77"/>
      <c r="P19" s="96"/>
      <c r="Q19" s="96"/>
      <c r="R19" s="97"/>
      <c r="S19" s="51">
        <v>1</v>
      </c>
      <c r="T19" s="51">
        <v>1</v>
      </c>
      <c r="U19" s="52">
        <v>0</v>
      </c>
      <c r="V19" s="52">
        <v>0</v>
      </c>
      <c r="W19" s="52">
        <v>0</v>
      </c>
      <c r="X19" s="52">
        <v>0.999985</v>
      </c>
      <c r="Y19" s="52">
        <v>0</v>
      </c>
      <c r="Z19" s="52" t="s">
        <v>800</v>
      </c>
      <c r="AA19" s="82">
        <v>19</v>
      </c>
      <c r="AB19" s="82"/>
      <c r="AC19" s="98"/>
      <c r="AD19" s="85" t="s">
        <v>512</v>
      </c>
      <c r="AE19" s="85">
        <v>3520</v>
      </c>
      <c r="AF19" s="85">
        <v>3875</v>
      </c>
      <c r="AG19" s="85">
        <v>5836</v>
      </c>
      <c r="AH19" s="85">
        <v>55</v>
      </c>
      <c r="AI19" s="85"/>
      <c r="AJ19" s="85" t="s">
        <v>544</v>
      </c>
      <c r="AK19" s="85" t="s">
        <v>574</v>
      </c>
      <c r="AL19" s="89" t="s">
        <v>601</v>
      </c>
      <c r="AM19" s="85"/>
      <c r="AN19" s="87">
        <v>39892.816412037035</v>
      </c>
      <c r="AO19" s="89" t="s">
        <v>629</v>
      </c>
      <c r="AP19" s="85" t="b">
        <v>0</v>
      </c>
      <c r="AQ19" s="85" t="b">
        <v>0</v>
      </c>
      <c r="AR19" s="85" t="b">
        <v>0</v>
      </c>
      <c r="AS19" s="85"/>
      <c r="AT19" s="85">
        <v>111</v>
      </c>
      <c r="AU19" s="89" t="s">
        <v>650</v>
      </c>
      <c r="AV19" s="85" t="b">
        <v>0</v>
      </c>
      <c r="AW19" s="85" t="s">
        <v>675</v>
      </c>
      <c r="AX19" s="89" t="s">
        <v>692</v>
      </c>
      <c r="AY19" s="85" t="s">
        <v>66</v>
      </c>
      <c r="AZ19" s="85" t="str">
        <f>REPLACE(INDEX(GroupVertices[Group],MATCH(Vertices[[#This Row],[Vertex]],GroupVertices[Vertex],0)),1,1,"")</f>
        <v>5</v>
      </c>
      <c r="BA19" s="51" t="s">
        <v>282</v>
      </c>
      <c r="BB19" s="51" t="s">
        <v>282</v>
      </c>
      <c r="BC19" s="51" t="s">
        <v>301</v>
      </c>
      <c r="BD19" s="51" t="s">
        <v>301</v>
      </c>
      <c r="BE19" s="51" t="s">
        <v>1048</v>
      </c>
      <c r="BF19" s="51" t="s">
        <v>1048</v>
      </c>
      <c r="BG19" s="128" t="s">
        <v>1060</v>
      </c>
      <c r="BH19" s="128" t="s">
        <v>1060</v>
      </c>
      <c r="BI19" s="128" t="s">
        <v>1079</v>
      </c>
      <c r="BJ19" s="128" t="s">
        <v>1079</v>
      </c>
      <c r="BK19" s="128">
        <v>0</v>
      </c>
      <c r="BL19" s="131">
        <v>0</v>
      </c>
      <c r="BM19" s="128">
        <v>0</v>
      </c>
      <c r="BN19" s="131">
        <v>0</v>
      </c>
      <c r="BO19" s="128">
        <v>0</v>
      </c>
      <c r="BP19" s="131">
        <v>0</v>
      </c>
      <c r="BQ19" s="128">
        <v>25</v>
      </c>
      <c r="BR19" s="131">
        <v>100</v>
      </c>
      <c r="BS19" s="128">
        <v>25</v>
      </c>
      <c r="BT19" s="2"/>
      <c r="BU19" s="3"/>
      <c r="BV19" s="3"/>
      <c r="BW19" s="3"/>
      <c r="BX19" s="3"/>
    </row>
    <row r="20" spans="1:76" ht="15">
      <c r="A20" s="14" t="s">
        <v>220</v>
      </c>
      <c r="B20" s="15"/>
      <c r="C20" s="15" t="s">
        <v>64</v>
      </c>
      <c r="D20" s="93">
        <v>162.17540816674133</v>
      </c>
      <c r="E20" s="81"/>
      <c r="F20" s="112" t="s">
        <v>662</v>
      </c>
      <c r="G20" s="15"/>
      <c r="H20" s="16" t="s">
        <v>220</v>
      </c>
      <c r="I20" s="66"/>
      <c r="J20" s="66"/>
      <c r="K20" s="114" t="s">
        <v>727</v>
      </c>
      <c r="L20" s="94">
        <v>1</v>
      </c>
      <c r="M20" s="95">
        <v>5311.35986328125</v>
      </c>
      <c r="N20" s="95">
        <v>1141.0623779296875</v>
      </c>
      <c r="O20" s="77"/>
      <c r="P20" s="96"/>
      <c r="Q20" s="96"/>
      <c r="R20" s="97"/>
      <c r="S20" s="51">
        <v>1</v>
      </c>
      <c r="T20" s="51">
        <v>1</v>
      </c>
      <c r="U20" s="52">
        <v>0</v>
      </c>
      <c r="V20" s="52">
        <v>0</v>
      </c>
      <c r="W20" s="52">
        <v>0</v>
      </c>
      <c r="X20" s="52">
        <v>0.999985</v>
      </c>
      <c r="Y20" s="52">
        <v>0</v>
      </c>
      <c r="Z20" s="52" t="s">
        <v>800</v>
      </c>
      <c r="AA20" s="82">
        <v>20</v>
      </c>
      <c r="AB20" s="82"/>
      <c r="AC20" s="98"/>
      <c r="AD20" s="85" t="s">
        <v>513</v>
      </c>
      <c r="AE20" s="85">
        <v>4656</v>
      </c>
      <c r="AF20" s="85">
        <v>4233</v>
      </c>
      <c r="AG20" s="85">
        <v>130052</v>
      </c>
      <c r="AH20" s="85">
        <v>313</v>
      </c>
      <c r="AI20" s="85"/>
      <c r="AJ20" s="85" t="s">
        <v>545</v>
      </c>
      <c r="AK20" s="85"/>
      <c r="AL20" s="89" t="s">
        <v>602</v>
      </c>
      <c r="AM20" s="85"/>
      <c r="AN20" s="87">
        <v>42488.67474537037</v>
      </c>
      <c r="AO20" s="89" t="s">
        <v>630</v>
      </c>
      <c r="AP20" s="85" t="b">
        <v>1</v>
      </c>
      <c r="AQ20" s="85" t="b">
        <v>0</v>
      </c>
      <c r="AR20" s="85" t="b">
        <v>0</v>
      </c>
      <c r="AS20" s="85"/>
      <c r="AT20" s="85">
        <v>442</v>
      </c>
      <c r="AU20" s="85"/>
      <c r="AV20" s="85" t="b">
        <v>0</v>
      </c>
      <c r="AW20" s="85" t="s">
        <v>675</v>
      </c>
      <c r="AX20" s="89" t="s">
        <v>693</v>
      </c>
      <c r="AY20" s="85" t="s">
        <v>66</v>
      </c>
      <c r="AZ20" s="85" t="str">
        <f>REPLACE(INDEX(GroupVertices[Group],MATCH(Vertices[[#This Row],[Vertex]],GroupVertices[Vertex],0)),1,1,"")</f>
        <v>5</v>
      </c>
      <c r="BA20" s="51" t="s">
        <v>283</v>
      </c>
      <c r="BB20" s="51" t="s">
        <v>283</v>
      </c>
      <c r="BC20" s="51" t="s">
        <v>302</v>
      </c>
      <c r="BD20" s="51" t="s">
        <v>302</v>
      </c>
      <c r="BE20" s="51" t="s">
        <v>321</v>
      </c>
      <c r="BF20" s="51" t="s">
        <v>321</v>
      </c>
      <c r="BG20" s="128" t="s">
        <v>1061</v>
      </c>
      <c r="BH20" s="128" t="s">
        <v>1061</v>
      </c>
      <c r="BI20" s="128" t="s">
        <v>998</v>
      </c>
      <c r="BJ20" s="128" t="s">
        <v>998</v>
      </c>
      <c r="BK20" s="128">
        <v>18</v>
      </c>
      <c r="BL20" s="131">
        <v>17.647058823529413</v>
      </c>
      <c r="BM20" s="128">
        <v>0</v>
      </c>
      <c r="BN20" s="131">
        <v>0</v>
      </c>
      <c r="BO20" s="128">
        <v>0</v>
      </c>
      <c r="BP20" s="131">
        <v>0</v>
      </c>
      <c r="BQ20" s="128">
        <v>84</v>
      </c>
      <c r="BR20" s="131">
        <v>82.3529411764706</v>
      </c>
      <c r="BS20" s="128">
        <v>102</v>
      </c>
      <c r="BT20" s="2"/>
      <c r="BU20" s="3"/>
      <c r="BV20" s="3"/>
      <c r="BW20" s="3"/>
      <c r="BX20" s="3"/>
    </row>
    <row r="21" spans="1:76" ht="15">
      <c r="A21" s="14" t="s">
        <v>236</v>
      </c>
      <c r="B21" s="15"/>
      <c r="C21" s="15" t="s">
        <v>64</v>
      </c>
      <c r="D21" s="93">
        <v>310.18665503208683</v>
      </c>
      <c r="E21" s="81"/>
      <c r="F21" s="112" t="s">
        <v>663</v>
      </c>
      <c r="G21" s="15"/>
      <c r="H21" s="16" t="s">
        <v>236</v>
      </c>
      <c r="I21" s="66"/>
      <c r="J21" s="66"/>
      <c r="K21" s="114" t="s">
        <v>728</v>
      </c>
      <c r="L21" s="94">
        <v>1</v>
      </c>
      <c r="M21" s="95">
        <v>2552.656005859375</v>
      </c>
      <c r="N21" s="95">
        <v>8057.087890625</v>
      </c>
      <c r="O21" s="77"/>
      <c r="P21" s="96"/>
      <c r="Q21" s="96"/>
      <c r="R21" s="97"/>
      <c r="S21" s="51">
        <v>1</v>
      </c>
      <c r="T21" s="51">
        <v>0</v>
      </c>
      <c r="U21" s="52">
        <v>0</v>
      </c>
      <c r="V21" s="52">
        <v>0.027027</v>
      </c>
      <c r="W21" s="52">
        <v>0.030431</v>
      </c>
      <c r="X21" s="52">
        <v>0.42597</v>
      </c>
      <c r="Y21" s="52">
        <v>0</v>
      </c>
      <c r="Z21" s="52">
        <v>0</v>
      </c>
      <c r="AA21" s="82">
        <v>21</v>
      </c>
      <c r="AB21" s="82"/>
      <c r="AC21" s="98"/>
      <c r="AD21" s="85" t="s">
        <v>514</v>
      </c>
      <c r="AE21" s="85">
        <v>254</v>
      </c>
      <c r="AF21" s="85">
        <v>3374412</v>
      </c>
      <c r="AG21" s="85">
        <v>615363</v>
      </c>
      <c r="AH21" s="85">
        <v>25</v>
      </c>
      <c r="AI21" s="85"/>
      <c r="AJ21" s="85" t="s">
        <v>546</v>
      </c>
      <c r="AK21" s="85" t="s">
        <v>575</v>
      </c>
      <c r="AL21" s="89" t="s">
        <v>603</v>
      </c>
      <c r="AM21" s="85"/>
      <c r="AN21" s="87">
        <v>39163.760625</v>
      </c>
      <c r="AO21" s="89" t="s">
        <v>631</v>
      </c>
      <c r="AP21" s="85" t="b">
        <v>0</v>
      </c>
      <c r="AQ21" s="85" t="b">
        <v>0</v>
      </c>
      <c r="AR21" s="85" t="b">
        <v>0</v>
      </c>
      <c r="AS21" s="85"/>
      <c r="AT21" s="85">
        <v>26318</v>
      </c>
      <c r="AU21" s="89" t="s">
        <v>646</v>
      </c>
      <c r="AV21" s="85" t="b">
        <v>1</v>
      </c>
      <c r="AW21" s="85" t="s">
        <v>675</v>
      </c>
      <c r="AX21" s="89" t="s">
        <v>694</v>
      </c>
      <c r="AY21" s="85" t="s">
        <v>65</v>
      </c>
      <c r="AZ21" s="85" t="str">
        <f>REPLACE(INDEX(GroupVertices[Group],MATCH(Vertices[[#This Row],[Vertex]],GroupVertices[Vertex],0)),1,1,"")</f>
        <v>1</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row r="22" spans="1:76" ht="15">
      <c r="A22" s="14" t="s">
        <v>237</v>
      </c>
      <c r="B22" s="15"/>
      <c r="C22" s="15" t="s">
        <v>64</v>
      </c>
      <c r="D22" s="93">
        <v>206.71507270302212</v>
      </c>
      <c r="E22" s="81"/>
      <c r="F22" s="112" t="s">
        <v>664</v>
      </c>
      <c r="G22" s="15"/>
      <c r="H22" s="16" t="s">
        <v>237</v>
      </c>
      <c r="I22" s="66"/>
      <c r="J22" s="66"/>
      <c r="K22" s="114" t="s">
        <v>729</v>
      </c>
      <c r="L22" s="94">
        <v>1</v>
      </c>
      <c r="M22" s="95">
        <v>797.0587158203125</v>
      </c>
      <c r="N22" s="95">
        <v>9057.2080078125</v>
      </c>
      <c r="O22" s="77"/>
      <c r="P22" s="96"/>
      <c r="Q22" s="96"/>
      <c r="R22" s="97"/>
      <c r="S22" s="51">
        <v>1</v>
      </c>
      <c r="T22" s="51">
        <v>0</v>
      </c>
      <c r="U22" s="52">
        <v>0</v>
      </c>
      <c r="V22" s="52">
        <v>0.027027</v>
      </c>
      <c r="W22" s="52">
        <v>0.030431</v>
      </c>
      <c r="X22" s="52">
        <v>0.42597</v>
      </c>
      <c r="Y22" s="52">
        <v>0</v>
      </c>
      <c r="Z22" s="52">
        <v>0</v>
      </c>
      <c r="AA22" s="82">
        <v>22</v>
      </c>
      <c r="AB22" s="82"/>
      <c r="AC22" s="98"/>
      <c r="AD22" s="85" t="s">
        <v>515</v>
      </c>
      <c r="AE22" s="85">
        <v>1</v>
      </c>
      <c r="AF22" s="85">
        <v>1018390</v>
      </c>
      <c r="AG22" s="85">
        <v>211</v>
      </c>
      <c r="AH22" s="85">
        <v>0</v>
      </c>
      <c r="AI22" s="85"/>
      <c r="AJ22" s="85" t="s">
        <v>547</v>
      </c>
      <c r="AK22" s="85"/>
      <c r="AL22" s="85"/>
      <c r="AM22" s="85"/>
      <c r="AN22" s="87">
        <v>39649.94347222222</v>
      </c>
      <c r="AO22" s="89" t="s">
        <v>632</v>
      </c>
      <c r="AP22" s="85" t="b">
        <v>1</v>
      </c>
      <c r="AQ22" s="85" t="b">
        <v>0</v>
      </c>
      <c r="AR22" s="85" t="b">
        <v>0</v>
      </c>
      <c r="AS22" s="85"/>
      <c r="AT22" s="85">
        <v>6047</v>
      </c>
      <c r="AU22" s="89" t="s">
        <v>646</v>
      </c>
      <c r="AV22" s="85" t="b">
        <v>1</v>
      </c>
      <c r="AW22" s="85" t="s">
        <v>675</v>
      </c>
      <c r="AX22" s="89" t="s">
        <v>695</v>
      </c>
      <c r="AY22" s="85" t="s">
        <v>65</v>
      </c>
      <c r="AZ22" s="85" t="str">
        <f>REPLACE(INDEX(GroupVertices[Group],MATCH(Vertices[[#This Row],[Vertex]],GroupVertices[Vertex],0)),1,1,"")</f>
        <v>1</v>
      </c>
      <c r="BA22" s="51"/>
      <c r="BB22" s="51"/>
      <c r="BC22" s="51"/>
      <c r="BD22" s="51"/>
      <c r="BE22" s="51"/>
      <c r="BF22" s="51"/>
      <c r="BG22" s="51"/>
      <c r="BH22" s="51"/>
      <c r="BI22" s="51"/>
      <c r="BJ22" s="51"/>
      <c r="BK22" s="51"/>
      <c r="BL22" s="52"/>
      <c r="BM22" s="51"/>
      <c r="BN22" s="52"/>
      <c r="BO22" s="51"/>
      <c r="BP22" s="52"/>
      <c r="BQ22" s="51"/>
      <c r="BR22" s="52"/>
      <c r="BS22" s="51"/>
      <c r="BT22" s="2"/>
      <c r="BU22" s="3"/>
      <c r="BV22" s="3"/>
      <c r="BW22" s="3"/>
      <c r="BX22" s="3"/>
    </row>
    <row r="23" spans="1:76" ht="15">
      <c r="A23" s="14" t="s">
        <v>238</v>
      </c>
      <c r="B23" s="15"/>
      <c r="C23" s="15" t="s">
        <v>64</v>
      </c>
      <c r="D23" s="93">
        <v>780.2779507417044</v>
      </c>
      <c r="E23" s="81"/>
      <c r="F23" s="112" t="s">
        <v>665</v>
      </c>
      <c r="G23" s="15"/>
      <c r="H23" s="16" t="s">
        <v>238</v>
      </c>
      <c r="I23" s="66"/>
      <c r="J23" s="66"/>
      <c r="K23" s="114" t="s">
        <v>730</v>
      </c>
      <c r="L23" s="94">
        <v>1</v>
      </c>
      <c r="M23" s="95">
        <v>1728.3311767578125</v>
      </c>
      <c r="N23" s="95">
        <v>9323.83203125</v>
      </c>
      <c r="O23" s="77"/>
      <c r="P23" s="96"/>
      <c r="Q23" s="96"/>
      <c r="R23" s="97"/>
      <c r="S23" s="51">
        <v>1</v>
      </c>
      <c r="T23" s="51">
        <v>0</v>
      </c>
      <c r="U23" s="52">
        <v>0</v>
      </c>
      <c r="V23" s="52">
        <v>0.027027</v>
      </c>
      <c r="W23" s="52">
        <v>0.030431</v>
      </c>
      <c r="X23" s="52">
        <v>0.42597</v>
      </c>
      <c r="Y23" s="52">
        <v>0</v>
      </c>
      <c r="Z23" s="52">
        <v>0</v>
      </c>
      <c r="AA23" s="82">
        <v>23</v>
      </c>
      <c r="AB23" s="82"/>
      <c r="AC23" s="98"/>
      <c r="AD23" s="85" t="s">
        <v>516</v>
      </c>
      <c r="AE23" s="85">
        <v>1639</v>
      </c>
      <c r="AF23" s="85">
        <v>14078273</v>
      </c>
      <c r="AG23" s="85">
        <v>328375</v>
      </c>
      <c r="AH23" s="85">
        <v>4567</v>
      </c>
      <c r="AI23" s="85"/>
      <c r="AJ23" s="85" t="s">
        <v>548</v>
      </c>
      <c r="AK23" s="85" t="s">
        <v>575</v>
      </c>
      <c r="AL23" s="89" t="s">
        <v>604</v>
      </c>
      <c r="AM23" s="85"/>
      <c r="AN23" s="87">
        <v>39168.471979166665</v>
      </c>
      <c r="AO23" s="89" t="s">
        <v>633</v>
      </c>
      <c r="AP23" s="85" t="b">
        <v>0</v>
      </c>
      <c r="AQ23" s="85" t="b">
        <v>0</v>
      </c>
      <c r="AR23" s="85" t="b">
        <v>1</v>
      </c>
      <c r="AS23" s="85"/>
      <c r="AT23" s="85">
        <v>90705</v>
      </c>
      <c r="AU23" s="89" t="s">
        <v>646</v>
      </c>
      <c r="AV23" s="85" t="b">
        <v>1</v>
      </c>
      <c r="AW23" s="85" t="s">
        <v>675</v>
      </c>
      <c r="AX23" s="89" t="s">
        <v>696</v>
      </c>
      <c r="AY23" s="85" t="s">
        <v>65</v>
      </c>
      <c r="AZ23" s="85" t="str">
        <f>REPLACE(INDEX(GroupVertices[Group],MATCH(Vertices[[#This Row],[Vertex]],GroupVertices[Vertex],0)),1,1,"")</f>
        <v>1</v>
      </c>
      <c r="BA23" s="51"/>
      <c r="BB23" s="51"/>
      <c r="BC23" s="51"/>
      <c r="BD23" s="51"/>
      <c r="BE23" s="51"/>
      <c r="BF23" s="51"/>
      <c r="BG23" s="51"/>
      <c r="BH23" s="51"/>
      <c r="BI23" s="51"/>
      <c r="BJ23" s="51"/>
      <c r="BK23" s="51"/>
      <c r="BL23" s="52"/>
      <c r="BM23" s="51"/>
      <c r="BN23" s="52"/>
      <c r="BO23" s="51"/>
      <c r="BP23" s="52"/>
      <c r="BQ23" s="51"/>
      <c r="BR23" s="52"/>
      <c r="BS23" s="51"/>
      <c r="BT23" s="2"/>
      <c r="BU23" s="3"/>
      <c r="BV23" s="3"/>
      <c r="BW23" s="3"/>
      <c r="BX23" s="3"/>
    </row>
    <row r="24" spans="1:76" ht="15">
      <c r="A24" s="14" t="s">
        <v>239</v>
      </c>
      <c r="B24" s="15"/>
      <c r="C24" s="15" t="s">
        <v>64</v>
      </c>
      <c r="D24" s="93">
        <v>583.9768882739681</v>
      </c>
      <c r="E24" s="81"/>
      <c r="F24" s="112" t="s">
        <v>666</v>
      </c>
      <c r="G24" s="15"/>
      <c r="H24" s="16" t="s">
        <v>239</v>
      </c>
      <c r="I24" s="66"/>
      <c r="J24" s="66"/>
      <c r="K24" s="114" t="s">
        <v>731</v>
      </c>
      <c r="L24" s="94">
        <v>1</v>
      </c>
      <c r="M24" s="95">
        <v>1752.721435546875</v>
      </c>
      <c r="N24" s="95">
        <v>606.997802734375</v>
      </c>
      <c r="O24" s="77"/>
      <c r="P24" s="96"/>
      <c r="Q24" s="96"/>
      <c r="R24" s="97"/>
      <c r="S24" s="51">
        <v>1</v>
      </c>
      <c r="T24" s="51">
        <v>0</v>
      </c>
      <c r="U24" s="52">
        <v>0</v>
      </c>
      <c r="V24" s="52">
        <v>0.027027</v>
      </c>
      <c r="W24" s="52">
        <v>0.030431</v>
      </c>
      <c r="X24" s="52">
        <v>0.42597</v>
      </c>
      <c r="Y24" s="52">
        <v>0</v>
      </c>
      <c r="Z24" s="52">
        <v>0</v>
      </c>
      <c r="AA24" s="82">
        <v>24</v>
      </c>
      <c r="AB24" s="82"/>
      <c r="AC24" s="98"/>
      <c r="AD24" s="85" t="s">
        <v>517</v>
      </c>
      <c r="AE24" s="85">
        <v>1392</v>
      </c>
      <c r="AF24" s="85">
        <v>9608547</v>
      </c>
      <c r="AG24" s="85">
        <v>14537</v>
      </c>
      <c r="AH24" s="85">
        <v>980</v>
      </c>
      <c r="AI24" s="85"/>
      <c r="AJ24" s="85" t="s">
        <v>549</v>
      </c>
      <c r="AK24" s="85" t="s">
        <v>576</v>
      </c>
      <c r="AL24" s="89" t="s">
        <v>605</v>
      </c>
      <c r="AM24" s="85"/>
      <c r="AN24" s="87">
        <v>40499.74574074074</v>
      </c>
      <c r="AO24" s="89" t="s">
        <v>634</v>
      </c>
      <c r="AP24" s="85" t="b">
        <v>0</v>
      </c>
      <c r="AQ24" s="85" t="b">
        <v>0</v>
      </c>
      <c r="AR24" s="85" t="b">
        <v>1</v>
      </c>
      <c r="AS24" s="85"/>
      <c r="AT24" s="85">
        <v>19575</v>
      </c>
      <c r="AU24" s="89" t="s">
        <v>646</v>
      </c>
      <c r="AV24" s="85" t="b">
        <v>1</v>
      </c>
      <c r="AW24" s="85" t="s">
        <v>675</v>
      </c>
      <c r="AX24" s="89" t="s">
        <v>697</v>
      </c>
      <c r="AY24" s="85" t="s">
        <v>65</v>
      </c>
      <c r="AZ24" s="85" t="str">
        <f>REPLACE(INDEX(GroupVertices[Group],MATCH(Vertices[[#This Row],[Vertex]],GroupVertices[Vertex],0)),1,1,"")</f>
        <v>1</v>
      </c>
      <c r="BA24" s="51"/>
      <c r="BB24" s="51"/>
      <c r="BC24" s="51"/>
      <c r="BD24" s="51"/>
      <c r="BE24" s="51"/>
      <c r="BF24" s="51"/>
      <c r="BG24" s="51"/>
      <c r="BH24" s="51"/>
      <c r="BI24" s="51"/>
      <c r="BJ24" s="51"/>
      <c r="BK24" s="51"/>
      <c r="BL24" s="52"/>
      <c r="BM24" s="51"/>
      <c r="BN24" s="52"/>
      <c r="BO24" s="51"/>
      <c r="BP24" s="52"/>
      <c r="BQ24" s="51"/>
      <c r="BR24" s="52"/>
      <c r="BS24" s="51"/>
      <c r="BT24" s="2"/>
      <c r="BU24" s="3"/>
      <c r="BV24" s="3"/>
      <c r="BW24" s="3"/>
      <c r="BX24" s="3"/>
    </row>
    <row r="25" spans="1:76" ht="15">
      <c r="A25" s="14" t="s">
        <v>240</v>
      </c>
      <c r="B25" s="15"/>
      <c r="C25" s="15" t="s">
        <v>64</v>
      </c>
      <c r="D25" s="93">
        <v>1000</v>
      </c>
      <c r="E25" s="81"/>
      <c r="F25" s="112" t="s">
        <v>667</v>
      </c>
      <c r="G25" s="15"/>
      <c r="H25" s="16" t="s">
        <v>240</v>
      </c>
      <c r="I25" s="66"/>
      <c r="J25" s="66"/>
      <c r="K25" s="114" t="s">
        <v>732</v>
      </c>
      <c r="L25" s="94">
        <v>1</v>
      </c>
      <c r="M25" s="95">
        <v>410.55023193359375</v>
      </c>
      <c r="N25" s="95">
        <v>3339.035888671875</v>
      </c>
      <c r="O25" s="77"/>
      <c r="P25" s="96"/>
      <c r="Q25" s="96"/>
      <c r="R25" s="97"/>
      <c r="S25" s="51">
        <v>1</v>
      </c>
      <c r="T25" s="51">
        <v>0</v>
      </c>
      <c r="U25" s="52">
        <v>0</v>
      </c>
      <c r="V25" s="52">
        <v>0.027027</v>
      </c>
      <c r="W25" s="52">
        <v>0.030431</v>
      </c>
      <c r="X25" s="52">
        <v>0.42597</v>
      </c>
      <c r="Y25" s="52">
        <v>0</v>
      </c>
      <c r="Z25" s="52">
        <v>0</v>
      </c>
      <c r="AA25" s="82">
        <v>25</v>
      </c>
      <c r="AB25" s="82"/>
      <c r="AC25" s="98"/>
      <c r="AD25" s="85" t="s">
        <v>518</v>
      </c>
      <c r="AE25" s="85">
        <v>894</v>
      </c>
      <c r="AF25" s="85">
        <v>44007934</v>
      </c>
      <c r="AG25" s="85">
        <v>369930</v>
      </c>
      <c r="AH25" s="85">
        <v>18328</v>
      </c>
      <c r="AI25" s="85"/>
      <c r="AJ25" s="85" t="s">
        <v>550</v>
      </c>
      <c r="AK25" s="85" t="s">
        <v>577</v>
      </c>
      <c r="AL25" s="89" t="s">
        <v>606</v>
      </c>
      <c r="AM25" s="85"/>
      <c r="AN25" s="87">
        <v>39143.862291666665</v>
      </c>
      <c r="AO25" s="89" t="s">
        <v>635</v>
      </c>
      <c r="AP25" s="85" t="b">
        <v>0</v>
      </c>
      <c r="AQ25" s="85" t="b">
        <v>0</v>
      </c>
      <c r="AR25" s="85" t="b">
        <v>0</v>
      </c>
      <c r="AS25" s="85"/>
      <c r="AT25" s="85">
        <v>200455</v>
      </c>
      <c r="AU25" s="89" t="s">
        <v>647</v>
      </c>
      <c r="AV25" s="85" t="b">
        <v>1</v>
      </c>
      <c r="AW25" s="85" t="s">
        <v>675</v>
      </c>
      <c r="AX25" s="89" t="s">
        <v>698</v>
      </c>
      <c r="AY25" s="85" t="s">
        <v>65</v>
      </c>
      <c r="AZ25" s="85" t="str">
        <f>REPLACE(INDEX(GroupVertices[Group],MATCH(Vertices[[#This Row],[Vertex]],GroupVertices[Vertex],0)),1,1,"")</f>
        <v>1</v>
      </c>
      <c r="BA25" s="51"/>
      <c r="BB25" s="51"/>
      <c r="BC25" s="51"/>
      <c r="BD25" s="51"/>
      <c r="BE25" s="51"/>
      <c r="BF25" s="51"/>
      <c r="BG25" s="51"/>
      <c r="BH25" s="51"/>
      <c r="BI25" s="51"/>
      <c r="BJ25" s="51"/>
      <c r="BK25" s="51"/>
      <c r="BL25" s="52"/>
      <c r="BM25" s="51"/>
      <c r="BN25" s="52"/>
      <c r="BO25" s="51"/>
      <c r="BP25" s="52"/>
      <c r="BQ25" s="51"/>
      <c r="BR25" s="52"/>
      <c r="BS25" s="51"/>
      <c r="BT25" s="2"/>
      <c r="BU25" s="3"/>
      <c r="BV25" s="3"/>
      <c r="BW25" s="3"/>
      <c r="BX25" s="3"/>
    </row>
    <row r="26" spans="1:76" ht="15">
      <c r="A26" s="14" t="s">
        <v>241</v>
      </c>
      <c r="B26" s="15"/>
      <c r="C26" s="15" t="s">
        <v>64</v>
      </c>
      <c r="D26" s="93">
        <v>162.8093633212009</v>
      </c>
      <c r="E26" s="81"/>
      <c r="F26" s="112" t="s">
        <v>668</v>
      </c>
      <c r="G26" s="15"/>
      <c r="H26" s="16" t="s">
        <v>241</v>
      </c>
      <c r="I26" s="66"/>
      <c r="J26" s="66"/>
      <c r="K26" s="114" t="s">
        <v>733</v>
      </c>
      <c r="L26" s="94">
        <v>1</v>
      </c>
      <c r="M26" s="95">
        <v>818.5435180664062</v>
      </c>
      <c r="N26" s="95">
        <v>885.3965454101562</v>
      </c>
      <c r="O26" s="77"/>
      <c r="P26" s="96"/>
      <c r="Q26" s="96"/>
      <c r="R26" s="97"/>
      <c r="S26" s="51">
        <v>1</v>
      </c>
      <c r="T26" s="51">
        <v>0</v>
      </c>
      <c r="U26" s="52">
        <v>0</v>
      </c>
      <c r="V26" s="52">
        <v>0.027027</v>
      </c>
      <c r="W26" s="52">
        <v>0.030431</v>
      </c>
      <c r="X26" s="52">
        <v>0.42597</v>
      </c>
      <c r="Y26" s="52">
        <v>0</v>
      </c>
      <c r="Z26" s="52">
        <v>0</v>
      </c>
      <c r="AA26" s="82">
        <v>26</v>
      </c>
      <c r="AB26" s="82"/>
      <c r="AC26" s="98"/>
      <c r="AD26" s="85" t="s">
        <v>519</v>
      </c>
      <c r="AE26" s="85">
        <v>2584</v>
      </c>
      <c r="AF26" s="85">
        <v>18668</v>
      </c>
      <c r="AG26" s="85">
        <v>9830</v>
      </c>
      <c r="AH26" s="85">
        <v>16008</v>
      </c>
      <c r="AI26" s="85"/>
      <c r="AJ26" s="85" t="s">
        <v>551</v>
      </c>
      <c r="AK26" s="85" t="s">
        <v>578</v>
      </c>
      <c r="AL26" s="89" t="s">
        <v>607</v>
      </c>
      <c r="AM26" s="85"/>
      <c r="AN26" s="87">
        <v>40597.690358796295</v>
      </c>
      <c r="AO26" s="89" t="s">
        <v>636</v>
      </c>
      <c r="AP26" s="85" t="b">
        <v>0</v>
      </c>
      <c r="AQ26" s="85" t="b">
        <v>0</v>
      </c>
      <c r="AR26" s="85" t="b">
        <v>1</v>
      </c>
      <c r="AS26" s="85"/>
      <c r="AT26" s="85">
        <v>639</v>
      </c>
      <c r="AU26" s="89" t="s">
        <v>649</v>
      </c>
      <c r="AV26" s="85" t="b">
        <v>0</v>
      </c>
      <c r="AW26" s="85" t="s">
        <v>675</v>
      </c>
      <c r="AX26" s="89" t="s">
        <v>699</v>
      </c>
      <c r="AY26" s="85" t="s">
        <v>65</v>
      </c>
      <c r="AZ26" s="85" t="str">
        <f>REPLACE(INDEX(GroupVertices[Group],MATCH(Vertices[[#This Row],[Vertex]],GroupVertices[Vertex],0)),1,1,"")</f>
        <v>1</v>
      </c>
      <c r="BA26" s="51"/>
      <c r="BB26" s="51"/>
      <c r="BC26" s="51"/>
      <c r="BD26" s="51"/>
      <c r="BE26" s="51"/>
      <c r="BF26" s="51"/>
      <c r="BG26" s="51"/>
      <c r="BH26" s="51"/>
      <c r="BI26" s="51"/>
      <c r="BJ26" s="51"/>
      <c r="BK26" s="51"/>
      <c r="BL26" s="52"/>
      <c r="BM26" s="51"/>
      <c r="BN26" s="52"/>
      <c r="BO26" s="51"/>
      <c r="BP26" s="52"/>
      <c r="BQ26" s="51"/>
      <c r="BR26" s="52"/>
      <c r="BS26" s="51"/>
      <c r="BT26" s="2"/>
      <c r="BU26" s="3"/>
      <c r="BV26" s="3"/>
      <c r="BW26" s="3"/>
      <c r="BX26" s="3"/>
    </row>
    <row r="27" spans="1:76" ht="15">
      <c r="A27" s="14" t="s">
        <v>242</v>
      </c>
      <c r="B27" s="15"/>
      <c r="C27" s="15" t="s">
        <v>64</v>
      </c>
      <c r="D27" s="93">
        <v>166.11273740176773</v>
      </c>
      <c r="E27" s="81"/>
      <c r="F27" s="112" t="s">
        <v>669</v>
      </c>
      <c r="G27" s="15"/>
      <c r="H27" s="16" t="s">
        <v>242</v>
      </c>
      <c r="I27" s="66"/>
      <c r="J27" s="66"/>
      <c r="K27" s="114" t="s">
        <v>734</v>
      </c>
      <c r="L27" s="94">
        <v>1</v>
      </c>
      <c r="M27" s="95">
        <v>2884.70166015625</v>
      </c>
      <c r="N27" s="95">
        <v>5034.37939453125</v>
      </c>
      <c r="O27" s="77"/>
      <c r="P27" s="96"/>
      <c r="Q27" s="96"/>
      <c r="R27" s="97"/>
      <c r="S27" s="51">
        <v>1</v>
      </c>
      <c r="T27" s="51">
        <v>0</v>
      </c>
      <c r="U27" s="52">
        <v>0</v>
      </c>
      <c r="V27" s="52">
        <v>0.027027</v>
      </c>
      <c r="W27" s="52">
        <v>0.030431</v>
      </c>
      <c r="X27" s="52">
        <v>0.42597</v>
      </c>
      <c r="Y27" s="52">
        <v>0</v>
      </c>
      <c r="Z27" s="52">
        <v>0</v>
      </c>
      <c r="AA27" s="82">
        <v>27</v>
      </c>
      <c r="AB27" s="82"/>
      <c r="AC27" s="98"/>
      <c r="AD27" s="85" t="s">
        <v>520</v>
      </c>
      <c r="AE27" s="85">
        <v>32241</v>
      </c>
      <c r="AF27" s="85">
        <v>93885</v>
      </c>
      <c r="AG27" s="85">
        <v>21841</v>
      </c>
      <c r="AH27" s="85">
        <v>11732</v>
      </c>
      <c r="AI27" s="85"/>
      <c r="AJ27" s="85" t="s">
        <v>552</v>
      </c>
      <c r="AK27" s="85" t="s">
        <v>579</v>
      </c>
      <c r="AL27" s="89" t="s">
        <v>608</v>
      </c>
      <c r="AM27" s="85"/>
      <c r="AN27" s="87">
        <v>39403.866319444445</v>
      </c>
      <c r="AO27" s="89" t="s">
        <v>637</v>
      </c>
      <c r="AP27" s="85" t="b">
        <v>0</v>
      </c>
      <c r="AQ27" s="85" t="b">
        <v>0</v>
      </c>
      <c r="AR27" s="85" t="b">
        <v>1</v>
      </c>
      <c r="AS27" s="85"/>
      <c r="AT27" s="85">
        <v>2544</v>
      </c>
      <c r="AU27" s="89" t="s">
        <v>646</v>
      </c>
      <c r="AV27" s="85" t="b">
        <v>0</v>
      </c>
      <c r="AW27" s="85" t="s">
        <v>675</v>
      </c>
      <c r="AX27" s="89" t="s">
        <v>700</v>
      </c>
      <c r="AY27" s="85" t="s">
        <v>65</v>
      </c>
      <c r="AZ27" s="85" t="str">
        <f>REPLACE(INDEX(GroupVertices[Group],MATCH(Vertices[[#This Row],[Vertex]],GroupVertices[Vertex],0)),1,1,"")</f>
        <v>1</v>
      </c>
      <c r="BA27" s="51"/>
      <c r="BB27" s="51"/>
      <c r="BC27" s="51"/>
      <c r="BD27" s="51"/>
      <c r="BE27" s="51"/>
      <c r="BF27" s="51"/>
      <c r="BG27" s="51"/>
      <c r="BH27" s="51"/>
      <c r="BI27" s="51"/>
      <c r="BJ27" s="51"/>
      <c r="BK27" s="51"/>
      <c r="BL27" s="52"/>
      <c r="BM27" s="51"/>
      <c r="BN27" s="52"/>
      <c r="BO27" s="51"/>
      <c r="BP27" s="52"/>
      <c r="BQ27" s="51"/>
      <c r="BR27" s="52"/>
      <c r="BS27" s="51"/>
      <c r="BT27" s="2"/>
      <c r="BU27" s="3"/>
      <c r="BV27" s="3"/>
      <c r="BW27" s="3"/>
      <c r="BX27" s="3"/>
    </row>
    <row r="28" spans="1:76" ht="15">
      <c r="A28" s="14" t="s">
        <v>243</v>
      </c>
      <c r="B28" s="15"/>
      <c r="C28" s="15" t="s">
        <v>64</v>
      </c>
      <c r="D28" s="93">
        <v>165.3476872603971</v>
      </c>
      <c r="E28" s="81"/>
      <c r="F28" s="112" t="s">
        <v>670</v>
      </c>
      <c r="G28" s="15"/>
      <c r="H28" s="16" t="s">
        <v>243</v>
      </c>
      <c r="I28" s="66"/>
      <c r="J28" s="66"/>
      <c r="K28" s="114" t="s">
        <v>735</v>
      </c>
      <c r="L28" s="94">
        <v>1</v>
      </c>
      <c r="M28" s="95">
        <v>2568.55712890625</v>
      </c>
      <c r="N28" s="95">
        <v>1992.048583984375</v>
      </c>
      <c r="O28" s="77"/>
      <c r="P28" s="96"/>
      <c r="Q28" s="96"/>
      <c r="R28" s="97"/>
      <c r="S28" s="51">
        <v>1</v>
      </c>
      <c r="T28" s="51">
        <v>0</v>
      </c>
      <c r="U28" s="52">
        <v>0</v>
      </c>
      <c r="V28" s="52">
        <v>0.027027</v>
      </c>
      <c r="W28" s="52">
        <v>0.030431</v>
      </c>
      <c r="X28" s="52">
        <v>0.42597</v>
      </c>
      <c r="Y28" s="52">
        <v>0</v>
      </c>
      <c r="Z28" s="52">
        <v>0</v>
      </c>
      <c r="AA28" s="82">
        <v>28</v>
      </c>
      <c r="AB28" s="82"/>
      <c r="AC28" s="98"/>
      <c r="AD28" s="85" t="s">
        <v>521</v>
      </c>
      <c r="AE28" s="85">
        <v>3564</v>
      </c>
      <c r="AF28" s="85">
        <v>76465</v>
      </c>
      <c r="AG28" s="85">
        <v>32238</v>
      </c>
      <c r="AH28" s="85">
        <v>31727</v>
      </c>
      <c r="AI28" s="85"/>
      <c r="AJ28" s="85" t="s">
        <v>553</v>
      </c>
      <c r="AK28" s="85" t="s">
        <v>580</v>
      </c>
      <c r="AL28" s="89" t="s">
        <v>609</v>
      </c>
      <c r="AM28" s="85"/>
      <c r="AN28" s="87">
        <v>39877.84375</v>
      </c>
      <c r="AO28" s="89" t="s">
        <v>638</v>
      </c>
      <c r="AP28" s="85" t="b">
        <v>0</v>
      </c>
      <c r="AQ28" s="85" t="b">
        <v>0</v>
      </c>
      <c r="AR28" s="85" t="b">
        <v>1</v>
      </c>
      <c r="AS28" s="85"/>
      <c r="AT28" s="85">
        <v>1754</v>
      </c>
      <c r="AU28" s="89" t="s">
        <v>646</v>
      </c>
      <c r="AV28" s="85" t="b">
        <v>1</v>
      </c>
      <c r="AW28" s="85" t="s">
        <v>675</v>
      </c>
      <c r="AX28" s="89" t="s">
        <v>701</v>
      </c>
      <c r="AY28" s="85" t="s">
        <v>65</v>
      </c>
      <c r="AZ28" s="85" t="str">
        <f>REPLACE(INDEX(GroupVertices[Group],MATCH(Vertices[[#This Row],[Vertex]],GroupVertices[Vertex],0)),1,1,"")</f>
        <v>1</v>
      </c>
      <c r="BA28" s="51"/>
      <c r="BB28" s="51"/>
      <c r="BC28" s="51"/>
      <c r="BD28" s="51"/>
      <c r="BE28" s="51"/>
      <c r="BF28" s="51"/>
      <c r="BG28" s="51"/>
      <c r="BH28" s="51"/>
      <c r="BI28" s="51"/>
      <c r="BJ28" s="51"/>
      <c r="BK28" s="51"/>
      <c r="BL28" s="52"/>
      <c r="BM28" s="51"/>
      <c r="BN28" s="52"/>
      <c r="BO28" s="51"/>
      <c r="BP28" s="52"/>
      <c r="BQ28" s="51"/>
      <c r="BR28" s="52"/>
      <c r="BS28" s="51"/>
      <c r="BT28" s="2"/>
      <c r="BU28" s="3"/>
      <c r="BV28" s="3"/>
      <c r="BW28" s="3"/>
      <c r="BX28" s="3"/>
    </row>
    <row r="29" spans="1:76" ht="15">
      <c r="A29" s="14" t="s">
        <v>222</v>
      </c>
      <c r="B29" s="15"/>
      <c r="C29" s="15" t="s">
        <v>64</v>
      </c>
      <c r="D29" s="93">
        <v>163.3568440940095</v>
      </c>
      <c r="E29" s="81"/>
      <c r="F29" s="112" t="s">
        <v>671</v>
      </c>
      <c r="G29" s="15"/>
      <c r="H29" s="16" t="s">
        <v>222</v>
      </c>
      <c r="I29" s="66"/>
      <c r="J29" s="66"/>
      <c r="K29" s="114" t="s">
        <v>736</v>
      </c>
      <c r="L29" s="94">
        <v>1</v>
      </c>
      <c r="M29" s="95">
        <v>3823.529296875</v>
      </c>
      <c r="N29" s="95">
        <v>2717.375244140625</v>
      </c>
      <c r="O29" s="77"/>
      <c r="P29" s="96"/>
      <c r="Q29" s="96"/>
      <c r="R29" s="97"/>
      <c r="S29" s="51">
        <v>1</v>
      </c>
      <c r="T29" s="51">
        <v>1</v>
      </c>
      <c r="U29" s="52">
        <v>0</v>
      </c>
      <c r="V29" s="52">
        <v>0</v>
      </c>
      <c r="W29" s="52">
        <v>0</v>
      </c>
      <c r="X29" s="52">
        <v>0.999985</v>
      </c>
      <c r="Y29" s="52">
        <v>0</v>
      </c>
      <c r="Z29" s="52" t="s">
        <v>800</v>
      </c>
      <c r="AA29" s="82">
        <v>29</v>
      </c>
      <c r="AB29" s="82"/>
      <c r="AC29" s="98"/>
      <c r="AD29" s="91" t="s">
        <v>522</v>
      </c>
      <c r="AE29" s="85">
        <v>20039</v>
      </c>
      <c r="AF29" s="85">
        <v>31134</v>
      </c>
      <c r="AG29" s="85">
        <v>244003</v>
      </c>
      <c r="AH29" s="85">
        <v>147</v>
      </c>
      <c r="AI29" s="85"/>
      <c r="AJ29" s="85" t="s">
        <v>554</v>
      </c>
      <c r="AK29" s="85" t="s">
        <v>581</v>
      </c>
      <c r="AL29" s="89" t="s">
        <v>610</v>
      </c>
      <c r="AM29" s="85"/>
      <c r="AN29" s="87">
        <v>40727.797627314816</v>
      </c>
      <c r="AO29" s="89" t="s">
        <v>639</v>
      </c>
      <c r="AP29" s="85" t="b">
        <v>0</v>
      </c>
      <c r="AQ29" s="85" t="b">
        <v>0</v>
      </c>
      <c r="AR29" s="85" t="b">
        <v>0</v>
      </c>
      <c r="AS29" s="85"/>
      <c r="AT29" s="85">
        <v>1061</v>
      </c>
      <c r="AU29" s="89" t="s">
        <v>646</v>
      </c>
      <c r="AV29" s="85" t="b">
        <v>0</v>
      </c>
      <c r="AW29" s="85" t="s">
        <v>675</v>
      </c>
      <c r="AX29" s="89" t="s">
        <v>702</v>
      </c>
      <c r="AY29" s="85" t="s">
        <v>66</v>
      </c>
      <c r="AZ29" s="85" t="str">
        <f>REPLACE(INDEX(GroupVertices[Group],MATCH(Vertices[[#This Row],[Vertex]],GroupVertices[Vertex],0)),1,1,"")</f>
        <v>5</v>
      </c>
      <c r="BA29" s="51" t="s">
        <v>283</v>
      </c>
      <c r="BB29" s="51" t="s">
        <v>283</v>
      </c>
      <c r="BC29" s="51" t="s">
        <v>302</v>
      </c>
      <c r="BD29" s="51" t="s">
        <v>302</v>
      </c>
      <c r="BE29" s="51" t="s">
        <v>321</v>
      </c>
      <c r="BF29" s="51" t="s">
        <v>321</v>
      </c>
      <c r="BG29" s="128" t="s">
        <v>1061</v>
      </c>
      <c r="BH29" s="128" t="s">
        <v>1061</v>
      </c>
      <c r="BI29" s="128" t="s">
        <v>998</v>
      </c>
      <c r="BJ29" s="128" t="s">
        <v>998</v>
      </c>
      <c r="BK29" s="128">
        <v>12</v>
      </c>
      <c r="BL29" s="131">
        <v>17.647058823529413</v>
      </c>
      <c r="BM29" s="128">
        <v>0</v>
      </c>
      <c r="BN29" s="131">
        <v>0</v>
      </c>
      <c r="BO29" s="128">
        <v>0</v>
      </c>
      <c r="BP29" s="131">
        <v>0</v>
      </c>
      <c r="BQ29" s="128">
        <v>56</v>
      </c>
      <c r="BR29" s="131">
        <v>82.3529411764706</v>
      </c>
      <c r="BS29" s="128">
        <v>68</v>
      </c>
      <c r="BT29" s="2"/>
      <c r="BU29" s="3"/>
      <c r="BV29" s="3"/>
      <c r="BW29" s="3"/>
      <c r="BX29" s="3"/>
    </row>
    <row r="30" spans="1:76" ht="15">
      <c r="A30" s="14" t="s">
        <v>223</v>
      </c>
      <c r="B30" s="15"/>
      <c r="C30" s="15" t="s">
        <v>64</v>
      </c>
      <c r="D30" s="93">
        <v>162.13487192790754</v>
      </c>
      <c r="E30" s="81"/>
      <c r="F30" s="112" t="s">
        <v>364</v>
      </c>
      <c r="G30" s="15"/>
      <c r="H30" s="16" t="s">
        <v>223</v>
      </c>
      <c r="I30" s="66"/>
      <c r="J30" s="66"/>
      <c r="K30" s="114" t="s">
        <v>737</v>
      </c>
      <c r="L30" s="94">
        <v>206.20410513706284</v>
      </c>
      <c r="M30" s="95">
        <v>9385.0263671875</v>
      </c>
      <c r="N30" s="95">
        <v>5455.33642578125</v>
      </c>
      <c r="O30" s="77"/>
      <c r="P30" s="96"/>
      <c r="Q30" s="96"/>
      <c r="R30" s="97"/>
      <c r="S30" s="51">
        <v>3</v>
      </c>
      <c r="T30" s="51">
        <v>2</v>
      </c>
      <c r="U30" s="52">
        <v>6</v>
      </c>
      <c r="V30" s="52">
        <v>0.333333</v>
      </c>
      <c r="W30" s="52">
        <v>0</v>
      </c>
      <c r="X30" s="52">
        <v>2.167904</v>
      </c>
      <c r="Y30" s="52">
        <v>0</v>
      </c>
      <c r="Z30" s="52">
        <v>0</v>
      </c>
      <c r="AA30" s="82">
        <v>30</v>
      </c>
      <c r="AB30" s="82"/>
      <c r="AC30" s="98"/>
      <c r="AD30" s="85" t="s">
        <v>523</v>
      </c>
      <c r="AE30" s="85">
        <v>2055</v>
      </c>
      <c r="AF30" s="85">
        <v>3310</v>
      </c>
      <c r="AG30" s="85">
        <v>6636</v>
      </c>
      <c r="AH30" s="85">
        <v>13250</v>
      </c>
      <c r="AI30" s="85"/>
      <c r="AJ30" s="85" t="s">
        <v>555</v>
      </c>
      <c r="AK30" s="85" t="s">
        <v>582</v>
      </c>
      <c r="AL30" s="89" t="s">
        <v>611</v>
      </c>
      <c r="AM30" s="85"/>
      <c r="AN30" s="87">
        <v>41362.64612268518</v>
      </c>
      <c r="AO30" s="89" t="s">
        <v>640</v>
      </c>
      <c r="AP30" s="85" t="b">
        <v>0</v>
      </c>
      <c r="AQ30" s="85" t="b">
        <v>0</v>
      </c>
      <c r="AR30" s="85" t="b">
        <v>1</v>
      </c>
      <c r="AS30" s="85"/>
      <c r="AT30" s="85">
        <v>144</v>
      </c>
      <c r="AU30" s="89" t="s">
        <v>647</v>
      </c>
      <c r="AV30" s="85" t="b">
        <v>0</v>
      </c>
      <c r="AW30" s="85" t="s">
        <v>675</v>
      </c>
      <c r="AX30" s="89" t="s">
        <v>703</v>
      </c>
      <c r="AY30" s="85" t="s">
        <v>66</v>
      </c>
      <c r="AZ30" s="85" t="str">
        <f>REPLACE(INDEX(GroupVertices[Group],MATCH(Vertices[[#This Row],[Vertex]],GroupVertices[Vertex],0)),1,1,"")</f>
        <v>3</v>
      </c>
      <c r="BA30" s="51"/>
      <c r="BB30" s="51"/>
      <c r="BC30" s="51"/>
      <c r="BD30" s="51"/>
      <c r="BE30" s="51" t="s">
        <v>333</v>
      </c>
      <c r="BF30" s="51" t="s">
        <v>1052</v>
      </c>
      <c r="BG30" s="128" t="s">
        <v>1062</v>
      </c>
      <c r="BH30" s="128" t="s">
        <v>1069</v>
      </c>
      <c r="BI30" s="128" t="s">
        <v>996</v>
      </c>
      <c r="BJ30" s="128" t="s">
        <v>1085</v>
      </c>
      <c r="BK30" s="128">
        <v>0</v>
      </c>
      <c r="BL30" s="131">
        <v>0</v>
      </c>
      <c r="BM30" s="128">
        <v>0</v>
      </c>
      <c r="BN30" s="131">
        <v>0</v>
      </c>
      <c r="BO30" s="128">
        <v>0</v>
      </c>
      <c r="BP30" s="131">
        <v>0</v>
      </c>
      <c r="BQ30" s="128">
        <v>46</v>
      </c>
      <c r="BR30" s="131">
        <v>100</v>
      </c>
      <c r="BS30" s="128">
        <v>46</v>
      </c>
      <c r="BT30" s="2"/>
      <c r="BU30" s="3"/>
      <c r="BV30" s="3"/>
      <c r="BW30" s="3"/>
      <c r="BX30" s="3"/>
    </row>
    <row r="31" spans="1:76" ht="15">
      <c r="A31" s="14" t="s">
        <v>244</v>
      </c>
      <c r="B31" s="15"/>
      <c r="C31" s="15" t="s">
        <v>64</v>
      </c>
      <c r="D31" s="93">
        <v>162.17821891352938</v>
      </c>
      <c r="E31" s="81"/>
      <c r="F31" s="112" t="s">
        <v>672</v>
      </c>
      <c r="G31" s="15"/>
      <c r="H31" s="16" t="s">
        <v>244</v>
      </c>
      <c r="I31" s="66"/>
      <c r="J31" s="66"/>
      <c r="K31" s="114" t="s">
        <v>738</v>
      </c>
      <c r="L31" s="94">
        <v>1</v>
      </c>
      <c r="M31" s="95">
        <v>9385.0263671875</v>
      </c>
      <c r="N31" s="95">
        <v>8249.17578125</v>
      </c>
      <c r="O31" s="77"/>
      <c r="P31" s="96"/>
      <c r="Q31" s="96"/>
      <c r="R31" s="97"/>
      <c r="S31" s="51">
        <v>1</v>
      </c>
      <c r="T31" s="51">
        <v>0</v>
      </c>
      <c r="U31" s="52">
        <v>0</v>
      </c>
      <c r="V31" s="52">
        <v>0.2</v>
      </c>
      <c r="W31" s="52">
        <v>0</v>
      </c>
      <c r="X31" s="52">
        <v>0.610678</v>
      </c>
      <c r="Y31" s="52">
        <v>0</v>
      </c>
      <c r="Z31" s="52">
        <v>0</v>
      </c>
      <c r="AA31" s="82">
        <v>31</v>
      </c>
      <c r="AB31" s="82"/>
      <c r="AC31" s="98"/>
      <c r="AD31" s="85" t="s">
        <v>524</v>
      </c>
      <c r="AE31" s="85">
        <v>1398</v>
      </c>
      <c r="AF31" s="85">
        <v>4297</v>
      </c>
      <c r="AG31" s="85">
        <v>4355</v>
      </c>
      <c r="AH31" s="85">
        <v>1193</v>
      </c>
      <c r="AI31" s="85"/>
      <c r="AJ31" s="85" t="s">
        <v>556</v>
      </c>
      <c r="AK31" s="85" t="s">
        <v>583</v>
      </c>
      <c r="AL31" s="89" t="s">
        <v>612</v>
      </c>
      <c r="AM31" s="85"/>
      <c r="AN31" s="87">
        <v>39948.654594907406</v>
      </c>
      <c r="AO31" s="89" t="s">
        <v>641</v>
      </c>
      <c r="AP31" s="85" t="b">
        <v>0</v>
      </c>
      <c r="AQ31" s="85" t="b">
        <v>0</v>
      </c>
      <c r="AR31" s="85" t="b">
        <v>1</v>
      </c>
      <c r="AS31" s="85"/>
      <c r="AT31" s="85">
        <v>138</v>
      </c>
      <c r="AU31" s="89" t="s">
        <v>646</v>
      </c>
      <c r="AV31" s="85" t="b">
        <v>0</v>
      </c>
      <c r="AW31" s="85" t="s">
        <v>675</v>
      </c>
      <c r="AX31" s="89" t="s">
        <v>704</v>
      </c>
      <c r="AY31" s="85" t="s">
        <v>65</v>
      </c>
      <c r="AZ31" s="85" t="str">
        <f>REPLACE(INDEX(GroupVertices[Group],MATCH(Vertices[[#This Row],[Vertex]],GroupVertices[Vertex],0)),1,1,"")</f>
        <v>3</v>
      </c>
      <c r="BA31" s="51"/>
      <c r="BB31" s="51"/>
      <c r="BC31" s="51"/>
      <c r="BD31" s="51"/>
      <c r="BE31" s="51"/>
      <c r="BF31" s="51"/>
      <c r="BG31" s="51"/>
      <c r="BH31" s="51"/>
      <c r="BI31" s="51"/>
      <c r="BJ31" s="51"/>
      <c r="BK31" s="51"/>
      <c r="BL31" s="52"/>
      <c r="BM31" s="51"/>
      <c r="BN31" s="52"/>
      <c r="BO31" s="51"/>
      <c r="BP31" s="52"/>
      <c r="BQ31" s="51"/>
      <c r="BR31" s="52"/>
      <c r="BS31" s="51"/>
      <c r="BT31" s="2"/>
      <c r="BU31" s="3"/>
      <c r="BV31" s="3"/>
      <c r="BW31" s="3"/>
      <c r="BX31" s="3"/>
    </row>
    <row r="32" spans="1:76" ht="15">
      <c r="A32" s="14" t="s">
        <v>224</v>
      </c>
      <c r="B32" s="15"/>
      <c r="C32" s="15" t="s">
        <v>64</v>
      </c>
      <c r="D32" s="93">
        <v>162.0719375506065</v>
      </c>
      <c r="E32" s="81"/>
      <c r="F32" s="112" t="s">
        <v>363</v>
      </c>
      <c r="G32" s="15"/>
      <c r="H32" s="16" t="s">
        <v>224</v>
      </c>
      <c r="I32" s="66"/>
      <c r="J32" s="66"/>
      <c r="K32" s="114" t="s">
        <v>739</v>
      </c>
      <c r="L32" s="94">
        <v>1</v>
      </c>
      <c r="M32" s="95">
        <v>8546.9033203125</v>
      </c>
      <c r="N32" s="95">
        <v>8249.17578125</v>
      </c>
      <c r="O32" s="77"/>
      <c r="P32" s="96"/>
      <c r="Q32" s="96"/>
      <c r="R32" s="97"/>
      <c r="S32" s="51">
        <v>0</v>
      </c>
      <c r="T32" s="51">
        <v>1</v>
      </c>
      <c r="U32" s="52">
        <v>0</v>
      </c>
      <c r="V32" s="52">
        <v>0.2</v>
      </c>
      <c r="W32" s="52">
        <v>0</v>
      </c>
      <c r="X32" s="52">
        <v>0.610678</v>
      </c>
      <c r="Y32" s="52">
        <v>0</v>
      </c>
      <c r="Z32" s="52">
        <v>0</v>
      </c>
      <c r="AA32" s="82">
        <v>32</v>
      </c>
      <c r="AB32" s="82"/>
      <c r="AC32" s="98"/>
      <c r="AD32" s="85" t="s">
        <v>525</v>
      </c>
      <c r="AE32" s="85">
        <v>4015</v>
      </c>
      <c r="AF32" s="85">
        <v>1877</v>
      </c>
      <c r="AG32" s="85">
        <v>15042</v>
      </c>
      <c r="AH32" s="85">
        <v>25424</v>
      </c>
      <c r="AI32" s="85"/>
      <c r="AJ32" s="85" t="s">
        <v>557</v>
      </c>
      <c r="AK32" s="85"/>
      <c r="AL32" s="85"/>
      <c r="AM32" s="85"/>
      <c r="AN32" s="87">
        <v>41938.7559837963</v>
      </c>
      <c r="AO32" s="85"/>
      <c r="AP32" s="85" t="b">
        <v>1</v>
      </c>
      <c r="AQ32" s="85" t="b">
        <v>0</v>
      </c>
      <c r="AR32" s="85" t="b">
        <v>0</v>
      </c>
      <c r="AS32" s="85"/>
      <c r="AT32" s="85">
        <v>15</v>
      </c>
      <c r="AU32" s="89" t="s">
        <v>646</v>
      </c>
      <c r="AV32" s="85" t="b">
        <v>0</v>
      </c>
      <c r="AW32" s="85" t="s">
        <v>675</v>
      </c>
      <c r="AX32" s="89" t="s">
        <v>705</v>
      </c>
      <c r="AY32" s="85" t="s">
        <v>66</v>
      </c>
      <c r="AZ32" s="85" t="str">
        <f>REPLACE(INDEX(GroupVertices[Group],MATCH(Vertices[[#This Row],[Vertex]],GroupVertices[Vertex],0)),1,1,"")</f>
        <v>3</v>
      </c>
      <c r="BA32" s="51"/>
      <c r="BB32" s="51"/>
      <c r="BC32" s="51"/>
      <c r="BD32" s="51"/>
      <c r="BE32" s="51" t="s">
        <v>334</v>
      </c>
      <c r="BF32" s="51" t="s">
        <v>334</v>
      </c>
      <c r="BG32" s="128" t="s">
        <v>942</v>
      </c>
      <c r="BH32" s="128" t="s">
        <v>942</v>
      </c>
      <c r="BI32" s="128" t="s">
        <v>1080</v>
      </c>
      <c r="BJ32" s="128" t="s">
        <v>1080</v>
      </c>
      <c r="BK32" s="128">
        <v>0</v>
      </c>
      <c r="BL32" s="131">
        <v>0</v>
      </c>
      <c r="BM32" s="128">
        <v>0</v>
      </c>
      <c r="BN32" s="131">
        <v>0</v>
      </c>
      <c r="BO32" s="128">
        <v>0</v>
      </c>
      <c r="BP32" s="131">
        <v>0</v>
      </c>
      <c r="BQ32" s="128">
        <v>18</v>
      </c>
      <c r="BR32" s="131">
        <v>100</v>
      </c>
      <c r="BS32" s="128">
        <v>18</v>
      </c>
      <c r="BT32" s="2"/>
      <c r="BU32" s="3"/>
      <c r="BV32" s="3"/>
      <c r="BW32" s="3"/>
      <c r="BX32" s="3"/>
    </row>
    <row r="33" spans="1:76" ht="15">
      <c r="A33" s="14" t="s">
        <v>225</v>
      </c>
      <c r="B33" s="15"/>
      <c r="C33" s="15" t="s">
        <v>64</v>
      </c>
      <c r="D33" s="93">
        <v>162.01497601023004</v>
      </c>
      <c r="E33" s="81"/>
      <c r="F33" s="112" t="s">
        <v>365</v>
      </c>
      <c r="G33" s="15"/>
      <c r="H33" s="16" t="s">
        <v>225</v>
      </c>
      <c r="I33" s="66"/>
      <c r="J33" s="66"/>
      <c r="K33" s="114" t="s">
        <v>740</v>
      </c>
      <c r="L33" s="94">
        <v>1</v>
      </c>
      <c r="M33" s="95">
        <v>8546.9033203125</v>
      </c>
      <c r="N33" s="95">
        <v>5455.33642578125</v>
      </c>
      <c r="O33" s="77"/>
      <c r="P33" s="96"/>
      <c r="Q33" s="96"/>
      <c r="R33" s="97"/>
      <c r="S33" s="51">
        <v>0</v>
      </c>
      <c r="T33" s="51">
        <v>1</v>
      </c>
      <c r="U33" s="52">
        <v>0</v>
      </c>
      <c r="V33" s="52">
        <v>0.2</v>
      </c>
      <c r="W33" s="52">
        <v>0</v>
      </c>
      <c r="X33" s="52">
        <v>0.610678</v>
      </c>
      <c r="Y33" s="52">
        <v>0</v>
      </c>
      <c r="Z33" s="52">
        <v>0</v>
      </c>
      <c r="AA33" s="82">
        <v>33</v>
      </c>
      <c r="AB33" s="82"/>
      <c r="AC33" s="98"/>
      <c r="AD33" s="85" t="s">
        <v>526</v>
      </c>
      <c r="AE33" s="85">
        <v>1118</v>
      </c>
      <c r="AF33" s="85">
        <v>580</v>
      </c>
      <c r="AG33" s="85">
        <v>553</v>
      </c>
      <c r="AH33" s="85">
        <v>1071</v>
      </c>
      <c r="AI33" s="85"/>
      <c r="AJ33" s="85" t="s">
        <v>558</v>
      </c>
      <c r="AK33" s="85" t="s">
        <v>584</v>
      </c>
      <c r="AL33" s="85"/>
      <c r="AM33" s="85"/>
      <c r="AN33" s="87">
        <v>42819.010567129626</v>
      </c>
      <c r="AO33" s="89" t="s">
        <v>642</v>
      </c>
      <c r="AP33" s="85" t="b">
        <v>0</v>
      </c>
      <c r="AQ33" s="85" t="b">
        <v>0</v>
      </c>
      <c r="AR33" s="85" t="b">
        <v>0</v>
      </c>
      <c r="AS33" s="85"/>
      <c r="AT33" s="85">
        <v>2</v>
      </c>
      <c r="AU33" s="89" t="s">
        <v>646</v>
      </c>
      <c r="AV33" s="85" t="b">
        <v>0</v>
      </c>
      <c r="AW33" s="85" t="s">
        <v>675</v>
      </c>
      <c r="AX33" s="89" t="s">
        <v>706</v>
      </c>
      <c r="AY33" s="85" t="s">
        <v>66</v>
      </c>
      <c r="AZ33" s="85" t="str">
        <f>REPLACE(INDEX(GroupVertices[Group],MATCH(Vertices[[#This Row],[Vertex]],GroupVertices[Vertex],0)),1,1,"")</f>
        <v>3</v>
      </c>
      <c r="BA33" s="51"/>
      <c r="BB33" s="51"/>
      <c r="BC33" s="51"/>
      <c r="BD33" s="51"/>
      <c r="BE33" s="51" t="s">
        <v>335</v>
      </c>
      <c r="BF33" s="51" t="s">
        <v>335</v>
      </c>
      <c r="BG33" s="128" t="s">
        <v>1063</v>
      </c>
      <c r="BH33" s="128" t="s">
        <v>1063</v>
      </c>
      <c r="BI33" s="128" t="s">
        <v>1081</v>
      </c>
      <c r="BJ33" s="128" t="s">
        <v>1081</v>
      </c>
      <c r="BK33" s="128">
        <v>2</v>
      </c>
      <c r="BL33" s="131">
        <v>5.128205128205129</v>
      </c>
      <c r="BM33" s="128">
        <v>1</v>
      </c>
      <c r="BN33" s="131">
        <v>2.5641025641025643</v>
      </c>
      <c r="BO33" s="128">
        <v>0</v>
      </c>
      <c r="BP33" s="131">
        <v>0</v>
      </c>
      <c r="BQ33" s="128">
        <v>36</v>
      </c>
      <c r="BR33" s="131">
        <v>92.3076923076923</v>
      </c>
      <c r="BS33" s="128">
        <v>39</v>
      </c>
      <c r="BT33" s="2"/>
      <c r="BU33" s="3"/>
      <c r="BV33" s="3"/>
      <c r="BW33" s="3"/>
      <c r="BX33" s="3"/>
    </row>
    <row r="34" spans="1:76" ht="15">
      <c r="A34" s="14" t="s">
        <v>226</v>
      </c>
      <c r="B34" s="15"/>
      <c r="C34" s="15" t="s">
        <v>64</v>
      </c>
      <c r="D34" s="93">
        <v>162.18902272149595</v>
      </c>
      <c r="E34" s="81"/>
      <c r="F34" s="112" t="s">
        <v>366</v>
      </c>
      <c r="G34" s="15"/>
      <c r="H34" s="16" t="s">
        <v>226</v>
      </c>
      <c r="I34" s="66"/>
      <c r="J34" s="66"/>
      <c r="K34" s="114" t="s">
        <v>741</v>
      </c>
      <c r="L34" s="94">
        <v>1</v>
      </c>
      <c r="M34" s="95">
        <v>9151.1318359375</v>
      </c>
      <c r="N34" s="95">
        <v>1191.057373046875</v>
      </c>
      <c r="O34" s="77"/>
      <c r="P34" s="96"/>
      <c r="Q34" s="96"/>
      <c r="R34" s="97"/>
      <c r="S34" s="51">
        <v>1</v>
      </c>
      <c r="T34" s="51">
        <v>2</v>
      </c>
      <c r="U34" s="52">
        <v>0</v>
      </c>
      <c r="V34" s="52">
        <v>1</v>
      </c>
      <c r="W34" s="52">
        <v>0</v>
      </c>
      <c r="X34" s="52">
        <v>1.298225</v>
      </c>
      <c r="Y34" s="52">
        <v>0</v>
      </c>
      <c r="Z34" s="52">
        <v>0</v>
      </c>
      <c r="AA34" s="82">
        <v>34</v>
      </c>
      <c r="AB34" s="82"/>
      <c r="AC34" s="98"/>
      <c r="AD34" s="85" t="s">
        <v>527</v>
      </c>
      <c r="AE34" s="85">
        <v>4033</v>
      </c>
      <c r="AF34" s="85">
        <v>4543</v>
      </c>
      <c r="AG34" s="85">
        <v>56774</v>
      </c>
      <c r="AH34" s="85">
        <v>72691</v>
      </c>
      <c r="AI34" s="85"/>
      <c r="AJ34" s="85" t="s">
        <v>559</v>
      </c>
      <c r="AK34" s="85" t="s">
        <v>585</v>
      </c>
      <c r="AL34" s="89" t="s">
        <v>613</v>
      </c>
      <c r="AM34" s="85"/>
      <c r="AN34" s="87">
        <v>39234.72895833333</v>
      </c>
      <c r="AO34" s="89" t="s">
        <v>643</v>
      </c>
      <c r="AP34" s="85" t="b">
        <v>0</v>
      </c>
      <c r="AQ34" s="85" t="b">
        <v>0</v>
      </c>
      <c r="AR34" s="85" t="b">
        <v>1</v>
      </c>
      <c r="AS34" s="85"/>
      <c r="AT34" s="85">
        <v>566</v>
      </c>
      <c r="AU34" s="89" t="s">
        <v>651</v>
      </c>
      <c r="AV34" s="85" t="b">
        <v>0</v>
      </c>
      <c r="AW34" s="85" t="s">
        <v>675</v>
      </c>
      <c r="AX34" s="89" t="s">
        <v>707</v>
      </c>
      <c r="AY34" s="85" t="s">
        <v>66</v>
      </c>
      <c r="AZ34" s="85" t="str">
        <f>REPLACE(INDEX(GroupVertices[Group],MATCH(Vertices[[#This Row],[Vertex]],GroupVertices[Vertex],0)),1,1,"")</f>
        <v>7</v>
      </c>
      <c r="BA34" s="51" t="s">
        <v>820</v>
      </c>
      <c r="BB34" s="51" t="s">
        <v>820</v>
      </c>
      <c r="BC34" s="51" t="s">
        <v>832</v>
      </c>
      <c r="BD34" s="51" t="s">
        <v>832</v>
      </c>
      <c r="BE34" s="51" t="s">
        <v>885</v>
      </c>
      <c r="BF34" s="51" t="s">
        <v>1053</v>
      </c>
      <c r="BG34" s="128" t="s">
        <v>1064</v>
      </c>
      <c r="BH34" s="128" t="s">
        <v>1070</v>
      </c>
      <c r="BI34" s="128" t="s">
        <v>1082</v>
      </c>
      <c r="BJ34" s="128" t="s">
        <v>1082</v>
      </c>
      <c r="BK34" s="128">
        <v>0</v>
      </c>
      <c r="BL34" s="131">
        <v>0</v>
      </c>
      <c r="BM34" s="128">
        <v>0</v>
      </c>
      <c r="BN34" s="131">
        <v>0</v>
      </c>
      <c r="BO34" s="128">
        <v>0</v>
      </c>
      <c r="BP34" s="131">
        <v>0</v>
      </c>
      <c r="BQ34" s="128">
        <v>53</v>
      </c>
      <c r="BR34" s="131">
        <v>100</v>
      </c>
      <c r="BS34" s="128">
        <v>53</v>
      </c>
      <c r="BT34" s="2"/>
      <c r="BU34" s="3"/>
      <c r="BV34" s="3"/>
      <c r="BW34" s="3"/>
      <c r="BX34" s="3"/>
    </row>
    <row r="35" spans="1:76" ht="15">
      <c r="A35" s="14" t="s">
        <v>245</v>
      </c>
      <c r="B35" s="15"/>
      <c r="C35" s="15" t="s">
        <v>64</v>
      </c>
      <c r="D35" s="93">
        <v>274.5150283658394</v>
      </c>
      <c r="E35" s="81"/>
      <c r="F35" s="112" t="s">
        <v>673</v>
      </c>
      <c r="G35" s="15"/>
      <c r="H35" s="16" t="s">
        <v>245</v>
      </c>
      <c r="I35" s="66"/>
      <c r="J35" s="66"/>
      <c r="K35" s="114" t="s">
        <v>742</v>
      </c>
      <c r="L35" s="94">
        <v>1</v>
      </c>
      <c r="M35" s="95">
        <v>9151.1318359375</v>
      </c>
      <c r="N35" s="95">
        <v>2867.3603515625</v>
      </c>
      <c r="O35" s="77"/>
      <c r="P35" s="96"/>
      <c r="Q35" s="96"/>
      <c r="R35" s="97"/>
      <c r="S35" s="51">
        <v>1</v>
      </c>
      <c r="T35" s="51">
        <v>0</v>
      </c>
      <c r="U35" s="52">
        <v>0</v>
      </c>
      <c r="V35" s="52">
        <v>1</v>
      </c>
      <c r="W35" s="52">
        <v>0</v>
      </c>
      <c r="X35" s="52">
        <v>0.701744</v>
      </c>
      <c r="Y35" s="52">
        <v>0</v>
      </c>
      <c r="Z35" s="52">
        <v>0</v>
      </c>
      <c r="AA35" s="82">
        <v>35</v>
      </c>
      <c r="AB35" s="82"/>
      <c r="AC35" s="98"/>
      <c r="AD35" s="85" t="s">
        <v>528</v>
      </c>
      <c r="AE35" s="85">
        <v>164</v>
      </c>
      <c r="AF35" s="85">
        <v>2562178</v>
      </c>
      <c r="AG35" s="85">
        <v>161538</v>
      </c>
      <c r="AH35" s="85">
        <v>1477</v>
      </c>
      <c r="AI35" s="85"/>
      <c r="AJ35" s="85" t="s">
        <v>560</v>
      </c>
      <c r="AK35" s="85" t="s">
        <v>586</v>
      </c>
      <c r="AL35" s="89" t="s">
        <v>614</v>
      </c>
      <c r="AM35" s="85"/>
      <c r="AN35" s="87">
        <v>40634.829421296294</v>
      </c>
      <c r="AO35" s="89" t="s">
        <v>644</v>
      </c>
      <c r="AP35" s="85" t="b">
        <v>0</v>
      </c>
      <c r="AQ35" s="85" t="b">
        <v>0</v>
      </c>
      <c r="AR35" s="85" t="b">
        <v>1</v>
      </c>
      <c r="AS35" s="85"/>
      <c r="AT35" s="85">
        <v>36631</v>
      </c>
      <c r="AU35" s="89" t="s">
        <v>646</v>
      </c>
      <c r="AV35" s="85" t="b">
        <v>1</v>
      </c>
      <c r="AW35" s="85" t="s">
        <v>675</v>
      </c>
      <c r="AX35" s="89" t="s">
        <v>708</v>
      </c>
      <c r="AY35" s="85" t="s">
        <v>65</v>
      </c>
      <c r="AZ35" s="85" t="str">
        <f>REPLACE(INDEX(GroupVertices[Group],MATCH(Vertices[[#This Row],[Vertex]],GroupVertices[Vertex],0)),1,1,"")</f>
        <v>7</v>
      </c>
      <c r="BA35" s="51"/>
      <c r="BB35" s="51"/>
      <c r="BC35" s="51"/>
      <c r="BD35" s="51"/>
      <c r="BE35" s="51"/>
      <c r="BF35" s="51"/>
      <c r="BG35" s="51"/>
      <c r="BH35" s="51"/>
      <c r="BI35" s="51"/>
      <c r="BJ35" s="51"/>
      <c r="BK35" s="51"/>
      <c r="BL35" s="52"/>
      <c r="BM35" s="51"/>
      <c r="BN35" s="52"/>
      <c r="BO35" s="51"/>
      <c r="BP35" s="52"/>
      <c r="BQ35" s="51"/>
      <c r="BR35" s="52"/>
      <c r="BS35" s="51"/>
      <c r="BT35" s="2"/>
      <c r="BU35" s="3"/>
      <c r="BV35" s="3"/>
      <c r="BW35" s="3"/>
      <c r="BX35" s="3"/>
    </row>
    <row r="36" spans="1:76" ht="15">
      <c r="A36" s="99" t="s">
        <v>227</v>
      </c>
      <c r="B36" s="100"/>
      <c r="C36" s="100" t="s">
        <v>64</v>
      </c>
      <c r="D36" s="101">
        <v>162.23122784123515</v>
      </c>
      <c r="E36" s="102"/>
      <c r="F36" s="113" t="s">
        <v>674</v>
      </c>
      <c r="G36" s="100"/>
      <c r="H36" s="103" t="s">
        <v>227</v>
      </c>
      <c r="I36" s="104"/>
      <c r="J36" s="104"/>
      <c r="K36" s="115" t="s">
        <v>743</v>
      </c>
      <c r="L36" s="105">
        <v>1</v>
      </c>
      <c r="M36" s="106">
        <v>5311.35986328125</v>
      </c>
      <c r="N36" s="106">
        <v>2717.375244140625</v>
      </c>
      <c r="O36" s="107"/>
      <c r="P36" s="108"/>
      <c r="Q36" s="108"/>
      <c r="R36" s="109"/>
      <c r="S36" s="51">
        <v>1</v>
      </c>
      <c r="T36" s="51">
        <v>1</v>
      </c>
      <c r="U36" s="52">
        <v>0</v>
      </c>
      <c r="V36" s="52">
        <v>0</v>
      </c>
      <c r="W36" s="52">
        <v>0</v>
      </c>
      <c r="X36" s="52">
        <v>0.999985</v>
      </c>
      <c r="Y36" s="52">
        <v>0</v>
      </c>
      <c r="Z36" s="52" t="s">
        <v>800</v>
      </c>
      <c r="AA36" s="110">
        <v>36</v>
      </c>
      <c r="AB36" s="110"/>
      <c r="AC36" s="111"/>
      <c r="AD36" s="85" t="s">
        <v>474</v>
      </c>
      <c r="AE36" s="85">
        <v>4820</v>
      </c>
      <c r="AF36" s="85">
        <v>5504</v>
      </c>
      <c r="AG36" s="85">
        <v>58500</v>
      </c>
      <c r="AH36" s="85">
        <v>1899</v>
      </c>
      <c r="AI36" s="85"/>
      <c r="AJ36" s="85" t="s">
        <v>561</v>
      </c>
      <c r="AK36" s="85" t="s">
        <v>587</v>
      </c>
      <c r="AL36" s="89" t="s">
        <v>615</v>
      </c>
      <c r="AM36" s="85"/>
      <c r="AN36" s="87">
        <v>42849.66386574074</v>
      </c>
      <c r="AO36" s="89" t="s">
        <v>645</v>
      </c>
      <c r="AP36" s="85" t="b">
        <v>1</v>
      </c>
      <c r="AQ36" s="85" t="b">
        <v>0</v>
      </c>
      <c r="AR36" s="85" t="b">
        <v>1</v>
      </c>
      <c r="AS36" s="85"/>
      <c r="AT36" s="85">
        <v>7</v>
      </c>
      <c r="AU36" s="85"/>
      <c r="AV36" s="85" t="b">
        <v>0</v>
      </c>
      <c r="AW36" s="85" t="s">
        <v>675</v>
      </c>
      <c r="AX36" s="89" t="s">
        <v>709</v>
      </c>
      <c r="AY36" s="85" t="s">
        <v>66</v>
      </c>
      <c r="AZ36" s="85" t="str">
        <f>REPLACE(INDEX(GroupVertices[Group],MATCH(Vertices[[#This Row],[Vertex]],GroupVertices[Vertex],0)),1,1,"")</f>
        <v>5</v>
      </c>
      <c r="BA36" s="51" t="s">
        <v>1039</v>
      </c>
      <c r="BB36" s="51" t="s">
        <v>1039</v>
      </c>
      <c r="BC36" s="51" t="s">
        <v>311</v>
      </c>
      <c r="BD36" s="51" t="s">
        <v>311</v>
      </c>
      <c r="BE36" s="51"/>
      <c r="BF36" s="51"/>
      <c r="BG36" s="128" t="s">
        <v>1065</v>
      </c>
      <c r="BH36" s="128" t="s">
        <v>1071</v>
      </c>
      <c r="BI36" s="128" t="s">
        <v>1083</v>
      </c>
      <c r="BJ36" s="128" t="s">
        <v>1086</v>
      </c>
      <c r="BK36" s="128">
        <v>3</v>
      </c>
      <c r="BL36" s="131">
        <v>9.67741935483871</v>
      </c>
      <c r="BM36" s="128">
        <v>0</v>
      </c>
      <c r="BN36" s="131">
        <v>0</v>
      </c>
      <c r="BO36" s="128">
        <v>0</v>
      </c>
      <c r="BP36" s="131">
        <v>0</v>
      </c>
      <c r="BQ36" s="128">
        <v>28</v>
      </c>
      <c r="BR36" s="131">
        <v>90.3225806451613</v>
      </c>
      <c r="BS36" s="128">
        <v>31</v>
      </c>
      <c r="BT36" s="2"/>
      <c r="BU36" s="3"/>
      <c r="BV36" s="3"/>
      <c r="BW36" s="3"/>
      <c r="BX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
    <dataValidation allowBlank="1" showInputMessage="1" promptTitle="Vertex Tooltip" prompt="Enter optional text that will pop up when the mouse is hovered over the vertex." errorTitle="Invalid Vertex Image Key" sqref="K3:K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
    <dataValidation allowBlank="1" showInputMessage="1" promptTitle="Vertex Label Fill Color" prompt="To select an optional fill color for the Label shape, right-click and select Select Color on the right-click menu." sqref="I3:I36"/>
    <dataValidation allowBlank="1" showInputMessage="1" promptTitle="Vertex Image File" prompt="Enter the path to an image file.  Hover over the column header for examples." errorTitle="Invalid Vertex Image Key" sqref="F3:F36"/>
    <dataValidation allowBlank="1" showInputMessage="1" promptTitle="Vertex Color" prompt="To select an optional vertex color, right-click and select Select Color on the right-click menu." sqref="B3:B36"/>
    <dataValidation allowBlank="1" showInputMessage="1" promptTitle="Vertex Opacity" prompt="Enter an optional vertex opacity between 0 (transparent) and 100 (opaque)." errorTitle="Invalid Vertex Opacity" error="The optional vertex opacity must be a whole number between 0 and 10." sqref="E3:E36"/>
    <dataValidation type="list" allowBlank="1" showInputMessage="1" showErrorMessage="1" promptTitle="Vertex Shape" prompt="Select an optional vertex shape." errorTitle="Invalid Vertex Shape" error="You have entered an invalid vertex shape.  Try selecting from the drop-down list instead." sqref="C3:C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
      <formula1>ValidVertexLabelPositions</formula1>
    </dataValidation>
    <dataValidation allowBlank="1" showInputMessage="1" showErrorMessage="1" promptTitle="Vertex Name" prompt="Enter the name of the vertex." sqref="A3:A36"/>
  </dataValidations>
  <hyperlinks>
    <hyperlink ref="AL4" r:id="rId1" display="http://www.poet-on-a-hill.blogspot.com/"/>
    <hyperlink ref="AL5" r:id="rId2" display="http://www.traveldglobe.com/"/>
    <hyperlink ref="AL6" r:id="rId3" display="https://t.co/zTXfMLSsWP"/>
    <hyperlink ref="AL8" r:id="rId4" display="http://twitch.tv/"/>
    <hyperlink ref="AL9" r:id="rId5" display="https://t.co/F3fLcf5sH7"/>
    <hyperlink ref="AL10" r:id="rId6" display="http://www.celebratecng.blogspot.com/"/>
    <hyperlink ref="AL12" r:id="rId7" display="https://t.co/lJmMq6v1rW"/>
    <hyperlink ref="AL13" r:id="rId8" display="http://www.scmp.com/"/>
    <hyperlink ref="AL14" r:id="rId9" display="http://t.co/bHEAnMY75x"/>
    <hyperlink ref="AL15" r:id="rId10" display="http://www.foxnews.com/"/>
    <hyperlink ref="AL16" r:id="rId11" display="http://hill.tv/"/>
    <hyperlink ref="AL17" r:id="rId12" display="http://t.co/9CvnIHlNjV"/>
    <hyperlink ref="AL18" r:id="rId13" display="http://t.co/nthK5jZoqc"/>
    <hyperlink ref="AL19" r:id="rId14" display="http://www.hispanic-jobs.com/"/>
    <hyperlink ref="AL20" r:id="rId15" display="http://www.womenspowerbook.org/"/>
    <hyperlink ref="AL21" r:id="rId16" display="http://t.co/t414UtTRv4"/>
    <hyperlink ref="AL23" r:id="rId17" display="http://washingtonpost.com/"/>
    <hyperlink ref="AL24" r:id="rId18" display="https://t.co/jpg8Sp1GhR"/>
    <hyperlink ref="AL25" r:id="rId19" display="http://www.nytimes.com/"/>
    <hyperlink ref="AL26" r:id="rId20" display="https://t.co/YscXOXHlGI"/>
    <hyperlink ref="AL27" r:id="rId21" display="http://t.co/siFft4bzd2"/>
    <hyperlink ref="AL28" r:id="rId22" display="https://t.co/t2lJZjWo2o"/>
    <hyperlink ref="AL29" r:id="rId23" display="http://t.co/Et3TV3BO2Q"/>
    <hyperlink ref="AL30" r:id="rId24" display="https://t.co/dAs0P2ghs2"/>
    <hyperlink ref="AL31" r:id="rId25" display="https://t.co/6X2a5vc9Ux"/>
    <hyperlink ref="AL34" r:id="rId26" display="https://t.co/ioDZwZWJiy"/>
    <hyperlink ref="AL35" r:id="rId27" display="http://t.co/W2SFxIXkC4"/>
    <hyperlink ref="AL36" r:id="rId28" display="http://americandigest.news/"/>
    <hyperlink ref="AO4" r:id="rId29" display="https://pbs.twimg.com/profile_banners/111681055/1553389113"/>
    <hyperlink ref="AO5" r:id="rId30" display="https://pbs.twimg.com/profile_banners/860033821378465792/1502789121"/>
    <hyperlink ref="AO6" r:id="rId31" display="https://pbs.twimg.com/profile_banners/743949780322230272/1557326732"/>
    <hyperlink ref="AO8" r:id="rId32" display="https://pbs.twimg.com/profile_banners/309366491/1445279789"/>
    <hyperlink ref="AO9" r:id="rId33" display="https://pbs.twimg.com/profile_banners/10228272/1563295551"/>
    <hyperlink ref="AO10" r:id="rId34" display="https://pbs.twimg.com/profile_banners/278666824/1454281143"/>
    <hyperlink ref="AO11" r:id="rId35" display="https://pbs.twimg.com/profile_banners/717927353268232192/1460477788"/>
    <hyperlink ref="AO12" r:id="rId36" display="https://pbs.twimg.com/profile_banners/3000201888/1457553856"/>
    <hyperlink ref="AO13" r:id="rId37" display="https://pbs.twimg.com/profile_banners/23922797/1553562693"/>
    <hyperlink ref="AO14" r:id="rId38" display="https://pbs.twimg.com/profile_banners/18805644/1525876234"/>
    <hyperlink ref="AO15" r:id="rId39" display="https://pbs.twimg.com/profile_banners/1367531/1492649996"/>
    <hyperlink ref="AO17" r:id="rId40" display="https://pbs.twimg.com/profile_banners/14786217/1551888886"/>
    <hyperlink ref="AO18" r:id="rId41" display="https://pbs.twimg.com/profile_banners/133880286/1558633479"/>
    <hyperlink ref="AO19" r:id="rId42" display="https://pbs.twimg.com/profile_banners/25560855/1418537729"/>
    <hyperlink ref="AO20" r:id="rId43" display="https://pbs.twimg.com/profile_banners/725719130184232961/1493600845"/>
    <hyperlink ref="AO21" r:id="rId44" display="https://pbs.twimg.com/profile_banners/1917731/1434034905"/>
    <hyperlink ref="AO22" r:id="rId45" display="https://pbs.twimg.com/profile_banners/15506669/1448361938"/>
    <hyperlink ref="AO23" r:id="rId46" display="https://pbs.twimg.com/profile_banners/2467791/1469484132"/>
    <hyperlink ref="AO24" r:id="rId47" display="https://pbs.twimg.com/profile_banners/216776631/1556544578"/>
    <hyperlink ref="AO25" r:id="rId48" display="https://pbs.twimg.com/profile_banners/807095/1566786202"/>
    <hyperlink ref="AO26" r:id="rId49" display="https://pbs.twimg.com/profile_banners/256573185/1521029981"/>
    <hyperlink ref="AO27" r:id="rId50" display="https://pbs.twimg.com/profile_banners/10340482/1516753060"/>
    <hyperlink ref="AO28" r:id="rId51" display="https://pbs.twimg.com/profile_banners/22971125/1566597436"/>
    <hyperlink ref="AO29" r:id="rId52" display="https://pbs.twimg.com/profile_banners/328638472/1493583065"/>
    <hyperlink ref="AO30" r:id="rId53" display="https://pbs.twimg.com/profile_banners/1314177079/1408934145"/>
    <hyperlink ref="AO31" r:id="rId54" display="https://pbs.twimg.com/profile_banners/40265638/1563274417"/>
    <hyperlink ref="AO33" r:id="rId55" display="https://pbs.twimg.com/profile_banners/845428821696352256/1495674828"/>
    <hyperlink ref="AO34" r:id="rId56" display="https://pbs.twimg.com/profile_banners/6505892/1461777860"/>
    <hyperlink ref="AO35" r:id="rId57" display="https://pbs.twimg.com/profile_banners/275686563/1566914626"/>
    <hyperlink ref="AO36" r:id="rId58" display="https://pbs.twimg.com/profile_banners/856537207460507655/1558596835"/>
    <hyperlink ref="AU4" r:id="rId59" display="http://abs.twimg.com/images/themes/theme1/bg.png"/>
    <hyperlink ref="AU5" r:id="rId60" display="http://abs.twimg.com/images/themes/theme1/bg.png"/>
    <hyperlink ref="AU6" r:id="rId61" display="http://abs.twimg.com/images/themes/theme1/bg.png"/>
    <hyperlink ref="AU7" r:id="rId62" display="http://abs.twimg.com/images/themes/theme1/bg.png"/>
    <hyperlink ref="AU8" r:id="rId63" display="http://abs.twimg.com/images/themes/theme14/bg.gif"/>
    <hyperlink ref="AU9" r:id="rId64" display="http://abs.twimg.com/images/themes/theme14/bg.gif"/>
    <hyperlink ref="AU10" r:id="rId65" display="http://abs.twimg.com/images/themes/theme1/bg.png"/>
    <hyperlink ref="AU11" r:id="rId66" display="http://abs.twimg.com/images/themes/theme1/bg.png"/>
    <hyperlink ref="AU12" r:id="rId67" display="http://abs.twimg.com/images/themes/theme1/bg.png"/>
    <hyperlink ref="AU13" r:id="rId68" display="http://abs.twimg.com/images/themes/theme1/bg.png"/>
    <hyperlink ref="AU14" r:id="rId69" display="http://abs.twimg.com/images/themes/theme1/bg.png"/>
    <hyperlink ref="AU15" r:id="rId70" display="http://abs.twimg.com/images/themes/theme1/bg.png"/>
    <hyperlink ref="AU16" r:id="rId71" display="http://abs.twimg.com/images/themes/theme7/bg.gif"/>
    <hyperlink ref="AU17" r:id="rId72" display="http://abs.twimg.com/images/themes/theme5/bg.gif"/>
    <hyperlink ref="AU18" r:id="rId73" display="http://abs.twimg.com/images/themes/theme14/bg.gif"/>
    <hyperlink ref="AU19" r:id="rId74" display="http://abs.twimg.com/images/themes/theme9/bg.gif"/>
    <hyperlink ref="AU21" r:id="rId75" display="http://abs.twimg.com/images/themes/theme1/bg.png"/>
    <hyperlink ref="AU22" r:id="rId76" display="http://abs.twimg.com/images/themes/theme1/bg.png"/>
    <hyperlink ref="AU23" r:id="rId77" display="http://abs.twimg.com/images/themes/theme1/bg.png"/>
    <hyperlink ref="AU24" r:id="rId78" display="http://abs.twimg.com/images/themes/theme1/bg.png"/>
    <hyperlink ref="AU25" r:id="rId79" display="http://abs.twimg.com/images/themes/theme14/bg.gif"/>
    <hyperlink ref="AU26" r:id="rId80" display="http://abs.twimg.com/images/themes/theme5/bg.gif"/>
    <hyperlink ref="AU27" r:id="rId81" display="http://abs.twimg.com/images/themes/theme1/bg.png"/>
    <hyperlink ref="AU28" r:id="rId82" display="http://abs.twimg.com/images/themes/theme1/bg.png"/>
    <hyperlink ref="AU29" r:id="rId83" display="http://abs.twimg.com/images/themes/theme1/bg.png"/>
    <hyperlink ref="AU30" r:id="rId84" display="http://abs.twimg.com/images/themes/theme14/bg.gif"/>
    <hyperlink ref="AU31" r:id="rId85" display="http://abs.twimg.com/images/themes/theme1/bg.png"/>
    <hyperlink ref="AU32" r:id="rId86" display="http://abs.twimg.com/images/themes/theme1/bg.png"/>
    <hyperlink ref="AU33" r:id="rId87" display="http://abs.twimg.com/images/themes/theme1/bg.png"/>
    <hyperlink ref="AU34" r:id="rId88" display="http://abs.twimg.com/images/themes/theme15/bg.png"/>
    <hyperlink ref="AU35" r:id="rId89" display="http://abs.twimg.com/images/themes/theme1/bg.png"/>
    <hyperlink ref="F3" r:id="rId90" display="http://abs.twimg.com/sticky/default_profile_images/default_profile_normal.png"/>
    <hyperlink ref="F4" r:id="rId91" display="http://pbs.twimg.com/profile_images/3372354615/8f3860c5e1ddf7a52990cee8568b88da_normal.jpeg"/>
    <hyperlink ref="F5" r:id="rId92" display="http://pbs.twimg.com/profile_images/897388529885495296/7IxW8QQU_normal.jpg"/>
    <hyperlink ref="F6" r:id="rId93" display="http://pbs.twimg.com/profile_images/1126136211687583744/RJ-4z6qL_normal.jpg"/>
    <hyperlink ref="F7" r:id="rId94" display="http://pbs.twimg.com/profile_images/1039966314960437248/yKL_4LvX_normal.jpg"/>
    <hyperlink ref="F8" r:id="rId95" display="http://pbs.twimg.com/profile_images/979092312553750528/2ejlMVyG_normal.jpg"/>
    <hyperlink ref="F9" r:id="rId96" display="http://pbs.twimg.com/profile_images/1148327441527689217/1QpS06D6_normal.png"/>
    <hyperlink ref="F10" r:id="rId97" display="http://pbs.twimg.com/profile_images/1061753821305733120/btZSZfFL_normal.jpg"/>
    <hyperlink ref="F11" r:id="rId98" display="http://pbs.twimg.com/profile_images/851863204951142400/QI35SGUJ_normal.jpg"/>
    <hyperlink ref="F12" r:id="rId99" display="http://pbs.twimg.com/profile_images/707658279669764096/4Ip7EJC9_normal.jpg"/>
    <hyperlink ref="F13" r:id="rId100" display="http://pbs.twimg.com/profile_images/1062597520444932096/Ue20RVFo_normal.jpg"/>
    <hyperlink ref="F14" r:id="rId101" display="http://pbs.twimg.com/profile_images/378800000250820849/dcd07c72437bd2cb590c616572185a96_normal.png"/>
    <hyperlink ref="F15" r:id="rId102" display="http://pbs.twimg.com/profile_images/918480715158716419/4X8oCbge_normal.jpg"/>
    <hyperlink ref="F16" r:id="rId103" display="http://pbs.twimg.com/profile_images/995672284059889664/JBSH_AT6_normal.jpg"/>
    <hyperlink ref="F17" r:id="rId104" display="http://pbs.twimg.com/profile_images/1103301665816567813/an-Lo_4z_normal.png"/>
    <hyperlink ref="F18" r:id="rId105" display="http://pbs.twimg.com/profile_images/694662257586892802/mdc5ELjj_normal.jpg"/>
    <hyperlink ref="F19" r:id="rId106" display="http://pbs.twimg.com/profile_images/1304169008/MC_70301300_1_normal.jpg"/>
    <hyperlink ref="F20" r:id="rId107" display="http://pbs.twimg.com/profile_images/725743571240914944/5d1EM5fU_normal.jpg"/>
    <hyperlink ref="F21" r:id="rId108" display="http://pbs.twimg.com/profile_images/907330975587336193/tw7JPE5v_normal.jpg"/>
    <hyperlink ref="F22" r:id="rId109" display="http://pbs.twimg.com/profile_images/669103856106668033/UF3cgUk4_normal.jpg"/>
    <hyperlink ref="F23" r:id="rId110" display="http://pbs.twimg.com/profile_images/1060271522319925257/fJKwJ0r2_normal.jpg"/>
    <hyperlink ref="F24" r:id="rId111" display="http://pbs.twimg.com/profile_images/1097820307388334080/9ddg5F6v_normal.png"/>
    <hyperlink ref="F25" r:id="rId112" display="http://pbs.twimg.com/profile_images/1098244578472280064/gjkVMelR_normal.png"/>
    <hyperlink ref="F26" r:id="rId113" display="http://pbs.twimg.com/profile_images/378800000511265614/2dd80d5ca8391bc577aa8edcb53d1312_normal.jpeg"/>
    <hyperlink ref="F27" r:id="rId114" display="http://pbs.twimg.com/profile_images/818926810012340224/RNxwNtxy_normal.jpg"/>
    <hyperlink ref="F28" r:id="rId115" display="http://pbs.twimg.com/profile_images/875401516282073088/nCZ8Vj6s_normal.jpg"/>
    <hyperlink ref="F29" r:id="rId116" display="http://pbs.twimg.com/profile_images/1523706394/WPB_normal.gif"/>
    <hyperlink ref="F30" r:id="rId117" display="http://pbs.twimg.com/profile_images/523676206189666306/O2kIj_SQ_normal.jpeg"/>
    <hyperlink ref="F31" r:id="rId118" display="http://pbs.twimg.com/profile_images/1151082448001884160/cYvk1OxU_normal.jpg"/>
    <hyperlink ref="F32" r:id="rId119" display="http://pbs.twimg.com/profile_images/605093785404465153/otUPfvTY_normal.jpg"/>
    <hyperlink ref="F33" r:id="rId120" display="http://pbs.twimg.com/profile_images/845444410833801218/_iwwAmnD_normal.jpg"/>
    <hyperlink ref="F34" r:id="rId121" display="http://pbs.twimg.com/profile_images/1062510630492528641/Tm30HDnT_normal.jpg"/>
    <hyperlink ref="F35" r:id="rId122" display="http://pbs.twimg.com/profile_images/877903823133704194/Mqp1PXU8_normal.jpg"/>
    <hyperlink ref="F36" r:id="rId123" display="http://pbs.twimg.com/profile_images/1131462921098321920/voaaiZfG_normal.png"/>
    <hyperlink ref="AX3" r:id="rId124" display="https://twitter.com/news4udc"/>
    <hyperlink ref="AX4" r:id="rId125" display="https://twitter.com/poetonahill"/>
    <hyperlink ref="AX5" r:id="rId126" display="https://twitter.com/tdg_bnb"/>
    <hyperlink ref="AX6" r:id="rId127" display="https://twitter.com/_thewritersclub"/>
    <hyperlink ref="AX7" r:id="rId128" display="https://twitter.com/markj_ohnson"/>
    <hyperlink ref="AX8" r:id="rId129" display="https://twitter.com/twitch"/>
    <hyperlink ref="AX9" r:id="rId130" display="https://twitter.com/youtube"/>
    <hyperlink ref="AX10" r:id="rId131" display="https://twitter.com/chrisdaviscng"/>
    <hyperlink ref="AX11" r:id="rId132" display="https://twitter.com/scalarhumanity"/>
    <hyperlink ref="AX12" r:id="rId133" display="https://twitter.com/teacherslens"/>
    <hyperlink ref="AX13" r:id="rId134" display="https://twitter.com/scmpnews"/>
    <hyperlink ref="AX14" r:id="rId135" display="https://twitter.com/foxnewssunday"/>
    <hyperlink ref="AX15" r:id="rId136" display="https://twitter.com/foxnews"/>
    <hyperlink ref="AX16" r:id="rId137" display="https://twitter.com/krystalball"/>
    <hyperlink ref="AX17" r:id="rId138" display="https://twitter.com/rnfrstalliance"/>
    <hyperlink ref="AX18" r:id="rId139" display="https://twitter.com/leodicaprio"/>
    <hyperlink ref="AX19" r:id="rId140" display="https://twitter.com/hispanicjobs"/>
    <hyperlink ref="AX20" r:id="rId141" display="https://twitter.com/faithatheismnub"/>
    <hyperlink ref="AX21" r:id="rId142" display="https://twitter.com/thehill"/>
    <hyperlink ref="AX22" r:id="rId143" display="https://twitter.com/jeffbezos"/>
    <hyperlink ref="AX23" r:id="rId144" display="https://twitter.com/washingtonpost"/>
    <hyperlink ref="AX24" r:id="rId145" display="https://twitter.com/berniesanders"/>
    <hyperlink ref="AX25" r:id="rId146" display="https://twitter.com/nytimes"/>
    <hyperlink ref="AX26" r:id="rId147" display="https://twitter.com/globalforests"/>
    <hyperlink ref="AX27" r:id="rId148" display="https://twitter.com/ran"/>
    <hyperlink ref="AX28" r:id="rId149" display="https://twitter.com/amazonwatch"/>
    <hyperlink ref="AX29" r:id="rId150" display="https://twitter.com/womenspowerbook"/>
    <hyperlink ref="AX30" r:id="rId151" display="https://twitter.com/celeb_studies"/>
    <hyperlink ref="AX31" r:id="rId152" display="https://twitter.com/intellectbooks"/>
    <hyperlink ref="AX32" r:id="rId153" display="https://twitter.com/capwell2049"/>
    <hyperlink ref="AX33" r:id="rId154" display="https://twitter.com/sabrinamorophd"/>
    <hyperlink ref="AX34" r:id="rId155" display="https://twitter.com/derekeb"/>
    <hyperlink ref="AX35" r:id="rId156" display="https://twitter.com/verge"/>
    <hyperlink ref="AX36" r:id="rId157" display="https://twitter.com/americandigest_"/>
  </hyperlinks>
  <printOptions/>
  <pageMargins left="0.7" right="0.7" top="0.75" bottom="0.75" header="0.3" footer="0.3"/>
  <pageSetup horizontalDpi="600" verticalDpi="600" orientation="portrait" r:id="rId161"/>
  <legacyDrawing r:id="rId159"/>
  <tableParts>
    <tablePart r:id="rId16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817</v>
      </c>
      <c r="Z2" s="13" t="s">
        <v>829</v>
      </c>
      <c r="AA2" s="13" t="s">
        <v>879</v>
      </c>
      <c r="AB2" s="13" t="s">
        <v>939</v>
      </c>
      <c r="AC2" s="13" t="s">
        <v>993</v>
      </c>
      <c r="AD2" s="13" t="s">
        <v>1015</v>
      </c>
      <c r="AE2" s="13" t="s">
        <v>1016</v>
      </c>
      <c r="AF2" s="13" t="s">
        <v>1029</v>
      </c>
      <c r="AG2" s="67" t="s">
        <v>1188</v>
      </c>
      <c r="AH2" s="67" t="s">
        <v>1189</v>
      </c>
      <c r="AI2" s="67" t="s">
        <v>1190</v>
      </c>
      <c r="AJ2" s="67" t="s">
        <v>1191</v>
      </c>
      <c r="AK2" s="67" t="s">
        <v>1192</v>
      </c>
      <c r="AL2" s="67" t="s">
        <v>1193</v>
      </c>
      <c r="AM2" s="67" t="s">
        <v>1194</v>
      </c>
      <c r="AN2" s="67" t="s">
        <v>1195</v>
      </c>
      <c r="AO2" s="67" t="s">
        <v>1198</v>
      </c>
    </row>
    <row r="3" spans="1:41" ht="15">
      <c r="A3" s="125" t="s">
        <v>783</v>
      </c>
      <c r="B3" s="126" t="s">
        <v>790</v>
      </c>
      <c r="C3" s="126" t="s">
        <v>56</v>
      </c>
      <c r="D3" s="117"/>
      <c r="E3" s="116"/>
      <c r="F3" s="118" t="s">
        <v>1255</v>
      </c>
      <c r="G3" s="119"/>
      <c r="H3" s="119"/>
      <c r="I3" s="120">
        <v>3</v>
      </c>
      <c r="J3" s="121"/>
      <c r="K3" s="51">
        <v>10</v>
      </c>
      <c r="L3" s="51">
        <v>8</v>
      </c>
      <c r="M3" s="51">
        <v>8</v>
      </c>
      <c r="N3" s="51">
        <v>16</v>
      </c>
      <c r="O3" s="51">
        <v>6</v>
      </c>
      <c r="P3" s="52">
        <v>0</v>
      </c>
      <c r="Q3" s="52">
        <v>0</v>
      </c>
      <c r="R3" s="51">
        <v>1</v>
      </c>
      <c r="S3" s="51">
        <v>0</v>
      </c>
      <c r="T3" s="51">
        <v>10</v>
      </c>
      <c r="U3" s="51">
        <v>16</v>
      </c>
      <c r="V3" s="51">
        <v>2</v>
      </c>
      <c r="W3" s="52">
        <v>1.62</v>
      </c>
      <c r="X3" s="52">
        <v>0.1</v>
      </c>
      <c r="Y3" s="85" t="s">
        <v>818</v>
      </c>
      <c r="Z3" s="85" t="s">
        <v>830</v>
      </c>
      <c r="AA3" s="85" t="s">
        <v>880</v>
      </c>
      <c r="AB3" s="91" t="s">
        <v>940</v>
      </c>
      <c r="AC3" s="91" t="s">
        <v>994</v>
      </c>
      <c r="AD3" s="91" t="s">
        <v>235</v>
      </c>
      <c r="AE3" s="91" t="s">
        <v>1017</v>
      </c>
      <c r="AF3" s="91" t="s">
        <v>1030</v>
      </c>
      <c r="AG3" s="128">
        <v>3</v>
      </c>
      <c r="AH3" s="131">
        <v>0.9615384615384616</v>
      </c>
      <c r="AI3" s="128">
        <v>6</v>
      </c>
      <c r="AJ3" s="131">
        <v>1.9230769230769231</v>
      </c>
      <c r="AK3" s="128">
        <v>0</v>
      </c>
      <c r="AL3" s="131">
        <v>0</v>
      </c>
      <c r="AM3" s="128">
        <v>303</v>
      </c>
      <c r="AN3" s="131">
        <v>97.11538461538461</v>
      </c>
      <c r="AO3" s="128">
        <v>312</v>
      </c>
    </row>
    <row r="4" spans="1:41" ht="15">
      <c r="A4" s="125" t="s">
        <v>784</v>
      </c>
      <c r="B4" s="126" t="s">
        <v>791</v>
      </c>
      <c r="C4" s="126" t="s">
        <v>56</v>
      </c>
      <c r="D4" s="122"/>
      <c r="E4" s="100"/>
      <c r="F4" s="103" t="s">
        <v>1256</v>
      </c>
      <c r="G4" s="107"/>
      <c r="H4" s="107"/>
      <c r="I4" s="123">
        <v>4</v>
      </c>
      <c r="J4" s="110"/>
      <c r="K4" s="51">
        <v>7</v>
      </c>
      <c r="L4" s="51">
        <v>6</v>
      </c>
      <c r="M4" s="51">
        <v>0</v>
      </c>
      <c r="N4" s="51">
        <v>6</v>
      </c>
      <c r="O4" s="51">
        <v>0</v>
      </c>
      <c r="P4" s="52">
        <v>0</v>
      </c>
      <c r="Q4" s="52">
        <v>0</v>
      </c>
      <c r="R4" s="51">
        <v>1</v>
      </c>
      <c r="S4" s="51">
        <v>0</v>
      </c>
      <c r="T4" s="51">
        <v>7</v>
      </c>
      <c r="U4" s="51">
        <v>6</v>
      </c>
      <c r="V4" s="51">
        <v>2</v>
      </c>
      <c r="W4" s="52">
        <v>1.469388</v>
      </c>
      <c r="X4" s="52">
        <v>0.14285714285714285</v>
      </c>
      <c r="Y4" s="85" t="s">
        <v>281</v>
      </c>
      <c r="Z4" s="85" t="s">
        <v>300</v>
      </c>
      <c r="AA4" s="85" t="s">
        <v>881</v>
      </c>
      <c r="AB4" s="91" t="s">
        <v>941</v>
      </c>
      <c r="AC4" s="91" t="s">
        <v>995</v>
      </c>
      <c r="AD4" s="91"/>
      <c r="AE4" s="91" t="s">
        <v>1018</v>
      </c>
      <c r="AF4" s="91" t="s">
        <v>1031</v>
      </c>
      <c r="AG4" s="128">
        <v>2</v>
      </c>
      <c r="AH4" s="131">
        <v>1.3333333333333333</v>
      </c>
      <c r="AI4" s="128">
        <v>1</v>
      </c>
      <c r="AJ4" s="131">
        <v>0.6666666666666666</v>
      </c>
      <c r="AK4" s="128">
        <v>0</v>
      </c>
      <c r="AL4" s="131">
        <v>0</v>
      </c>
      <c r="AM4" s="128">
        <v>147</v>
      </c>
      <c r="AN4" s="131">
        <v>98</v>
      </c>
      <c r="AO4" s="128">
        <v>150</v>
      </c>
    </row>
    <row r="5" spans="1:41" ht="15">
      <c r="A5" s="125" t="s">
        <v>785</v>
      </c>
      <c r="B5" s="126" t="s">
        <v>792</v>
      </c>
      <c r="C5" s="126" t="s">
        <v>56</v>
      </c>
      <c r="D5" s="122"/>
      <c r="E5" s="100"/>
      <c r="F5" s="103" t="s">
        <v>1257</v>
      </c>
      <c r="G5" s="107"/>
      <c r="H5" s="107"/>
      <c r="I5" s="123">
        <v>5</v>
      </c>
      <c r="J5" s="110"/>
      <c r="K5" s="51">
        <v>4</v>
      </c>
      <c r="L5" s="51">
        <v>4</v>
      </c>
      <c r="M5" s="51">
        <v>0</v>
      </c>
      <c r="N5" s="51">
        <v>4</v>
      </c>
      <c r="O5" s="51">
        <v>1</v>
      </c>
      <c r="P5" s="52">
        <v>0</v>
      </c>
      <c r="Q5" s="52">
        <v>0</v>
      </c>
      <c r="R5" s="51">
        <v>1</v>
      </c>
      <c r="S5" s="51">
        <v>0</v>
      </c>
      <c r="T5" s="51">
        <v>4</v>
      </c>
      <c r="U5" s="51">
        <v>4</v>
      </c>
      <c r="V5" s="51">
        <v>2</v>
      </c>
      <c r="W5" s="52">
        <v>1.125</v>
      </c>
      <c r="X5" s="52">
        <v>0.25</v>
      </c>
      <c r="Y5" s="85"/>
      <c r="Z5" s="85"/>
      <c r="AA5" s="85" t="s">
        <v>882</v>
      </c>
      <c r="AB5" s="91" t="s">
        <v>942</v>
      </c>
      <c r="AC5" s="91" t="s">
        <v>996</v>
      </c>
      <c r="AD5" s="91" t="s">
        <v>223</v>
      </c>
      <c r="AE5" s="91" t="s">
        <v>1019</v>
      </c>
      <c r="AF5" s="91" t="s">
        <v>1032</v>
      </c>
      <c r="AG5" s="128">
        <v>2</v>
      </c>
      <c r="AH5" s="131">
        <v>1.941747572815534</v>
      </c>
      <c r="AI5" s="128">
        <v>1</v>
      </c>
      <c r="AJ5" s="131">
        <v>0.970873786407767</v>
      </c>
      <c r="AK5" s="128">
        <v>0</v>
      </c>
      <c r="AL5" s="131">
        <v>0</v>
      </c>
      <c r="AM5" s="128">
        <v>100</v>
      </c>
      <c r="AN5" s="131">
        <v>97.0873786407767</v>
      </c>
      <c r="AO5" s="128">
        <v>103</v>
      </c>
    </row>
    <row r="6" spans="1:41" ht="15">
      <c r="A6" s="125" t="s">
        <v>786</v>
      </c>
      <c r="B6" s="126" t="s">
        <v>793</v>
      </c>
      <c r="C6" s="126" t="s">
        <v>56</v>
      </c>
      <c r="D6" s="122"/>
      <c r="E6" s="100"/>
      <c r="F6" s="103" t="s">
        <v>1258</v>
      </c>
      <c r="G6" s="107"/>
      <c r="H6" s="107"/>
      <c r="I6" s="123">
        <v>6</v>
      </c>
      <c r="J6" s="110"/>
      <c r="K6" s="51">
        <v>4</v>
      </c>
      <c r="L6" s="51">
        <v>4</v>
      </c>
      <c r="M6" s="51">
        <v>0</v>
      </c>
      <c r="N6" s="51">
        <v>4</v>
      </c>
      <c r="O6" s="51">
        <v>1</v>
      </c>
      <c r="P6" s="52">
        <v>0</v>
      </c>
      <c r="Q6" s="52">
        <v>0</v>
      </c>
      <c r="R6" s="51">
        <v>1</v>
      </c>
      <c r="S6" s="51">
        <v>0</v>
      </c>
      <c r="T6" s="51">
        <v>4</v>
      </c>
      <c r="U6" s="51">
        <v>4</v>
      </c>
      <c r="V6" s="51">
        <v>2</v>
      </c>
      <c r="W6" s="52">
        <v>1.125</v>
      </c>
      <c r="X6" s="52">
        <v>0.25</v>
      </c>
      <c r="Y6" s="85" t="s">
        <v>280</v>
      </c>
      <c r="Z6" s="85" t="s">
        <v>299</v>
      </c>
      <c r="AA6" s="85" t="s">
        <v>883</v>
      </c>
      <c r="AB6" s="91" t="s">
        <v>943</v>
      </c>
      <c r="AC6" s="91" t="s">
        <v>997</v>
      </c>
      <c r="AD6" s="91"/>
      <c r="AE6" s="91" t="s">
        <v>214</v>
      </c>
      <c r="AF6" s="91" t="s">
        <v>1033</v>
      </c>
      <c r="AG6" s="128">
        <v>0</v>
      </c>
      <c r="AH6" s="131">
        <v>0</v>
      </c>
      <c r="AI6" s="128">
        <v>4</v>
      </c>
      <c r="AJ6" s="131">
        <v>5.47945205479452</v>
      </c>
      <c r="AK6" s="128">
        <v>0</v>
      </c>
      <c r="AL6" s="131">
        <v>0</v>
      </c>
      <c r="AM6" s="128">
        <v>69</v>
      </c>
      <c r="AN6" s="131">
        <v>94.52054794520548</v>
      </c>
      <c r="AO6" s="128">
        <v>73</v>
      </c>
    </row>
    <row r="7" spans="1:41" ht="15">
      <c r="A7" s="125" t="s">
        <v>787</v>
      </c>
      <c r="B7" s="126" t="s">
        <v>794</v>
      </c>
      <c r="C7" s="126" t="s">
        <v>56</v>
      </c>
      <c r="D7" s="122"/>
      <c r="E7" s="100"/>
      <c r="F7" s="103" t="s">
        <v>1259</v>
      </c>
      <c r="G7" s="107"/>
      <c r="H7" s="107"/>
      <c r="I7" s="123">
        <v>7</v>
      </c>
      <c r="J7" s="110"/>
      <c r="K7" s="51">
        <v>4</v>
      </c>
      <c r="L7" s="51">
        <v>1</v>
      </c>
      <c r="M7" s="51">
        <v>12</v>
      </c>
      <c r="N7" s="51">
        <v>13</v>
      </c>
      <c r="O7" s="51">
        <v>13</v>
      </c>
      <c r="P7" s="52" t="s">
        <v>800</v>
      </c>
      <c r="Q7" s="52" t="s">
        <v>800</v>
      </c>
      <c r="R7" s="51">
        <v>4</v>
      </c>
      <c r="S7" s="51">
        <v>4</v>
      </c>
      <c r="T7" s="51">
        <v>1</v>
      </c>
      <c r="U7" s="51">
        <v>6</v>
      </c>
      <c r="V7" s="51">
        <v>0</v>
      </c>
      <c r="W7" s="52">
        <v>0</v>
      </c>
      <c r="X7" s="52">
        <v>0</v>
      </c>
      <c r="Y7" s="85" t="s">
        <v>819</v>
      </c>
      <c r="Z7" s="85" t="s">
        <v>831</v>
      </c>
      <c r="AA7" s="85" t="s">
        <v>884</v>
      </c>
      <c r="AB7" s="91" t="s">
        <v>944</v>
      </c>
      <c r="AC7" s="91" t="s">
        <v>998</v>
      </c>
      <c r="AD7" s="91"/>
      <c r="AE7" s="91"/>
      <c r="AF7" s="91" t="s">
        <v>1034</v>
      </c>
      <c r="AG7" s="128">
        <v>33</v>
      </c>
      <c r="AH7" s="131">
        <v>14.601769911504425</v>
      </c>
      <c r="AI7" s="128">
        <v>0</v>
      </c>
      <c r="AJ7" s="131">
        <v>0</v>
      </c>
      <c r="AK7" s="128">
        <v>0</v>
      </c>
      <c r="AL7" s="131">
        <v>0</v>
      </c>
      <c r="AM7" s="128">
        <v>193</v>
      </c>
      <c r="AN7" s="131">
        <v>85.39823008849558</v>
      </c>
      <c r="AO7" s="128">
        <v>226</v>
      </c>
    </row>
    <row r="8" spans="1:41" ht="15">
      <c r="A8" s="125" t="s">
        <v>788</v>
      </c>
      <c r="B8" s="126" t="s">
        <v>795</v>
      </c>
      <c r="C8" s="126" t="s">
        <v>56</v>
      </c>
      <c r="D8" s="122"/>
      <c r="E8" s="100"/>
      <c r="F8" s="103" t="s">
        <v>788</v>
      </c>
      <c r="G8" s="107"/>
      <c r="H8" s="107"/>
      <c r="I8" s="123">
        <v>8</v>
      </c>
      <c r="J8" s="110"/>
      <c r="K8" s="51">
        <v>3</v>
      </c>
      <c r="L8" s="51">
        <v>2</v>
      </c>
      <c r="M8" s="51">
        <v>0</v>
      </c>
      <c r="N8" s="51">
        <v>2</v>
      </c>
      <c r="O8" s="51">
        <v>0</v>
      </c>
      <c r="P8" s="52">
        <v>0</v>
      </c>
      <c r="Q8" s="52">
        <v>0</v>
      </c>
      <c r="R8" s="51">
        <v>1</v>
      </c>
      <c r="S8" s="51">
        <v>0</v>
      </c>
      <c r="T8" s="51">
        <v>3</v>
      </c>
      <c r="U8" s="51">
        <v>2</v>
      </c>
      <c r="V8" s="51">
        <v>2</v>
      </c>
      <c r="W8" s="52">
        <v>0.888889</v>
      </c>
      <c r="X8" s="52">
        <v>0.3333333333333333</v>
      </c>
      <c r="Y8" s="85"/>
      <c r="Z8" s="85"/>
      <c r="AA8" s="85" t="s">
        <v>314</v>
      </c>
      <c r="AB8" s="91" t="s">
        <v>459</v>
      </c>
      <c r="AC8" s="91" t="s">
        <v>459</v>
      </c>
      <c r="AD8" s="91"/>
      <c r="AE8" s="91" t="s">
        <v>1020</v>
      </c>
      <c r="AF8" s="91" t="s">
        <v>1035</v>
      </c>
      <c r="AG8" s="128">
        <v>0</v>
      </c>
      <c r="AH8" s="131">
        <v>0</v>
      </c>
      <c r="AI8" s="128">
        <v>0</v>
      </c>
      <c r="AJ8" s="131">
        <v>0</v>
      </c>
      <c r="AK8" s="128">
        <v>0</v>
      </c>
      <c r="AL8" s="131">
        <v>0</v>
      </c>
      <c r="AM8" s="128">
        <v>20</v>
      </c>
      <c r="AN8" s="131">
        <v>100</v>
      </c>
      <c r="AO8" s="128">
        <v>20</v>
      </c>
    </row>
    <row r="9" spans="1:41" ht="15">
      <c r="A9" s="125" t="s">
        <v>789</v>
      </c>
      <c r="B9" s="126" t="s">
        <v>796</v>
      </c>
      <c r="C9" s="126" t="s">
        <v>56</v>
      </c>
      <c r="D9" s="122"/>
      <c r="E9" s="100"/>
      <c r="F9" s="103" t="s">
        <v>1260</v>
      </c>
      <c r="G9" s="107"/>
      <c r="H9" s="107"/>
      <c r="I9" s="123">
        <v>9</v>
      </c>
      <c r="J9" s="110"/>
      <c r="K9" s="51">
        <v>2</v>
      </c>
      <c r="L9" s="51">
        <v>2</v>
      </c>
      <c r="M9" s="51">
        <v>0</v>
      </c>
      <c r="N9" s="51">
        <v>2</v>
      </c>
      <c r="O9" s="51">
        <v>1</v>
      </c>
      <c r="P9" s="52">
        <v>0</v>
      </c>
      <c r="Q9" s="52">
        <v>0</v>
      </c>
      <c r="R9" s="51">
        <v>1</v>
      </c>
      <c r="S9" s="51">
        <v>0</v>
      </c>
      <c r="T9" s="51">
        <v>2</v>
      </c>
      <c r="U9" s="51">
        <v>2</v>
      </c>
      <c r="V9" s="51">
        <v>1</v>
      </c>
      <c r="W9" s="52">
        <v>0.5</v>
      </c>
      <c r="X9" s="52">
        <v>0.5</v>
      </c>
      <c r="Y9" s="85" t="s">
        <v>820</v>
      </c>
      <c r="Z9" s="85" t="s">
        <v>832</v>
      </c>
      <c r="AA9" s="85" t="s">
        <v>885</v>
      </c>
      <c r="AB9" s="91" t="s">
        <v>892</v>
      </c>
      <c r="AC9" s="91" t="s">
        <v>459</v>
      </c>
      <c r="AD9" s="91"/>
      <c r="AE9" s="91" t="s">
        <v>245</v>
      </c>
      <c r="AF9" s="91" t="s">
        <v>1036</v>
      </c>
      <c r="AG9" s="128">
        <v>0</v>
      </c>
      <c r="AH9" s="131">
        <v>0</v>
      </c>
      <c r="AI9" s="128">
        <v>0</v>
      </c>
      <c r="AJ9" s="131">
        <v>0</v>
      </c>
      <c r="AK9" s="128">
        <v>0</v>
      </c>
      <c r="AL9" s="131">
        <v>0</v>
      </c>
      <c r="AM9" s="128">
        <v>53</v>
      </c>
      <c r="AN9" s="131">
        <v>100</v>
      </c>
      <c r="AO9" s="128">
        <v>53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783</v>
      </c>
      <c r="B2" s="91" t="s">
        <v>221</v>
      </c>
      <c r="C2" s="85">
        <f>VLOOKUP(GroupVertices[[#This Row],[Vertex]],Vertices[],MATCH("ID",Vertices[[#Headers],[Vertex]:[Vertex Content Word Count]],0),FALSE)</f>
        <v>10</v>
      </c>
    </row>
    <row r="3" spans="1:3" ht="15">
      <c r="A3" s="85" t="s">
        <v>783</v>
      </c>
      <c r="B3" s="91" t="s">
        <v>243</v>
      </c>
      <c r="C3" s="85">
        <f>VLOOKUP(GroupVertices[[#This Row],[Vertex]],Vertices[],MATCH("ID",Vertices[[#Headers],[Vertex]:[Vertex Content Word Count]],0),FALSE)</f>
        <v>28</v>
      </c>
    </row>
    <row r="4" spans="1:3" ht="15">
      <c r="A4" s="85" t="s">
        <v>783</v>
      </c>
      <c r="B4" s="91" t="s">
        <v>242</v>
      </c>
      <c r="C4" s="85">
        <f>VLOOKUP(GroupVertices[[#This Row],[Vertex]],Vertices[],MATCH("ID",Vertices[[#Headers],[Vertex]:[Vertex Content Word Count]],0),FALSE)</f>
        <v>27</v>
      </c>
    </row>
    <row r="5" spans="1:3" ht="15">
      <c r="A5" s="85" t="s">
        <v>783</v>
      </c>
      <c r="B5" s="91" t="s">
        <v>241</v>
      </c>
      <c r="C5" s="85">
        <f>VLOOKUP(GroupVertices[[#This Row],[Vertex]],Vertices[],MATCH("ID",Vertices[[#Headers],[Vertex]:[Vertex Content Word Count]],0),FALSE)</f>
        <v>26</v>
      </c>
    </row>
    <row r="6" spans="1:3" ht="15">
      <c r="A6" s="85" t="s">
        <v>783</v>
      </c>
      <c r="B6" s="91" t="s">
        <v>240</v>
      </c>
      <c r="C6" s="85">
        <f>VLOOKUP(GroupVertices[[#This Row],[Vertex]],Vertices[],MATCH("ID",Vertices[[#Headers],[Vertex]:[Vertex Content Word Count]],0),FALSE)</f>
        <v>25</v>
      </c>
    </row>
    <row r="7" spans="1:3" ht="15">
      <c r="A7" s="85" t="s">
        <v>783</v>
      </c>
      <c r="B7" s="91" t="s">
        <v>239</v>
      </c>
      <c r="C7" s="85">
        <f>VLOOKUP(GroupVertices[[#This Row],[Vertex]],Vertices[],MATCH("ID",Vertices[[#Headers],[Vertex]:[Vertex Content Word Count]],0),FALSE)</f>
        <v>24</v>
      </c>
    </row>
    <row r="8" spans="1:3" ht="15">
      <c r="A8" s="85" t="s">
        <v>783</v>
      </c>
      <c r="B8" s="91" t="s">
        <v>238</v>
      </c>
      <c r="C8" s="85">
        <f>VLOOKUP(GroupVertices[[#This Row],[Vertex]],Vertices[],MATCH("ID",Vertices[[#Headers],[Vertex]:[Vertex Content Word Count]],0),FALSE)</f>
        <v>23</v>
      </c>
    </row>
    <row r="9" spans="1:3" ht="15">
      <c r="A9" s="85" t="s">
        <v>783</v>
      </c>
      <c r="B9" s="91" t="s">
        <v>237</v>
      </c>
      <c r="C9" s="85">
        <f>VLOOKUP(GroupVertices[[#This Row],[Vertex]],Vertices[],MATCH("ID",Vertices[[#Headers],[Vertex]:[Vertex Content Word Count]],0),FALSE)</f>
        <v>22</v>
      </c>
    </row>
    <row r="10" spans="1:3" ht="15">
      <c r="A10" s="85" t="s">
        <v>783</v>
      </c>
      <c r="B10" s="91" t="s">
        <v>236</v>
      </c>
      <c r="C10" s="85">
        <f>VLOOKUP(GroupVertices[[#This Row],[Vertex]],Vertices[],MATCH("ID",Vertices[[#Headers],[Vertex]:[Vertex Content Word Count]],0),FALSE)</f>
        <v>21</v>
      </c>
    </row>
    <row r="11" spans="1:3" ht="15">
      <c r="A11" s="85" t="s">
        <v>783</v>
      </c>
      <c r="B11" s="91" t="s">
        <v>217</v>
      </c>
      <c r="C11" s="85">
        <f>VLOOKUP(GroupVertices[[#This Row],[Vertex]],Vertices[],MATCH("ID",Vertices[[#Headers],[Vertex]:[Vertex Content Word Count]],0),FALSE)</f>
        <v>11</v>
      </c>
    </row>
    <row r="12" spans="1:3" ht="15">
      <c r="A12" s="85" t="s">
        <v>784</v>
      </c>
      <c r="B12" s="91" t="s">
        <v>235</v>
      </c>
      <c r="C12" s="85">
        <f>VLOOKUP(GroupVertices[[#This Row],[Vertex]],Vertices[],MATCH("ID",Vertices[[#Headers],[Vertex]:[Vertex Content Word Count]],0),FALSE)</f>
        <v>18</v>
      </c>
    </row>
    <row r="13" spans="1:3" ht="15">
      <c r="A13" s="85" t="s">
        <v>784</v>
      </c>
      <c r="B13" s="91" t="s">
        <v>218</v>
      </c>
      <c r="C13" s="85">
        <f>VLOOKUP(GroupVertices[[#This Row],[Vertex]],Vertices[],MATCH("ID",Vertices[[#Headers],[Vertex]:[Vertex Content Word Count]],0),FALSE)</f>
        <v>12</v>
      </c>
    </row>
    <row r="14" spans="1:3" ht="15">
      <c r="A14" s="85" t="s">
        <v>784</v>
      </c>
      <c r="B14" s="91" t="s">
        <v>234</v>
      </c>
      <c r="C14" s="85">
        <f>VLOOKUP(GroupVertices[[#This Row],[Vertex]],Vertices[],MATCH("ID",Vertices[[#Headers],[Vertex]:[Vertex Content Word Count]],0),FALSE)</f>
        <v>17</v>
      </c>
    </row>
    <row r="15" spans="1:3" ht="15">
      <c r="A15" s="85" t="s">
        <v>784</v>
      </c>
      <c r="B15" s="91" t="s">
        <v>233</v>
      </c>
      <c r="C15" s="85">
        <f>VLOOKUP(GroupVertices[[#This Row],[Vertex]],Vertices[],MATCH("ID",Vertices[[#Headers],[Vertex]:[Vertex Content Word Count]],0),FALSE)</f>
        <v>16</v>
      </c>
    </row>
    <row r="16" spans="1:3" ht="15">
      <c r="A16" s="85" t="s">
        <v>784</v>
      </c>
      <c r="B16" s="91" t="s">
        <v>232</v>
      </c>
      <c r="C16" s="85">
        <f>VLOOKUP(GroupVertices[[#This Row],[Vertex]],Vertices[],MATCH("ID",Vertices[[#Headers],[Vertex]:[Vertex Content Word Count]],0),FALSE)</f>
        <v>15</v>
      </c>
    </row>
    <row r="17" spans="1:3" ht="15">
      <c r="A17" s="85" t="s">
        <v>784</v>
      </c>
      <c r="B17" s="91" t="s">
        <v>231</v>
      </c>
      <c r="C17" s="85">
        <f>VLOOKUP(GroupVertices[[#This Row],[Vertex]],Vertices[],MATCH("ID",Vertices[[#Headers],[Vertex]:[Vertex Content Word Count]],0),FALSE)</f>
        <v>14</v>
      </c>
    </row>
    <row r="18" spans="1:3" ht="15">
      <c r="A18" s="85" t="s">
        <v>784</v>
      </c>
      <c r="B18" s="91" t="s">
        <v>230</v>
      </c>
      <c r="C18" s="85">
        <f>VLOOKUP(GroupVertices[[#This Row],[Vertex]],Vertices[],MATCH("ID",Vertices[[#Headers],[Vertex]:[Vertex Content Word Count]],0),FALSE)</f>
        <v>13</v>
      </c>
    </row>
    <row r="19" spans="1:3" ht="15">
      <c r="A19" s="85" t="s">
        <v>785</v>
      </c>
      <c r="B19" s="91" t="s">
        <v>225</v>
      </c>
      <c r="C19" s="85">
        <f>VLOOKUP(GroupVertices[[#This Row],[Vertex]],Vertices[],MATCH("ID",Vertices[[#Headers],[Vertex]:[Vertex Content Word Count]],0),FALSE)</f>
        <v>33</v>
      </c>
    </row>
    <row r="20" spans="1:3" ht="15">
      <c r="A20" s="85" t="s">
        <v>785</v>
      </c>
      <c r="B20" s="91" t="s">
        <v>223</v>
      </c>
      <c r="C20" s="85">
        <f>VLOOKUP(GroupVertices[[#This Row],[Vertex]],Vertices[],MATCH("ID",Vertices[[#Headers],[Vertex]:[Vertex Content Word Count]],0),FALSE)</f>
        <v>30</v>
      </c>
    </row>
    <row r="21" spans="1:3" ht="15">
      <c r="A21" s="85" t="s">
        <v>785</v>
      </c>
      <c r="B21" s="91" t="s">
        <v>224</v>
      </c>
      <c r="C21" s="85">
        <f>VLOOKUP(GroupVertices[[#This Row],[Vertex]],Vertices[],MATCH("ID",Vertices[[#Headers],[Vertex]:[Vertex Content Word Count]],0),FALSE)</f>
        <v>32</v>
      </c>
    </row>
    <row r="22" spans="1:3" ht="15">
      <c r="A22" s="85" t="s">
        <v>785</v>
      </c>
      <c r="B22" s="91" t="s">
        <v>244</v>
      </c>
      <c r="C22" s="85">
        <f>VLOOKUP(GroupVertices[[#This Row],[Vertex]],Vertices[],MATCH("ID",Vertices[[#Headers],[Vertex]:[Vertex Content Word Count]],0),FALSE)</f>
        <v>31</v>
      </c>
    </row>
    <row r="23" spans="1:3" ht="15">
      <c r="A23" s="85" t="s">
        <v>786</v>
      </c>
      <c r="B23" s="91" t="s">
        <v>215</v>
      </c>
      <c r="C23" s="85">
        <f>VLOOKUP(GroupVertices[[#This Row],[Vertex]],Vertices[],MATCH("ID",Vertices[[#Headers],[Vertex]:[Vertex Content Word Count]],0),FALSE)</f>
        <v>6</v>
      </c>
    </row>
    <row r="24" spans="1:3" ht="15">
      <c r="A24" s="85" t="s">
        <v>786</v>
      </c>
      <c r="B24" s="91" t="s">
        <v>214</v>
      </c>
      <c r="C24" s="85">
        <f>VLOOKUP(GroupVertices[[#This Row],[Vertex]],Vertices[],MATCH("ID",Vertices[[#Headers],[Vertex]:[Vertex Content Word Count]],0),FALSE)</f>
        <v>4</v>
      </c>
    </row>
    <row r="25" spans="1:3" ht="15">
      <c r="A25" s="85" t="s">
        <v>786</v>
      </c>
      <c r="B25" s="91" t="s">
        <v>213</v>
      </c>
      <c r="C25" s="85">
        <f>VLOOKUP(GroupVertices[[#This Row],[Vertex]],Vertices[],MATCH("ID",Vertices[[#Headers],[Vertex]:[Vertex Content Word Count]],0),FALSE)</f>
        <v>5</v>
      </c>
    </row>
    <row r="26" spans="1:3" ht="15">
      <c r="A26" s="85" t="s">
        <v>786</v>
      </c>
      <c r="B26" s="91" t="s">
        <v>212</v>
      </c>
      <c r="C26" s="85">
        <f>VLOOKUP(GroupVertices[[#This Row],[Vertex]],Vertices[],MATCH("ID",Vertices[[#Headers],[Vertex]:[Vertex Content Word Count]],0),FALSE)</f>
        <v>3</v>
      </c>
    </row>
    <row r="27" spans="1:3" ht="15">
      <c r="A27" s="85" t="s">
        <v>787</v>
      </c>
      <c r="B27" s="91" t="s">
        <v>219</v>
      </c>
      <c r="C27" s="85">
        <f>VLOOKUP(GroupVertices[[#This Row],[Vertex]],Vertices[],MATCH("ID",Vertices[[#Headers],[Vertex]:[Vertex Content Word Count]],0),FALSE)</f>
        <v>19</v>
      </c>
    </row>
    <row r="28" spans="1:3" ht="15">
      <c r="A28" s="85" t="s">
        <v>787</v>
      </c>
      <c r="B28" s="91" t="s">
        <v>220</v>
      </c>
      <c r="C28" s="85">
        <f>VLOOKUP(GroupVertices[[#This Row],[Vertex]],Vertices[],MATCH("ID",Vertices[[#Headers],[Vertex]:[Vertex Content Word Count]],0),FALSE)</f>
        <v>20</v>
      </c>
    </row>
    <row r="29" spans="1:3" ht="15">
      <c r="A29" s="85" t="s">
        <v>787</v>
      </c>
      <c r="B29" s="91" t="s">
        <v>222</v>
      </c>
      <c r="C29" s="85">
        <f>VLOOKUP(GroupVertices[[#This Row],[Vertex]],Vertices[],MATCH("ID",Vertices[[#Headers],[Vertex]:[Vertex Content Word Count]],0),FALSE)</f>
        <v>29</v>
      </c>
    </row>
    <row r="30" spans="1:3" ht="15">
      <c r="A30" s="85" t="s">
        <v>787</v>
      </c>
      <c r="B30" s="91" t="s">
        <v>227</v>
      </c>
      <c r="C30" s="85">
        <f>VLOOKUP(GroupVertices[[#This Row],[Vertex]],Vertices[],MATCH("ID",Vertices[[#Headers],[Vertex]:[Vertex Content Word Count]],0),FALSE)</f>
        <v>36</v>
      </c>
    </row>
    <row r="31" spans="1:3" ht="15">
      <c r="A31" s="85" t="s">
        <v>788</v>
      </c>
      <c r="B31" s="91" t="s">
        <v>229</v>
      </c>
      <c r="C31" s="85">
        <f>VLOOKUP(GroupVertices[[#This Row],[Vertex]],Vertices[],MATCH("ID",Vertices[[#Headers],[Vertex]:[Vertex Content Word Count]],0),FALSE)</f>
        <v>9</v>
      </c>
    </row>
    <row r="32" spans="1:3" ht="15">
      <c r="A32" s="85" t="s">
        <v>788</v>
      </c>
      <c r="B32" s="91" t="s">
        <v>228</v>
      </c>
      <c r="C32" s="85">
        <f>VLOOKUP(GroupVertices[[#This Row],[Vertex]],Vertices[],MATCH("ID",Vertices[[#Headers],[Vertex]:[Vertex Content Word Count]],0),FALSE)</f>
        <v>8</v>
      </c>
    </row>
    <row r="33" spans="1:3" ht="15">
      <c r="A33" s="85" t="s">
        <v>788</v>
      </c>
      <c r="B33" s="91" t="s">
        <v>216</v>
      </c>
      <c r="C33" s="85">
        <f>VLOOKUP(GroupVertices[[#This Row],[Vertex]],Vertices[],MATCH("ID",Vertices[[#Headers],[Vertex]:[Vertex Content Word Count]],0),FALSE)</f>
        <v>7</v>
      </c>
    </row>
    <row r="34" spans="1:3" ht="15">
      <c r="A34" s="85" t="s">
        <v>789</v>
      </c>
      <c r="B34" s="91" t="s">
        <v>226</v>
      </c>
      <c r="C34" s="85">
        <f>VLOOKUP(GroupVertices[[#This Row],[Vertex]],Vertices[],MATCH("ID",Vertices[[#Headers],[Vertex]:[Vertex Content Word Count]],0),FALSE)</f>
        <v>34</v>
      </c>
    </row>
    <row r="35" spans="1:3" ht="15">
      <c r="A35" s="85" t="s">
        <v>789</v>
      </c>
      <c r="B35" s="91" t="s">
        <v>245</v>
      </c>
      <c r="C35" s="85">
        <f>VLOOKUP(GroupVertices[[#This Row],[Vertex]],Vertices[],MATCH("ID",Vertices[[#Headers],[Vertex]:[Vertex Content Word Count]],0),FALSE)</f>
        <v>35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1202</v>
      </c>
      <c r="B2" s="36" t="s">
        <v>744</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18</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14</v>
      </c>
      <c r="P2" s="39">
        <f>MIN(Vertices[PageRank])</f>
        <v>0.42597</v>
      </c>
      <c r="Q2" s="40">
        <f>COUNTIF(Vertices[PageRank],"&gt;= "&amp;P2)-COUNTIF(Vertices[PageRank],"&gt;="&amp;P3)</f>
        <v>9</v>
      </c>
      <c r="R2" s="39">
        <f>MIN(Vertices[Clustering Coefficient])</f>
        <v>0</v>
      </c>
      <c r="S2" s="45">
        <f>COUNTIF(Vertices[Clustering Coefficient],"&gt;= "&amp;R2)-COUNTIF(Vertices[Clustering Coefficient],"&gt;="&amp;R3)</f>
        <v>23</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0.07272727272727272</v>
      </c>
      <c r="G3" s="42">
        <f>COUNTIF(Vertices[In-Degree],"&gt;= "&amp;F3)-COUNTIF(Vertices[In-Degree],"&gt;="&amp;F4)</f>
        <v>0</v>
      </c>
      <c r="H3" s="41">
        <f aca="true" t="shared" si="3" ref="H3:H26">H2+($H$57-$H$2)/BinDivisor</f>
        <v>0.3090909090909091</v>
      </c>
      <c r="I3" s="42">
        <f>COUNTIF(Vertices[Out-Degree],"&gt;= "&amp;H3)-COUNTIF(Vertices[Out-Degree],"&gt;="&amp;H4)</f>
        <v>0</v>
      </c>
      <c r="J3" s="41">
        <f aca="true" t="shared" si="4" ref="J3:J26">J2+($J$57-$J$2)/BinDivisor</f>
        <v>5.315151509090909</v>
      </c>
      <c r="K3" s="42">
        <f>COUNTIF(Vertices[Betweenness Centrality],"&gt;= "&amp;J3)-COUNTIF(Vertices[Betweenness Centrality],"&gt;="&amp;J4)</f>
        <v>2</v>
      </c>
      <c r="L3" s="41">
        <f aca="true" t="shared" si="5" ref="L3:L26">L2+($L$57-$L$2)/BinDivisor</f>
        <v>0.01818181818181818</v>
      </c>
      <c r="M3" s="42">
        <f>COUNTIF(Vertices[Closeness Centrality],"&gt;= "&amp;L3)-COUNTIF(Vertices[Closeness Centrality],"&gt;="&amp;L4)</f>
        <v>19</v>
      </c>
      <c r="N3" s="41">
        <f aca="true" t="shared" si="6" ref="N3:N26">N2+($N$57-$N$2)/BinDivisor</f>
        <v>0.0031717090909090906</v>
      </c>
      <c r="O3" s="42">
        <f>COUNTIF(Vertices[Eigenvector Centrality],"&gt;= "&amp;N3)-COUNTIF(Vertices[Eigenvector Centrality],"&gt;="&amp;N4)</f>
        <v>0</v>
      </c>
      <c r="P3" s="41">
        <f aca="true" t="shared" si="7" ref="P3:P26">P2+($P$57-$P$2)/BinDivisor</f>
        <v>0.5362876</v>
      </c>
      <c r="Q3" s="42">
        <f>COUNTIF(Vertices[PageRank],"&gt;= "&amp;P3)-COUNTIF(Vertices[PageRank],"&gt;="&amp;P4)</f>
        <v>6</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34</v>
      </c>
      <c r="D4" s="34">
        <f t="shared" si="1"/>
        <v>0</v>
      </c>
      <c r="E4" s="3">
        <f>COUNTIF(Vertices[Degree],"&gt;= "&amp;D4)-COUNTIF(Vertices[Degree],"&gt;="&amp;D5)</f>
        <v>0</v>
      </c>
      <c r="F4" s="39">
        <f t="shared" si="2"/>
        <v>0.14545454545454545</v>
      </c>
      <c r="G4" s="40">
        <f>COUNTIF(Vertices[In-Degree],"&gt;= "&amp;F4)-COUNTIF(Vertices[In-Degree],"&gt;="&amp;F5)</f>
        <v>0</v>
      </c>
      <c r="H4" s="39">
        <f t="shared" si="3"/>
        <v>0.6181818181818182</v>
      </c>
      <c r="I4" s="40">
        <f>COUNTIF(Vertices[Out-Degree],"&gt;= "&amp;H4)-COUNTIF(Vertices[Out-Degree],"&gt;="&amp;H5)</f>
        <v>0</v>
      </c>
      <c r="J4" s="39">
        <f t="shared" si="4"/>
        <v>10.630303018181818</v>
      </c>
      <c r="K4" s="40">
        <f>COUNTIF(Vertices[Betweenness Centrality],"&gt;= "&amp;J4)-COUNTIF(Vertices[Betweenness Centrality],"&gt;="&amp;J5)</f>
        <v>0</v>
      </c>
      <c r="L4" s="39">
        <f t="shared" si="5"/>
        <v>0.03636363636363636</v>
      </c>
      <c r="M4" s="40">
        <f>COUNTIF(Vertices[Closeness Centrality],"&gt;= "&amp;L4)-COUNTIF(Vertices[Closeness Centrality],"&gt;="&amp;L5)</f>
        <v>1</v>
      </c>
      <c r="N4" s="39">
        <f t="shared" si="6"/>
        <v>0.006343418181818181</v>
      </c>
      <c r="O4" s="40">
        <f>COUNTIF(Vertices[Eigenvector Centrality],"&gt;= "&amp;N4)-COUNTIF(Vertices[Eigenvector Centrality],"&gt;="&amp;N5)</f>
        <v>0</v>
      </c>
      <c r="P4" s="39">
        <f t="shared" si="7"/>
        <v>0.6466052</v>
      </c>
      <c r="Q4" s="40">
        <f>COUNTIF(Vertices[PageRank],"&gt;= "&amp;P4)-COUNTIF(Vertices[PageRank],"&gt;="&amp;P5)</f>
        <v>7</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0.21818181818181817</v>
      </c>
      <c r="G5" s="42">
        <f>COUNTIF(Vertices[In-Degree],"&gt;= "&amp;F5)-COUNTIF(Vertices[In-Degree],"&gt;="&amp;F6)</f>
        <v>0</v>
      </c>
      <c r="H5" s="41">
        <f t="shared" si="3"/>
        <v>0.9272727272727272</v>
      </c>
      <c r="I5" s="42">
        <f>COUNTIF(Vertices[Out-Degree],"&gt;= "&amp;H5)-COUNTIF(Vertices[Out-Degree],"&gt;="&amp;H6)</f>
        <v>11</v>
      </c>
      <c r="J5" s="41">
        <f t="shared" si="4"/>
        <v>15.945454527272727</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0.009515127272727271</v>
      </c>
      <c r="O5" s="42">
        <f>COUNTIF(Vertices[Eigenvector Centrality],"&gt;= "&amp;N5)-COUNTIF(Vertices[Eigenvector Centrality],"&gt;="&amp;N6)</f>
        <v>0</v>
      </c>
      <c r="P5" s="41">
        <f t="shared" si="7"/>
        <v>0.7569228</v>
      </c>
      <c r="Q5" s="42">
        <f>COUNTIF(Vertices[PageRank],"&gt;= "&amp;P5)-COUNTIF(Vertices[PageRank],"&gt;="&amp;P6)</f>
        <v>0</v>
      </c>
      <c r="R5" s="41">
        <f t="shared" si="8"/>
        <v>0.02727272727272727</v>
      </c>
      <c r="S5" s="46">
        <f>COUNTIF(Vertices[Clustering Coefficient],"&gt;= "&amp;R5)-COUNTIF(Vertices[Clustering Coefficient],"&gt;="&amp;R6)</f>
        <v>1</v>
      </c>
      <c r="T5" s="41" t="e">
        <f ca="1" t="shared" si="9"/>
        <v>#REF!</v>
      </c>
      <c r="U5" s="42" t="e">
        <f ca="1" t="shared" si="0"/>
        <v>#REF!</v>
      </c>
    </row>
    <row r="6" spans="1:21" ht="15">
      <c r="A6" s="36" t="s">
        <v>148</v>
      </c>
      <c r="B6" s="36">
        <v>38</v>
      </c>
      <c r="D6" s="34">
        <f t="shared" si="1"/>
        <v>0</v>
      </c>
      <c r="E6" s="3">
        <f>COUNTIF(Vertices[Degree],"&gt;= "&amp;D6)-COUNTIF(Vertices[Degree],"&gt;="&amp;D7)</f>
        <v>0</v>
      </c>
      <c r="F6" s="39">
        <f t="shared" si="2"/>
        <v>0.2909090909090909</v>
      </c>
      <c r="G6" s="40">
        <f>COUNTIF(Vertices[In-Degree],"&gt;= "&amp;F6)-COUNTIF(Vertices[In-Degree],"&gt;="&amp;F7)</f>
        <v>0</v>
      </c>
      <c r="H6" s="39">
        <f t="shared" si="3"/>
        <v>1.2363636363636363</v>
      </c>
      <c r="I6" s="40">
        <f>COUNTIF(Vertices[Out-Degree],"&gt;= "&amp;H6)-COUNTIF(Vertices[Out-Degree],"&gt;="&amp;H7)</f>
        <v>0</v>
      </c>
      <c r="J6" s="39">
        <f t="shared" si="4"/>
        <v>21.260606036363637</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0.012686836363636362</v>
      </c>
      <c r="O6" s="40">
        <f>COUNTIF(Vertices[Eigenvector Centrality],"&gt;= "&amp;N6)-COUNTIF(Vertices[Eigenvector Centrality],"&gt;="&amp;N7)</f>
        <v>0</v>
      </c>
      <c r="P6" s="39">
        <f t="shared" si="7"/>
        <v>0.8672404</v>
      </c>
      <c r="Q6" s="40">
        <f>COUNTIF(Vertices[PageRank],"&gt;= "&amp;P6)-COUNTIF(Vertices[PageRank],"&gt;="&amp;P7)</f>
        <v>3</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28</v>
      </c>
      <c r="D7" s="34">
        <f t="shared" si="1"/>
        <v>0</v>
      </c>
      <c r="E7" s="3">
        <f>COUNTIF(Vertices[Degree],"&gt;= "&amp;D7)-COUNTIF(Vertices[Degree],"&gt;="&amp;D8)</f>
        <v>0</v>
      </c>
      <c r="F7" s="41">
        <f t="shared" si="2"/>
        <v>0.36363636363636365</v>
      </c>
      <c r="G7" s="42">
        <f>COUNTIF(Vertices[In-Degree],"&gt;= "&amp;F7)-COUNTIF(Vertices[In-Degree],"&gt;="&amp;F8)</f>
        <v>0</v>
      </c>
      <c r="H7" s="41">
        <f t="shared" si="3"/>
        <v>1.5454545454545454</v>
      </c>
      <c r="I7" s="42">
        <f>COUNTIF(Vertices[Out-Degree],"&gt;= "&amp;H7)-COUNTIF(Vertices[Out-Degree],"&gt;="&amp;H8)</f>
        <v>0</v>
      </c>
      <c r="J7" s="41">
        <f t="shared" si="4"/>
        <v>26.575757545454547</v>
      </c>
      <c r="K7" s="42">
        <f>COUNTIF(Vertices[Betweenness Centrality],"&gt;= "&amp;J7)-COUNTIF(Vertices[Betweenness Centrality],"&gt;="&amp;J8)</f>
        <v>1</v>
      </c>
      <c r="L7" s="41">
        <f t="shared" si="5"/>
        <v>0.09090909090909091</v>
      </c>
      <c r="M7" s="42">
        <f>COUNTIF(Vertices[Closeness Centrality],"&gt;= "&amp;L7)-COUNTIF(Vertices[Closeness Centrality],"&gt;="&amp;L8)</f>
        <v>0</v>
      </c>
      <c r="N7" s="41">
        <f t="shared" si="6"/>
        <v>0.01585854545454545</v>
      </c>
      <c r="O7" s="42">
        <f>COUNTIF(Vertices[Eigenvector Centrality],"&gt;= "&amp;N7)-COUNTIF(Vertices[Eigenvector Centrality],"&gt;="&amp;N8)</f>
        <v>0</v>
      </c>
      <c r="P7" s="41">
        <f t="shared" si="7"/>
        <v>0.977558</v>
      </c>
      <c r="Q7" s="42">
        <f>COUNTIF(Vertices[PageRank],"&gt;= "&amp;P7)-COUNTIF(Vertices[PageRank],"&gt;="&amp;P8)</f>
        <v>4</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66</v>
      </c>
      <c r="D8" s="34">
        <f t="shared" si="1"/>
        <v>0</v>
      </c>
      <c r="E8" s="3">
        <f>COUNTIF(Vertices[Degree],"&gt;= "&amp;D8)-COUNTIF(Vertices[Degree],"&gt;="&amp;D9)</f>
        <v>0</v>
      </c>
      <c r="F8" s="39">
        <f t="shared" si="2"/>
        <v>0.4363636363636364</v>
      </c>
      <c r="G8" s="40">
        <f>COUNTIF(Vertices[In-Degree],"&gt;= "&amp;F8)-COUNTIF(Vertices[In-Degree],"&gt;="&amp;F9)</f>
        <v>0</v>
      </c>
      <c r="H8" s="39">
        <f t="shared" si="3"/>
        <v>1.8545454545454545</v>
      </c>
      <c r="I8" s="40">
        <f>COUNTIF(Vertices[Out-Degree],"&gt;= "&amp;H8)-COUNTIF(Vertices[Out-Degree],"&gt;="&amp;H9)</f>
        <v>2</v>
      </c>
      <c r="J8" s="39">
        <f t="shared" si="4"/>
        <v>31.890909054545457</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0.019030254545454543</v>
      </c>
      <c r="O8" s="40">
        <f>COUNTIF(Vertices[Eigenvector Centrality],"&gt;= "&amp;N8)-COUNTIF(Vertices[Eigenvector Centrality],"&gt;="&amp;N9)</f>
        <v>0</v>
      </c>
      <c r="P8" s="39">
        <f t="shared" si="7"/>
        <v>1.0878756</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0.5090909090909091</v>
      </c>
      <c r="G9" s="42">
        <f>COUNTIF(Vertices[In-Degree],"&gt;= "&amp;F9)-COUNTIF(Vertices[In-Degree],"&gt;="&amp;F10)</f>
        <v>0</v>
      </c>
      <c r="H9" s="41">
        <f t="shared" si="3"/>
        <v>2.1636363636363636</v>
      </c>
      <c r="I9" s="42">
        <f>COUNTIF(Vertices[Out-Degree],"&gt;= "&amp;H9)-COUNTIF(Vertices[Out-Degree],"&gt;="&amp;H10)</f>
        <v>0</v>
      </c>
      <c r="J9" s="41">
        <f t="shared" si="4"/>
        <v>37.20606056363636</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0.022201963636363634</v>
      </c>
      <c r="O9" s="42">
        <f>COUNTIF(Vertices[Eigenvector Centrality],"&gt;= "&amp;N9)-COUNTIF(Vertices[Eigenvector Centrality],"&gt;="&amp;N10)</f>
        <v>0</v>
      </c>
      <c r="P9" s="41">
        <f t="shared" si="7"/>
        <v>1.1981932</v>
      </c>
      <c r="Q9" s="42">
        <f>COUNTIF(Vertices[PageRank],"&gt;= "&amp;P9)-COUNTIF(Vertices[PageRank],"&gt;="&amp;P10)</f>
        <v>1</v>
      </c>
      <c r="R9" s="41">
        <f t="shared" si="8"/>
        <v>0.06363636363636364</v>
      </c>
      <c r="S9" s="46">
        <f>COUNTIF(Vertices[Clustering Coefficient],"&gt;= "&amp;R9)-COUNTIF(Vertices[Clustering Coefficient],"&gt;="&amp;R10)</f>
        <v>0</v>
      </c>
      <c r="T9" s="41" t="e">
        <f ca="1" t="shared" si="9"/>
        <v>#REF!</v>
      </c>
      <c r="U9" s="42" t="e">
        <f ca="1" t="shared" si="0"/>
        <v>#REF!</v>
      </c>
    </row>
    <row r="10" spans="1:21" ht="15">
      <c r="A10" s="36" t="s">
        <v>1203</v>
      </c>
      <c r="B10" s="36">
        <v>3</v>
      </c>
      <c r="D10" s="34">
        <f t="shared" si="1"/>
        <v>0</v>
      </c>
      <c r="E10" s="3">
        <f>COUNTIF(Vertices[Degree],"&gt;= "&amp;D10)-COUNTIF(Vertices[Degree],"&gt;="&amp;D11)</f>
        <v>0</v>
      </c>
      <c r="F10" s="39">
        <f t="shared" si="2"/>
        <v>0.5818181818181819</v>
      </c>
      <c r="G10" s="40">
        <f>COUNTIF(Vertices[In-Degree],"&gt;= "&amp;F10)-COUNTIF(Vertices[In-Degree],"&gt;="&amp;F11)</f>
        <v>0</v>
      </c>
      <c r="H10" s="39">
        <f t="shared" si="3"/>
        <v>2.4727272727272727</v>
      </c>
      <c r="I10" s="40">
        <f>COUNTIF(Vertices[Out-Degree],"&gt;= "&amp;H10)-COUNTIF(Vertices[Out-Degree],"&gt;="&amp;H11)</f>
        <v>0</v>
      </c>
      <c r="J10" s="39">
        <f t="shared" si="4"/>
        <v>42.52121207272727</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0.025373672727272725</v>
      </c>
      <c r="O10" s="40">
        <f>COUNTIF(Vertices[Eigenvector Centrality],"&gt;= "&amp;N10)-COUNTIF(Vertices[Eigenvector Centrality],"&gt;="&amp;N11)</f>
        <v>0</v>
      </c>
      <c r="P10" s="39">
        <f t="shared" si="7"/>
        <v>1.3085107999999999</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0.6545454545454547</v>
      </c>
      <c r="G11" s="42">
        <f>COUNTIF(Vertices[In-Degree],"&gt;= "&amp;F11)-COUNTIF(Vertices[In-Degree],"&gt;="&amp;F12)</f>
        <v>0</v>
      </c>
      <c r="H11" s="41">
        <f t="shared" si="3"/>
        <v>2.7818181818181817</v>
      </c>
      <c r="I11" s="42">
        <f>COUNTIF(Vertices[Out-Degree],"&gt;= "&amp;H11)-COUNTIF(Vertices[Out-Degree],"&gt;="&amp;H12)</f>
        <v>1</v>
      </c>
      <c r="J11" s="41">
        <f t="shared" si="4"/>
        <v>47.83636358181818</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0.028545381818181816</v>
      </c>
      <c r="O11" s="42">
        <f>COUNTIF(Vertices[Eigenvector Centrality],"&gt;= "&amp;N11)-COUNTIF(Vertices[Eigenvector Centrality],"&gt;="&amp;N12)</f>
        <v>9</v>
      </c>
      <c r="P11" s="41">
        <f t="shared" si="7"/>
        <v>1.4188283999999998</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176</v>
      </c>
      <c r="B12" s="36">
        <v>22</v>
      </c>
      <c r="D12" s="34">
        <f t="shared" si="1"/>
        <v>0</v>
      </c>
      <c r="E12" s="3">
        <f>COUNTIF(Vertices[Degree],"&gt;= "&amp;D12)-COUNTIF(Vertices[Degree],"&gt;="&amp;D13)</f>
        <v>0</v>
      </c>
      <c r="F12" s="39">
        <f t="shared" si="2"/>
        <v>0.7272727272727274</v>
      </c>
      <c r="G12" s="40">
        <f>COUNTIF(Vertices[In-Degree],"&gt;= "&amp;F12)-COUNTIF(Vertices[In-Degree],"&gt;="&amp;F13)</f>
        <v>0</v>
      </c>
      <c r="H12" s="39">
        <f t="shared" si="3"/>
        <v>3.090909090909091</v>
      </c>
      <c r="I12" s="40">
        <f>COUNTIF(Vertices[Out-Degree],"&gt;= "&amp;H12)-COUNTIF(Vertices[Out-Degree],"&gt;="&amp;H13)</f>
        <v>0</v>
      </c>
      <c r="J12" s="39">
        <f t="shared" si="4"/>
        <v>53.15151509090909</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0.0317170909090909</v>
      </c>
      <c r="O12" s="40">
        <f>COUNTIF(Vertices[Eigenvector Centrality],"&gt;= "&amp;N12)-COUNTIF(Vertices[Eigenvector Centrality],"&gt;="&amp;N13)</f>
        <v>0</v>
      </c>
      <c r="P12" s="39">
        <f t="shared" si="7"/>
        <v>1.5291459999999997</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246</v>
      </c>
      <c r="B13" s="36">
        <v>42</v>
      </c>
      <c r="D13" s="34">
        <f t="shared" si="1"/>
        <v>0</v>
      </c>
      <c r="E13" s="3">
        <f>COUNTIF(Vertices[Degree],"&gt;= "&amp;D13)-COUNTIF(Vertices[Degree],"&gt;="&amp;D14)</f>
        <v>0</v>
      </c>
      <c r="F13" s="41">
        <f t="shared" si="2"/>
        <v>0.8000000000000002</v>
      </c>
      <c r="G13" s="42">
        <f>COUNTIF(Vertices[In-Degree],"&gt;= "&amp;F13)-COUNTIF(Vertices[In-Degree],"&gt;="&amp;F14)</f>
        <v>0</v>
      </c>
      <c r="H13" s="41">
        <f t="shared" si="3"/>
        <v>3.4</v>
      </c>
      <c r="I13" s="42">
        <f>COUNTIF(Vertices[Out-Degree],"&gt;= "&amp;H13)-COUNTIF(Vertices[Out-Degree],"&gt;="&amp;H14)</f>
        <v>0</v>
      </c>
      <c r="J13" s="41">
        <f t="shared" si="4"/>
        <v>58.4666666</v>
      </c>
      <c r="K13" s="42">
        <f>COUNTIF(Vertices[Betweenness Centrality],"&gt;= "&amp;J13)-COUNTIF(Vertices[Betweenness Centrality],"&gt;="&amp;J14)</f>
        <v>0</v>
      </c>
      <c r="L13" s="41">
        <f t="shared" si="5"/>
        <v>0.20000000000000004</v>
      </c>
      <c r="M13" s="42">
        <f>COUNTIF(Vertices[Closeness Centrality],"&gt;= "&amp;L13)-COUNTIF(Vertices[Closeness Centrality],"&gt;="&amp;L14)</f>
        <v>6</v>
      </c>
      <c r="N13" s="41">
        <f t="shared" si="6"/>
        <v>0.03488879999999999</v>
      </c>
      <c r="O13" s="42">
        <f>COUNTIF(Vertices[Eigenvector Centrality],"&gt;= "&amp;N13)-COUNTIF(Vertices[Eigenvector Centrality],"&gt;="&amp;N14)</f>
        <v>0</v>
      </c>
      <c r="P13" s="41">
        <f t="shared" si="7"/>
        <v>1.6394635999999996</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36" t="s">
        <v>247</v>
      </c>
      <c r="B14" s="36">
        <v>2</v>
      </c>
      <c r="D14" s="34">
        <f t="shared" si="1"/>
        <v>0</v>
      </c>
      <c r="E14" s="3">
        <f>COUNTIF(Vertices[Degree],"&gt;= "&amp;D14)-COUNTIF(Vertices[Degree],"&gt;="&amp;D15)</f>
        <v>0</v>
      </c>
      <c r="F14" s="39">
        <f t="shared" si="2"/>
        <v>0.8727272727272729</v>
      </c>
      <c r="G14" s="40">
        <f>COUNTIF(Vertices[In-Degree],"&gt;= "&amp;F14)-COUNTIF(Vertices[In-Degree],"&gt;="&amp;F15)</f>
        <v>0</v>
      </c>
      <c r="H14" s="39">
        <f t="shared" si="3"/>
        <v>3.709090909090909</v>
      </c>
      <c r="I14" s="40">
        <f>COUNTIF(Vertices[Out-Degree],"&gt;= "&amp;H14)-COUNTIF(Vertices[Out-Degree],"&gt;="&amp;H15)</f>
        <v>0</v>
      </c>
      <c r="J14" s="39">
        <f t="shared" si="4"/>
        <v>63.78181810909091</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0.03806050909090908</v>
      </c>
      <c r="O14" s="40">
        <f>COUNTIF(Vertices[Eigenvector Centrality],"&gt;= "&amp;N14)-COUNTIF(Vertices[Eigenvector Centrality],"&gt;="&amp;N15)</f>
        <v>0</v>
      </c>
      <c r="P14" s="39">
        <f t="shared" si="7"/>
        <v>1.7497811999999995</v>
      </c>
      <c r="Q14" s="40">
        <f>COUNTIF(Vertices[PageRank],"&gt;= "&amp;P14)-COUNTIF(Vertices[PageRank],"&gt;="&amp;P15)</f>
        <v>0</v>
      </c>
      <c r="R14" s="39">
        <f t="shared" si="8"/>
        <v>0.10909090909090911</v>
      </c>
      <c r="S14" s="45">
        <f>COUNTIF(Vertices[Clustering Coefficient],"&gt;= "&amp;R14)-COUNTIF(Vertices[Clustering Coefficient],"&gt;="&amp;R15)</f>
        <v>1</v>
      </c>
      <c r="T14" s="39" t="e">
        <f ca="1" t="shared" si="9"/>
        <v>#REF!</v>
      </c>
      <c r="U14" s="40" t="e">
        <f ca="1" t="shared" si="0"/>
        <v>#REF!</v>
      </c>
    </row>
    <row r="15" spans="1:21" ht="15">
      <c r="A15" s="134"/>
      <c r="B15" s="134"/>
      <c r="D15" s="34">
        <f t="shared" si="1"/>
        <v>0</v>
      </c>
      <c r="E15" s="3">
        <f>COUNTIF(Vertices[Degree],"&gt;= "&amp;D15)-COUNTIF(Vertices[Degree],"&gt;="&amp;D16)</f>
        <v>0</v>
      </c>
      <c r="F15" s="41">
        <f t="shared" si="2"/>
        <v>0.9454545454545457</v>
      </c>
      <c r="G15" s="42">
        <f>COUNTIF(Vertices[In-Degree],"&gt;= "&amp;F15)-COUNTIF(Vertices[In-Degree],"&gt;="&amp;F16)</f>
        <v>15</v>
      </c>
      <c r="H15" s="41">
        <f t="shared" si="3"/>
        <v>4.018181818181818</v>
      </c>
      <c r="I15" s="42">
        <f>COUNTIF(Vertices[Out-Degree],"&gt;= "&amp;H15)-COUNTIF(Vertices[Out-Degree],"&gt;="&amp;H16)</f>
        <v>0</v>
      </c>
      <c r="J15" s="41">
        <f t="shared" si="4"/>
        <v>69.09696961818182</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0.041232218181818166</v>
      </c>
      <c r="O15" s="42">
        <f>COUNTIF(Vertices[Eigenvector Centrality],"&gt;= "&amp;N15)-COUNTIF(Vertices[Eigenvector Centrality],"&gt;="&amp;N16)</f>
        <v>0</v>
      </c>
      <c r="P15" s="41">
        <f t="shared" si="7"/>
        <v>1.8600987999999994</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151</v>
      </c>
      <c r="B16" s="36">
        <v>22</v>
      </c>
      <c r="D16" s="34">
        <f t="shared" si="1"/>
        <v>0</v>
      </c>
      <c r="E16" s="3">
        <f>COUNTIF(Vertices[Degree],"&gt;= "&amp;D16)-COUNTIF(Vertices[Degree],"&gt;="&amp;D17)</f>
        <v>0</v>
      </c>
      <c r="F16" s="39">
        <f t="shared" si="2"/>
        <v>1.0181818181818183</v>
      </c>
      <c r="G16" s="40">
        <f>COUNTIF(Vertices[In-Degree],"&gt;= "&amp;F16)-COUNTIF(Vertices[In-Degree],"&gt;="&amp;F17)</f>
        <v>0</v>
      </c>
      <c r="H16" s="39">
        <f t="shared" si="3"/>
        <v>4.327272727272726</v>
      </c>
      <c r="I16" s="40">
        <f>COUNTIF(Vertices[Out-Degree],"&gt;= "&amp;H16)-COUNTIF(Vertices[Out-Degree],"&gt;="&amp;H17)</f>
        <v>0</v>
      </c>
      <c r="J16" s="39">
        <f t="shared" si="4"/>
        <v>74.41212112727273</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0.04440392727272725</v>
      </c>
      <c r="O16" s="40">
        <f>COUNTIF(Vertices[Eigenvector Centrality],"&gt;= "&amp;N16)-COUNTIF(Vertices[Eigenvector Centrality],"&gt;="&amp;N17)</f>
        <v>0</v>
      </c>
      <c r="P16" s="39">
        <f t="shared" si="7"/>
        <v>1.9704163999999993</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1.090909090909091</v>
      </c>
      <c r="G17" s="42">
        <f>COUNTIF(Vertices[In-Degree],"&gt;= "&amp;F17)-COUNTIF(Vertices[In-Degree],"&gt;="&amp;F18)</f>
        <v>0</v>
      </c>
      <c r="H17" s="41">
        <f t="shared" si="3"/>
        <v>4.636363636363635</v>
      </c>
      <c r="I17" s="42">
        <f>COUNTIF(Vertices[Out-Degree],"&gt;= "&amp;H17)-COUNTIF(Vertices[Out-Degree],"&gt;="&amp;H18)</f>
        <v>0</v>
      </c>
      <c r="J17" s="41">
        <f t="shared" si="4"/>
        <v>79.72727263636364</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0.04757563636363634</v>
      </c>
      <c r="O17" s="42">
        <f>COUNTIF(Vertices[Eigenvector Centrality],"&gt;= "&amp;N17)-COUNTIF(Vertices[Eigenvector Centrality],"&gt;="&amp;N18)</f>
        <v>7</v>
      </c>
      <c r="P17" s="41">
        <f t="shared" si="7"/>
        <v>2.080733999999999</v>
      </c>
      <c r="Q17" s="42">
        <f>COUNTIF(Vertices[PageRank],"&gt;= "&amp;P17)-COUNTIF(Vertices[PageRank],"&gt;="&amp;P18)</f>
        <v>2</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1.1636363636363638</v>
      </c>
      <c r="G18" s="40">
        <f>COUNTIF(Vertices[In-Degree],"&gt;= "&amp;F18)-COUNTIF(Vertices[In-Degree],"&gt;="&amp;F19)</f>
        <v>0</v>
      </c>
      <c r="H18" s="39">
        <f t="shared" si="3"/>
        <v>4.9454545454545435</v>
      </c>
      <c r="I18" s="40">
        <f>COUNTIF(Vertices[Out-Degree],"&gt;= "&amp;H18)-COUNTIF(Vertices[Out-Degree],"&gt;="&amp;H19)</f>
        <v>0</v>
      </c>
      <c r="J18" s="39">
        <f t="shared" si="4"/>
        <v>85.04242414545455</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0.05074734545454543</v>
      </c>
      <c r="O18" s="40">
        <f>COUNTIF(Vertices[Eigenvector Centrality],"&gt;= "&amp;N18)-COUNTIF(Vertices[Eigenvector Centrality],"&gt;="&amp;N19)</f>
        <v>0</v>
      </c>
      <c r="P18" s="39">
        <f t="shared" si="7"/>
        <v>2.1910515999999993</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1.2363636363636366</v>
      </c>
      <c r="G19" s="42">
        <f>COUNTIF(Vertices[In-Degree],"&gt;= "&amp;F19)-COUNTIF(Vertices[In-Degree],"&gt;="&amp;F20)</f>
        <v>0</v>
      </c>
      <c r="H19" s="41">
        <f t="shared" si="3"/>
        <v>5.254545454545452</v>
      </c>
      <c r="I19" s="42">
        <f>COUNTIF(Vertices[Out-Degree],"&gt;= "&amp;H19)-COUNTIF(Vertices[Out-Degree],"&gt;="&amp;H20)</f>
        <v>0</v>
      </c>
      <c r="J19" s="41">
        <f t="shared" si="4"/>
        <v>90.35757565454546</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0.053919054545454516</v>
      </c>
      <c r="O19" s="42">
        <f>COUNTIF(Vertices[Eigenvector Centrality],"&gt;= "&amp;N19)-COUNTIF(Vertices[Eigenvector Centrality],"&gt;="&amp;N20)</f>
        <v>2</v>
      </c>
      <c r="P19" s="41">
        <f t="shared" si="7"/>
        <v>2.3013691999999994</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1.3090909090909093</v>
      </c>
      <c r="G20" s="40">
        <f>COUNTIF(Vertices[In-Degree],"&gt;= "&amp;F20)-COUNTIF(Vertices[In-Degree],"&gt;="&amp;F21)</f>
        <v>0</v>
      </c>
      <c r="H20" s="39">
        <f t="shared" si="3"/>
        <v>5.563636363636361</v>
      </c>
      <c r="I20" s="40">
        <f>COUNTIF(Vertices[Out-Degree],"&gt;= "&amp;H20)-COUNTIF(Vertices[Out-Degree],"&gt;="&amp;H21)</f>
        <v>0</v>
      </c>
      <c r="J20" s="39">
        <f t="shared" si="4"/>
        <v>95.67272716363637</v>
      </c>
      <c r="K20" s="40">
        <f>COUNTIF(Vertices[Betweenness Centrality],"&gt;= "&amp;J20)-COUNTIF(Vertices[Betweenness Centrality],"&gt;="&amp;J21)</f>
        <v>0</v>
      </c>
      <c r="L20" s="39">
        <f t="shared" si="5"/>
        <v>0.3272727272727273</v>
      </c>
      <c r="M20" s="40">
        <f>COUNTIF(Vertices[Closeness Centrality],"&gt;= "&amp;L20)-COUNTIF(Vertices[Closeness Centrality],"&gt;="&amp;L21)</f>
        <v>2</v>
      </c>
      <c r="N20" s="39">
        <f t="shared" si="6"/>
        <v>0.0570907636363636</v>
      </c>
      <c r="O20" s="40">
        <f>COUNTIF(Vertices[Eigenvector Centrality],"&gt;= "&amp;N20)-COUNTIF(Vertices[Eigenvector Centrality],"&gt;="&amp;N21)</f>
        <v>0</v>
      </c>
      <c r="P20" s="39">
        <f t="shared" si="7"/>
        <v>2.4116867999999996</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152</v>
      </c>
      <c r="B21" s="36">
        <v>8</v>
      </c>
      <c r="D21" s="34">
        <f t="shared" si="1"/>
        <v>0</v>
      </c>
      <c r="E21" s="3">
        <f>COUNTIF(Vertices[Degree],"&gt;= "&amp;D21)-COUNTIF(Vertices[Degree],"&gt;="&amp;D22)</f>
        <v>0</v>
      </c>
      <c r="F21" s="41">
        <f t="shared" si="2"/>
        <v>1.381818181818182</v>
      </c>
      <c r="G21" s="42">
        <f>COUNTIF(Vertices[In-Degree],"&gt;= "&amp;F21)-COUNTIF(Vertices[In-Degree],"&gt;="&amp;F22)</f>
        <v>0</v>
      </c>
      <c r="H21" s="41">
        <f t="shared" si="3"/>
        <v>5.8727272727272695</v>
      </c>
      <c r="I21" s="42">
        <f>COUNTIF(Vertices[Out-Degree],"&gt;= "&amp;H21)-COUNTIF(Vertices[Out-Degree],"&gt;="&amp;H22)</f>
        <v>0</v>
      </c>
      <c r="J21" s="41">
        <f t="shared" si="4"/>
        <v>100.98787867272728</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0.06026247272727269</v>
      </c>
      <c r="O21" s="42">
        <f>COUNTIF(Vertices[Eigenvector Centrality],"&gt;= "&amp;N21)-COUNTIF(Vertices[Eigenvector Centrality],"&gt;="&amp;N22)</f>
        <v>0</v>
      </c>
      <c r="P21" s="41">
        <f t="shared" si="7"/>
        <v>2.5220043999999997</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153</v>
      </c>
      <c r="B22" s="36">
        <v>4</v>
      </c>
      <c r="D22" s="34">
        <f t="shared" si="1"/>
        <v>0</v>
      </c>
      <c r="E22" s="3">
        <f>COUNTIF(Vertices[Degree],"&gt;= "&amp;D22)-COUNTIF(Vertices[Degree],"&gt;="&amp;D23)</f>
        <v>0</v>
      </c>
      <c r="F22" s="39">
        <f t="shared" si="2"/>
        <v>1.4545454545454548</v>
      </c>
      <c r="G22" s="40">
        <f>COUNTIF(Vertices[In-Degree],"&gt;= "&amp;F22)-COUNTIF(Vertices[In-Degree],"&gt;="&amp;F23)</f>
        <v>0</v>
      </c>
      <c r="H22" s="39">
        <f t="shared" si="3"/>
        <v>6.181818181818178</v>
      </c>
      <c r="I22" s="40">
        <f>COUNTIF(Vertices[Out-Degree],"&gt;= "&amp;H22)-COUNTIF(Vertices[Out-Degree],"&gt;="&amp;H23)</f>
        <v>0</v>
      </c>
      <c r="J22" s="39">
        <f t="shared" si="4"/>
        <v>106.30303018181819</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0.06343418181818178</v>
      </c>
      <c r="O22" s="40">
        <f>COUNTIF(Vertices[Eigenvector Centrality],"&gt;= "&amp;N22)-COUNTIF(Vertices[Eigenvector Centrality],"&gt;="&amp;N23)</f>
        <v>0</v>
      </c>
      <c r="P22" s="39">
        <f t="shared" si="7"/>
        <v>2.632322</v>
      </c>
      <c r="Q22" s="40">
        <f>COUNTIF(Vertices[PageRank],"&gt;= "&amp;P22)-COUNTIF(Vertices[PageRank],"&gt;="&amp;P23)</f>
        <v>1</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154</v>
      </c>
      <c r="B23" s="36">
        <v>20</v>
      </c>
      <c r="D23" s="34">
        <f t="shared" si="1"/>
        <v>0</v>
      </c>
      <c r="E23" s="3">
        <f>COUNTIF(Vertices[Degree],"&gt;= "&amp;D23)-COUNTIF(Vertices[Degree],"&gt;="&amp;D24)</f>
        <v>0</v>
      </c>
      <c r="F23" s="41">
        <f t="shared" si="2"/>
        <v>1.5272727272727276</v>
      </c>
      <c r="G23" s="42">
        <f>COUNTIF(Vertices[In-Degree],"&gt;= "&amp;F23)-COUNTIF(Vertices[In-Degree],"&gt;="&amp;F24)</f>
        <v>0</v>
      </c>
      <c r="H23" s="41">
        <f t="shared" si="3"/>
        <v>6.490909090909087</v>
      </c>
      <c r="I23" s="42">
        <f>COUNTIF(Vertices[Out-Degree],"&gt;= "&amp;H23)-COUNTIF(Vertices[Out-Degree],"&gt;="&amp;H24)</f>
        <v>0</v>
      </c>
      <c r="J23" s="41">
        <f t="shared" si="4"/>
        <v>111.6181816909091</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0.06660589090909087</v>
      </c>
      <c r="O23" s="42">
        <f>COUNTIF(Vertices[Eigenvector Centrality],"&gt;= "&amp;N23)-COUNTIF(Vertices[Eigenvector Centrality],"&gt;="&amp;N24)</f>
        <v>0</v>
      </c>
      <c r="P23" s="41">
        <f t="shared" si="7"/>
        <v>2.7426396</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155</v>
      </c>
      <c r="B24" s="36">
        <v>43</v>
      </c>
      <c r="D24" s="34">
        <f t="shared" si="1"/>
        <v>0</v>
      </c>
      <c r="E24" s="3">
        <f>COUNTIF(Vertices[Degree],"&gt;= "&amp;D24)-COUNTIF(Vertices[Degree],"&gt;="&amp;D25)</f>
        <v>0</v>
      </c>
      <c r="F24" s="39">
        <f t="shared" si="2"/>
        <v>1.6000000000000003</v>
      </c>
      <c r="G24" s="40">
        <f>COUNTIF(Vertices[In-Degree],"&gt;= "&amp;F24)-COUNTIF(Vertices[In-Degree],"&gt;="&amp;F25)</f>
        <v>0</v>
      </c>
      <c r="H24" s="39">
        <f t="shared" si="3"/>
        <v>6.799999999999995</v>
      </c>
      <c r="I24" s="40">
        <f>COUNTIF(Vertices[Out-Degree],"&gt;= "&amp;H24)-COUNTIF(Vertices[Out-Degree],"&gt;="&amp;H25)</f>
        <v>0</v>
      </c>
      <c r="J24" s="39">
        <f t="shared" si="4"/>
        <v>116.9333332</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0.06977759999999997</v>
      </c>
      <c r="O24" s="40">
        <f>COUNTIF(Vertices[Eigenvector Centrality],"&gt;= "&amp;N24)-COUNTIF(Vertices[Eigenvector Centrality],"&gt;="&amp;N25)</f>
        <v>0</v>
      </c>
      <c r="P24" s="39">
        <f t="shared" si="7"/>
        <v>2.8529572</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1.672727272727273</v>
      </c>
      <c r="G25" s="42">
        <f>COUNTIF(Vertices[In-Degree],"&gt;= "&amp;F25)-COUNTIF(Vertices[In-Degree],"&gt;="&amp;F26)</f>
        <v>0</v>
      </c>
      <c r="H25" s="41">
        <f t="shared" si="3"/>
        <v>7.109090909090904</v>
      </c>
      <c r="I25" s="42">
        <f>COUNTIF(Vertices[Out-Degree],"&gt;= "&amp;H25)-COUNTIF(Vertices[Out-Degree],"&gt;="&amp;H26)</f>
        <v>0</v>
      </c>
      <c r="J25" s="41">
        <f t="shared" si="4"/>
        <v>122.24848470909092</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0.07294930909090906</v>
      </c>
      <c r="O25" s="42">
        <f>COUNTIF(Vertices[Eigenvector Centrality],"&gt;= "&amp;N25)-COUNTIF(Vertices[Eigenvector Centrality],"&gt;="&amp;N26)</f>
        <v>0</v>
      </c>
      <c r="P25" s="41">
        <f t="shared" si="7"/>
        <v>2.9632748</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1.7454545454545458</v>
      </c>
      <c r="G26" s="40">
        <f>COUNTIF(Vertices[In-Degree],"&gt;= "&amp;F26)-COUNTIF(Vertices[In-Degree],"&gt;="&amp;F28)</f>
        <v>0</v>
      </c>
      <c r="H26" s="39">
        <f t="shared" si="3"/>
        <v>7.418181818181813</v>
      </c>
      <c r="I26" s="40">
        <f>COUNTIF(Vertices[Out-Degree],"&gt;= "&amp;H26)-COUNTIF(Vertices[Out-Degree],"&gt;="&amp;H28)</f>
        <v>0</v>
      </c>
      <c r="J26" s="39">
        <f t="shared" si="4"/>
        <v>127.56363621818183</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0.07612101818181816</v>
      </c>
      <c r="O26" s="40">
        <f>COUNTIF(Vertices[Eigenvector Centrality],"&gt;= "&amp;N26)-COUNTIF(Vertices[Eigenvector Centrality],"&gt;="&amp;N28)</f>
        <v>0</v>
      </c>
      <c r="P26" s="39">
        <f t="shared" si="7"/>
        <v>3.0735924000000003</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1.681818</v>
      </c>
      <c r="D27" s="34"/>
      <c r="E27" s="3">
        <f>COUNTIF(Vertices[Degree],"&gt;= "&amp;D27)-COUNTIF(Vertices[Degree],"&gt;="&amp;D28)</f>
        <v>0</v>
      </c>
      <c r="F27" s="78"/>
      <c r="G27" s="79">
        <f>COUNTIF(Vertices[In-Degree],"&gt;= "&amp;F27)-COUNTIF(Vertices[In-Degree],"&gt;="&amp;F28)</f>
        <v>-11</v>
      </c>
      <c r="H27" s="78"/>
      <c r="I27" s="79">
        <f>COUNTIF(Vertices[Out-Degree],"&gt;= "&amp;H27)-COUNTIF(Vertices[Out-Degree],"&gt;="&amp;H28)</f>
        <v>-2</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-9</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1.8181818181818186</v>
      </c>
      <c r="G28" s="42">
        <f>COUNTIF(Vertices[In-Degree],"&gt;= "&amp;F28)-COUNTIF(Vertices[In-Degree],"&gt;="&amp;F40)</f>
        <v>0</v>
      </c>
      <c r="H28" s="41">
        <f>H26+($H$57-$H$2)/BinDivisor</f>
        <v>7.727272727272721</v>
      </c>
      <c r="I28" s="42">
        <f>COUNTIF(Vertices[Out-Degree],"&gt;= "&amp;H28)-COUNTIF(Vertices[Out-Degree],"&gt;="&amp;H40)</f>
        <v>0</v>
      </c>
      <c r="J28" s="41">
        <f>J26+($J$57-$J$2)/BinDivisor</f>
        <v>132.87878772727274</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0.07929272727272725</v>
      </c>
      <c r="O28" s="42">
        <f>COUNTIF(Vertices[Eigenvector Centrality],"&gt;= "&amp;N28)-COUNTIF(Vertices[Eigenvector Centrality],"&gt;="&amp;N40)</f>
        <v>0</v>
      </c>
      <c r="P28" s="41">
        <f>P26+($P$57-$P$2)/BinDivisor</f>
        <v>3.1839100000000005</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0.03208556149732621</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1204</v>
      </c>
      <c r="B30" s="36">
        <v>0.338958</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1205</v>
      </c>
      <c r="B32" s="36" t="s">
        <v>1206</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-11</v>
      </c>
      <c r="H38" s="78"/>
      <c r="I38" s="79">
        <f>COUNTIF(Vertices[Out-Degree],"&gt;= "&amp;H38)-COUNTIF(Vertices[Out-Degree],"&gt;="&amp;H40)</f>
        <v>-2</v>
      </c>
      <c r="J38" s="78"/>
      <c r="K38" s="79">
        <f>COUNTIF(Vertices[Betweenness Centrality],"&gt;= "&amp;J38)-COUNTIF(Vertices[Betweenness Centrality],"&gt;="&amp;J40)</f>
        <v>-1</v>
      </c>
      <c r="L38" s="78"/>
      <c r="M38" s="79">
        <f>COUNTIF(Vertices[Closeness Centrality],"&gt;= "&amp;L38)-COUNTIF(Vertices[Closeness Centrality],"&gt;="&amp;L40)</f>
        <v>-2</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-9</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-11</v>
      </c>
      <c r="H39" s="78"/>
      <c r="I39" s="79">
        <f>COUNTIF(Vertices[Out-Degree],"&gt;= "&amp;H39)-COUNTIF(Vertices[Out-Degree],"&gt;="&amp;H40)</f>
        <v>-2</v>
      </c>
      <c r="J39" s="78"/>
      <c r="K39" s="79">
        <f>COUNTIF(Vertices[Betweenness Centrality],"&gt;= "&amp;J39)-COUNTIF(Vertices[Betweenness Centrality],"&gt;="&amp;J40)</f>
        <v>-1</v>
      </c>
      <c r="L39" s="78"/>
      <c r="M39" s="79">
        <f>COUNTIF(Vertices[Closeness Centrality],"&gt;= "&amp;L39)-COUNTIF(Vertices[Closeness Centrality],"&gt;="&amp;L40)</f>
        <v>-2</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-9</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1.8909090909090913</v>
      </c>
      <c r="G40" s="40">
        <f>COUNTIF(Vertices[In-Degree],"&gt;= "&amp;F40)-COUNTIF(Vertices[In-Degree],"&gt;="&amp;F41)</f>
        <v>0</v>
      </c>
      <c r="H40" s="39">
        <f>H28+($H$57-$H$2)/BinDivisor</f>
        <v>8.03636363636363</v>
      </c>
      <c r="I40" s="40">
        <f>COUNTIF(Vertices[Out-Degree],"&gt;= "&amp;H40)-COUNTIF(Vertices[Out-Degree],"&gt;="&amp;H41)</f>
        <v>0</v>
      </c>
      <c r="J40" s="39">
        <f>J28+($J$57-$J$2)/BinDivisor</f>
        <v>138.19393923636363</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0.08246443636363635</v>
      </c>
      <c r="O40" s="40">
        <f>COUNTIF(Vertices[Eigenvector Centrality],"&gt;= "&amp;N40)-COUNTIF(Vertices[Eigenvector Centrality],"&gt;="&amp;N41)</f>
        <v>0</v>
      </c>
      <c r="P40" s="39">
        <f>P28+($P$57-$P$2)/BinDivisor</f>
        <v>3.2942276000000006</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1.963636363636364</v>
      </c>
      <c r="G41" s="42">
        <f>COUNTIF(Vertices[In-Degree],"&gt;= "&amp;F41)-COUNTIF(Vertices[In-Degree],"&gt;="&amp;F42)</f>
        <v>6</v>
      </c>
      <c r="H41" s="41">
        <f aca="true" t="shared" si="12" ref="H41:H56">H40+($H$57-$H$2)/BinDivisor</f>
        <v>8.345454545454539</v>
      </c>
      <c r="I41" s="42">
        <f>COUNTIF(Vertices[Out-Degree],"&gt;= "&amp;H41)-COUNTIF(Vertices[Out-Degree],"&gt;="&amp;H42)</f>
        <v>0</v>
      </c>
      <c r="J41" s="41">
        <f aca="true" t="shared" si="13" ref="J41:J56">J40+($J$57-$J$2)/BinDivisor</f>
        <v>143.50909074545453</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0.08563614545454544</v>
      </c>
      <c r="O41" s="42">
        <f>COUNTIF(Vertices[Eigenvector Centrality],"&gt;= "&amp;N41)-COUNTIF(Vertices[Eigenvector Centrality],"&gt;="&amp;N42)</f>
        <v>0</v>
      </c>
      <c r="P41" s="41">
        <f aca="true" t="shared" si="16" ref="P41:P56">P40+($P$57-$P$2)/BinDivisor</f>
        <v>3.4045452000000007</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2.0363636363636366</v>
      </c>
      <c r="G42" s="40">
        <f>COUNTIF(Vertices[In-Degree],"&gt;= "&amp;F42)-COUNTIF(Vertices[In-Degree],"&gt;="&amp;F43)</f>
        <v>0</v>
      </c>
      <c r="H42" s="39">
        <f t="shared" si="12"/>
        <v>8.654545454545447</v>
      </c>
      <c r="I42" s="40">
        <f>COUNTIF(Vertices[Out-Degree],"&gt;= "&amp;H42)-COUNTIF(Vertices[Out-Degree],"&gt;="&amp;H43)</f>
        <v>0</v>
      </c>
      <c r="J42" s="39">
        <f t="shared" si="13"/>
        <v>148.82424225454542</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0.08880785454545453</v>
      </c>
      <c r="O42" s="40">
        <f>COUNTIF(Vertices[Eigenvector Centrality],"&gt;= "&amp;N42)-COUNTIF(Vertices[Eigenvector Centrality],"&gt;="&amp;N43)</f>
        <v>0</v>
      </c>
      <c r="P42" s="39">
        <f t="shared" si="16"/>
        <v>3.514862800000001</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2.1090909090909093</v>
      </c>
      <c r="G43" s="42">
        <f>COUNTIF(Vertices[In-Degree],"&gt;= "&amp;F43)-COUNTIF(Vertices[In-Degree],"&gt;="&amp;F44)</f>
        <v>0</v>
      </c>
      <c r="H43" s="41">
        <f t="shared" si="12"/>
        <v>8.963636363636356</v>
      </c>
      <c r="I43" s="42">
        <f>COUNTIF(Vertices[Out-Degree],"&gt;= "&amp;H43)-COUNTIF(Vertices[Out-Degree],"&gt;="&amp;H44)</f>
        <v>1</v>
      </c>
      <c r="J43" s="41">
        <f t="shared" si="13"/>
        <v>154.13939376363632</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0.09197956363636363</v>
      </c>
      <c r="O43" s="42">
        <f>COUNTIF(Vertices[Eigenvector Centrality],"&gt;= "&amp;N43)-COUNTIF(Vertices[Eigenvector Centrality],"&gt;="&amp;N44)</f>
        <v>0</v>
      </c>
      <c r="P43" s="41">
        <f t="shared" si="16"/>
        <v>3.625180400000001</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2.181818181818182</v>
      </c>
      <c r="G44" s="40">
        <f>COUNTIF(Vertices[In-Degree],"&gt;= "&amp;F44)-COUNTIF(Vertices[In-Degree],"&gt;="&amp;F45)</f>
        <v>0</v>
      </c>
      <c r="H44" s="39">
        <f t="shared" si="12"/>
        <v>9.272727272727264</v>
      </c>
      <c r="I44" s="40">
        <f>COUNTIF(Vertices[Out-Degree],"&gt;= "&amp;H44)-COUNTIF(Vertices[Out-Degree],"&gt;="&amp;H45)</f>
        <v>0</v>
      </c>
      <c r="J44" s="39">
        <f t="shared" si="13"/>
        <v>159.45454527272722</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0.09515127272727272</v>
      </c>
      <c r="O44" s="40">
        <f>COUNTIF(Vertices[Eigenvector Centrality],"&gt;= "&amp;N44)-COUNTIF(Vertices[Eigenvector Centrality],"&gt;="&amp;N45)</f>
        <v>0</v>
      </c>
      <c r="P44" s="39">
        <f t="shared" si="16"/>
        <v>3.735498000000001</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2.254545454545455</v>
      </c>
      <c r="G45" s="42">
        <f>COUNTIF(Vertices[In-Degree],"&gt;= "&amp;F45)-COUNTIF(Vertices[In-Degree],"&gt;="&amp;F46)</f>
        <v>0</v>
      </c>
      <c r="H45" s="41">
        <f t="shared" si="12"/>
        <v>9.581818181818173</v>
      </c>
      <c r="I45" s="42">
        <f>COUNTIF(Vertices[Out-Degree],"&gt;= "&amp;H45)-COUNTIF(Vertices[Out-Degree],"&gt;="&amp;H46)</f>
        <v>0</v>
      </c>
      <c r="J45" s="41">
        <f t="shared" si="13"/>
        <v>164.7696967818181</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0.09832298181818182</v>
      </c>
      <c r="O45" s="42">
        <f>COUNTIF(Vertices[Eigenvector Centrality],"&gt;= "&amp;N45)-COUNTIF(Vertices[Eigenvector Centrality],"&gt;="&amp;N46)</f>
        <v>1</v>
      </c>
      <c r="P45" s="41">
        <f t="shared" si="16"/>
        <v>3.845815600000001</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2.3272727272727276</v>
      </c>
      <c r="G46" s="40">
        <f>COUNTIF(Vertices[In-Degree],"&gt;= "&amp;F46)-COUNTIF(Vertices[In-Degree],"&gt;="&amp;F47)</f>
        <v>0</v>
      </c>
      <c r="H46" s="39">
        <f t="shared" si="12"/>
        <v>9.890909090909082</v>
      </c>
      <c r="I46" s="40">
        <f>COUNTIF(Vertices[Out-Degree],"&gt;= "&amp;H46)-COUNTIF(Vertices[Out-Degree],"&gt;="&amp;H47)</f>
        <v>0</v>
      </c>
      <c r="J46" s="39">
        <f t="shared" si="13"/>
        <v>170.084848290909</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0.10149469090909091</v>
      </c>
      <c r="O46" s="40">
        <f>COUNTIF(Vertices[Eigenvector Centrality],"&gt;= "&amp;N46)-COUNTIF(Vertices[Eigenvector Centrality],"&gt;="&amp;N47)</f>
        <v>0</v>
      </c>
      <c r="P46" s="39">
        <f t="shared" si="16"/>
        <v>3.9561332000000013</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2.4000000000000004</v>
      </c>
      <c r="G47" s="42">
        <f>COUNTIF(Vertices[In-Degree],"&gt;= "&amp;F47)-COUNTIF(Vertices[In-Degree],"&gt;="&amp;F48)</f>
        <v>0</v>
      </c>
      <c r="H47" s="41">
        <f t="shared" si="12"/>
        <v>10.19999999999999</v>
      </c>
      <c r="I47" s="42">
        <f>COUNTIF(Vertices[Out-Degree],"&gt;= "&amp;H47)-COUNTIF(Vertices[Out-Degree],"&gt;="&amp;H48)</f>
        <v>0</v>
      </c>
      <c r="J47" s="41">
        <f t="shared" si="13"/>
        <v>175.3999997999999</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0.1046664</v>
      </c>
      <c r="O47" s="42">
        <f>COUNTIF(Vertices[Eigenvector Centrality],"&gt;= "&amp;N47)-COUNTIF(Vertices[Eigenvector Centrality],"&gt;="&amp;N48)</f>
        <v>0</v>
      </c>
      <c r="P47" s="41">
        <f t="shared" si="16"/>
        <v>4.066450800000001</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2.472727272727273</v>
      </c>
      <c r="G48" s="40">
        <f>COUNTIF(Vertices[In-Degree],"&gt;= "&amp;F48)-COUNTIF(Vertices[In-Degree],"&gt;="&amp;F49)</f>
        <v>0</v>
      </c>
      <c r="H48" s="39">
        <f t="shared" si="12"/>
        <v>10.509090909090899</v>
      </c>
      <c r="I48" s="40">
        <f>COUNTIF(Vertices[Out-Degree],"&gt;= "&amp;H48)-COUNTIF(Vertices[Out-Degree],"&gt;="&amp;H49)</f>
        <v>0</v>
      </c>
      <c r="J48" s="39">
        <f t="shared" si="13"/>
        <v>180.7151513090908</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0.1078381090909091</v>
      </c>
      <c r="O48" s="40">
        <f>COUNTIF(Vertices[Eigenvector Centrality],"&gt;= "&amp;N48)-COUNTIF(Vertices[Eigenvector Centrality],"&gt;="&amp;N49)</f>
        <v>0</v>
      </c>
      <c r="P48" s="39">
        <f t="shared" si="16"/>
        <v>4.176768400000001</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2.545454545454546</v>
      </c>
      <c r="G49" s="42">
        <f>COUNTIF(Vertices[In-Degree],"&gt;= "&amp;F49)-COUNTIF(Vertices[In-Degree],"&gt;="&amp;F50)</f>
        <v>0</v>
      </c>
      <c r="H49" s="41">
        <f t="shared" si="12"/>
        <v>10.818181818181808</v>
      </c>
      <c r="I49" s="42">
        <f>COUNTIF(Vertices[Out-Degree],"&gt;= "&amp;H49)-COUNTIF(Vertices[Out-Degree],"&gt;="&amp;H50)</f>
        <v>0</v>
      </c>
      <c r="J49" s="41">
        <f t="shared" si="13"/>
        <v>186.0303028181817</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0.1110098181818182</v>
      </c>
      <c r="O49" s="42">
        <f>COUNTIF(Vertices[Eigenvector Centrality],"&gt;= "&amp;N49)-COUNTIF(Vertices[Eigenvector Centrality],"&gt;="&amp;N50)</f>
        <v>0</v>
      </c>
      <c r="P49" s="41">
        <f t="shared" si="16"/>
        <v>4.287086000000001</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2.6181818181818186</v>
      </c>
      <c r="G50" s="40">
        <f>COUNTIF(Vertices[In-Degree],"&gt;= "&amp;F50)-COUNTIF(Vertices[In-Degree],"&gt;="&amp;F51)</f>
        <v>0</v>
      </c>
      <c r="H50" s="39">
        <f t="shared" si="12"/>
        <v>11.127272727272716</v>
      </c>
      <c r="I50" s="40">
        <f>COUNTIF(Vertices[Out-Degree],"&gt;= "&amp;H50)-COUNTIF(Vertices[Out-Degree],"&gt;="&amp;H51)</f>
        <v>0</v>
      </c>
      <c r="J50" s="39">
        <f t="shared" si="13"/>
        <v>191.3454543272726</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0.11418152727272729</v>
      </c>
      <c r="O50" s="40">
        <f>COUNTIF(Vertices[Eigenvector Centrality],"&gt;= "&amp;N50)-COUNTIF(Vertices[Eigenvector Centrality],"&gt;="&amp;N51)</f>
        <v>0</v>
      </c>
      <c r="P50" s="39">
        <f t="shared" si="16"/>
        <v>4.397403600000001</v>
      </c>
      <c r="Q50" s="40">
        <f>COUNTIF(Vertices[PageRank],"&gt;= "&amp;P50)-COUNTIF(Vertices[PageRank],"&gt;="&amp;P51)</f>
        <v>0</v>
      </c>
      <c r="R50" s="39">
        <f t="shared" si="17"/>
        <v>0.3272727272727273</v>
      </c>
      <c r="S50" s="45">
        <f>COUNTIF(Vertices[Clustering Coefficient],"&gt;= "&amp;R50)-COUNTIF(Vertices[Clustering Coefficient],"&gt;="&amp;R51)</f>
        <v>3</v>
      </c>
      <c r="T50" s="39" t="e">
        <f ca="1" t="shared" si="18"/>
        <v>#REF!</v>
      </c>
      <c r="U50" s="40" t="e">
        <f ca="1" t="shared" si="0"/>
        <v>#REF!</v>
      </c>
    </row>
    <row r="51" spans="4:21" ht="15">
      <c r="D51" s="34">
        <f t="shared" si="10"/>
        <v>0</v>
      </c>
      <c r="E51" s="3">
        <f>COUNTIF(Vertices[Degree],"&gt;= "&amp;D51)-COUNTIF(Vertices[Degree],"&gt;="&amp;D52)</f>
        <v>0</v>
      </c>
      <c r="F51" s="41">
        <f t="shared" si="11"/>
        <v>2.6909090909090914</v>
      </c>
      <c r="G51" s="42">
        <f>COUNTIF(Vertices[In-Degree],"&gt;= "&amp;F51)-COUNTIF(Vertices[In-Degree],"&gt;="&amp;F52)</f>
        <v>0</v>
      </c>
      <c r="H51" s="41">
        <f t="shared" si="12"/>
        <v>11.436363636363625</v>
      </c>
      <c r="I51" s="42">
        <f>COUNTIF(Vertices[Out-Degree],"&gt;= "&amp;H51)-COUNTIF(Vertices[Out-Degree],"&gt;="&amp;H52)</f>
        <v>0</v>
      </c>
      <c r="J51" s="41">
        <f t="shared" si="13"/>
        <v>196.6606058363635</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0.11735323636363638</v>
      </c>
      <c r="O51" s="42">
        <f>COUNTIF(Vertices[Eigenvector Centrality],"&gt;= "&amp;N51)-COUNTIF(Vertices[Eigenvector Centrality],"&gt;="&amp;N52)</f>
        <v>0</v>
      </c>
      <c r="P51" s="41">
        <f t="shared" si="16"/>
        <v>4.5077212000000015</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2.763636363636364</v>
      </c>
      <c r="G52" s="40">
        <f>COUNTIF(Vertices[In-Degree],"&gt;= "&amp;F52)-COUNTIF(Vertices[In-Degree],"&gt;="&amp;F53)</f>
        <v>0</v>
      </c>
      <c r="H52" s="39">
        <f t="shared" si="12"/>
        <v>11.745454545454534</v>
      </c>
      <c r="I52" s="40">
        <f>COUNTIF(Vertices[Out-Degree],"&gt;= "&amp;H52)-COUNTIF(Vertices[Out-Degree],"&gt;="&amp;H53)</f>
        <v>0</v>
      </c>
      <c r="J52" s="39">
        <f t="shared" si="13"/>
        <v>201.97575734545438</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0.12052494545454548</v>
      </c>
      <c r="O52" s="40">
        <f>COUNTIF(Vertices[Eigenvector Centrality],"&gt;= "&amp;N52)-COUNTIF(Vertices[Eigenvector Centrality],"&gt;="&amp;N53)</f>
        <v>0</v>
      </c>
      <c r="P52" s="39">
        <f t="shared" si="16"/>
        <v>4.618038800000002</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2.836363636363637</v>
      </c>
      <c r="G53" s="42">
        <f>COUNTIF(Vertices[In-Degree],"&gt;= "&amp;F53)-COUNTIF(Vertices[In-Degree],"&gt;="&amp;F54)</f>
        <v>0</v>
      </c>
      <c r="H53" s="41">
        <f t="shared" si="12"/>
        <v>12.054545454545442</v>
      </c>
      <c r="I53" s="42">
        <f>COUNTIF(Vertices[Out-Degree],"&gt;= "&amp;H53)-COUNTIF(Vertices[Out-Degree],"&gt;="&amp;H54)</f>
        <v>0</v>
      </c>
      <c r="J53" s="41">
        <f t="shared" si="13"/>
        <v>207.29090885454528</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0.12369665454545457</v>
      </c>
      <c r="O53" s="42">
        <f>COUNTIF(Vertices[Eigenvector Centrality],"&gt;= "&amp;N53)-COUNTIF(Vertices[Eigenvector Centrality],"&gt;="&amp;N54)</f>
        <v>0</v>
      </c>
      <c r="P53" s="41">
        <f t="shared" si="16"/>
        <v>4.728356400000002</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2.9090909090909096</v>
      </c>
      <c r="G54" s="40">
        <f>COUNTIF(Vertices[In-Degree],"&gt;= "&amp;F54)-COUNTIF(Vertices[In-Degree],"&gt;="&amp;F55)</f>
        <v>0</v>
      </c>
      <c r="H54" s="39">
        <f t="shared" si="12"/>
        <v>12.36363636363635</v>
      </c>
      <c r="I54" s="40">
        <f>COUNTIF(Vertices[Out-Degree],"&gt;= "&amp;H54)-COUNTIF(Vertices[Out-Degree],"&gt;="&amp;H55)</f>
        <v>0</v>
      </c>
      <c r="J54" s="39">
        <f t="shared" si="13"/>
        <v>212.60606036363617</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0.12686836363636367</v>
      </c>
      <c r="O54" s="40">
        <f>COUNTIF(Vertices[Eigenvector Centrality],"&gt;= "&amp;N54)-COUNTIF(Vertices[Eigenvector Centrality],"&gt;="&amp;N55)</f>
        <v>0</v>
      </c>
      <c r="P54" s="39">
        <f t="shared" si="16"/>
        <v>4.838674000000002</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2.9818181818181824</v>
      </c>
      <c r="G55" s="42">
        <f>COUNTIF(Vertices[In-Degree],"&gt;= "&amp;F55)-COUNTIF(Vertices[In-Degree],"&gt;="&amp;F56)</f>
        <v>3</v>
      </c>
      <c r="H55" s="41">
        <f t="shared" si="12"/>
        <v>12.67272727272726</v>
      </c>
      <c r="I55" s="42">
        <f>COUNTIF(Vertices[Out-Degree],"&gt;= "&amp;H55)-COUNTIF(Vertices[Out-Degree],"&gt;="&amp;H56)</f>
        <v>0</v>
      </c>
      <c r="J55" s="41">
        <f t="shared" si="13"/>
        <v>217.92121187272707</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0.13004007272727275</v>
      </c>
      <c r="O55" s="42">
        <f>COUNTIF(Vertices[Eigenvector Centrality],"&gt;= "&amp;N55)-COUNTIF(Vertices[Eigenvector Centrality],"&gt;="&amp;N56)</f>
        <v>0</v>
      </c>
      <c r="P55" s="41">
        <f t="shared" si="16"/>
        <v>4.948991600000002</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3.054545454545455</v>
      </c>
      <c r="G56" s="40">
        <f>COUNTIF(Vertices[In-Degree],"&gt;= "&amp;F56)-COUNTIF(Vertices[In-Degree],"&gt;="&amp;F57)</f>
        <v>0</v>
      </c>
      <c r="H56" s="39">
        <f t="shared" si="12"/>
        <v>12.981818181818168</v>
      </c>
      <c r="I56" s="40">
        <f>COUNTIF(Vertices[Out-Degree],"&gt;= "&amp;H56)-COUNTIF(Vertices[Out-Degree],"&gt;="&amp;H57)</f>
        <v>0</v>
      </c>
      <c r="J56" s="39">
        <f t="shared" si="13"/>
        <v>223.23636338181797</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0.13321178181818183</v>
      </c>
      <c r="O56" s="40">
        <f>COUNTIF(Vertices[Eigenvector Centrality],"&gt;= "&amp;N56)-COUNTIF(Vertices[Eigenvector Centrality],"&gt;="&amp;N57)</f>
        <v>0</v>
      </c>
      <c r="P56" s="39">
        <f t="shared" si="16"/>
        <v>5.059309200000002</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4</v>
      </c>
      <c r="G57" s="44">
        <f>COUNTIF(Vertices[In-Degree],"&gt;= "&amp;F57)-COUNTIF(Vertices[In-Degree],"&gt;="&amp;F58)</f>
        <v>2</v>
      </c>
      <c r="H57" s="43">
        <f>MAX(Vertices[Out-Degree])</f>
        <v>17</v>
      </c>
      <c r="I57" s="44">
        <f>COUNTIF(Vertices[Out-Degree],"&gt;= "&amp;H57)-COUNTIF(Vertices[Out-Degree],"&gt;="&amp;H58)</f>
        <v>1</v>
      </c>
      <c r="J57" s="43">
        <f>MAX(Vertices[Betweenness Centrality])</f>
        <v>292.333333</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0.174444</v>
      </c>
      <c r="O57" s="44">
        <f>COUNTIF(Vertices[Eigenvector Centrality],"&gt;= "&amp;N57)-COUNTIF(Vertices[Eigenvector Centrality],"&gt;="&amp;N58)</f>
        <v>1</v>
      </c>
      <c r="P57" s="43">
        <f>MAX(Vertices[PageRank])</f>
        <v>6.493438</v>
      </c>
      <c r="Q57" s="44">
        <f>COUNTIF(Vertices[PageRank],"&gt;= "&amp;P57)-COUNTIF(Vertices[PageRank],"&gt;="&amp;P58)</f>
        <v>1</v>
      </c>
      <c r="R57" s="43">
        <f>MAX(Vertices[Clustering Coefficient])</f>
        <v>0.5</v>
      </c>
      <c r="S57" s="47">
        <f>COUNTIF(Vertices[Clustering Coefficient],"&gt;= "&amp;R57)-COUNTIF(Vertices[Clustering Coefficient],"&gt;="&amp;R58)</f>
        <v>6</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4</v>
      </c>
    </row>
    <row r="71" spans="1:2" ht="15">
      <c r="A71" s="35" t="s">
        <v>90</v>
      </c>
      <c r="B71" s="49">
        <f>_xlfn.IFERROR(AVERAGE(Vertices[In-Degree]),NoMetricMessage)</f>
        <v>1.2941176470588236</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17</v>
      </c>
    </row>
    <row r="85" spans="1:2" ht="15">
      <c r="A85" s="35" t="s">
        <v>96</v>
      </c>
      <c r="B85" s="49">
        <f>_xlfn.IFERROR(AVERAGE(Vertices[Out-Degree]),NoMetricMessage)</f>
        <v>1.2941176470588236</v>
      </c>
    </row>
    <row r="86" spans="1:2" ht="15">
      <c r="A86" s="35" t="s">
        <v>97</v>
      </c>
      <c r="B86" s="49">
        <f>_xlfn.IFERROR(MEDIAN(Vertices[Out-Degree]),NoMetricMessage)</f>
        <v>0</v>
      </c>
    </row>
    <row r="97" spans="1:2" ht="15">
      <c r="A97" s="35" t="s">
        <v>100</v>
      </c>
      <c r="B97" s="49">
        <f>IF(COUNT(Vertices[Betweenness Centrality])&gt;0,J2,NoMetricMessage)</f>
        <v>0</v>
      </c>
    </row>
    <row r="98" spans="1:2" ht="15">
      <c r="A98" s="35" t="s">
        <v>101</v>
      </c>
      <c r="B98" s="49">
        <f>IF(COUNT(Vertices[Betweenness Centrality])&gt;0,J57,NoMetricMessage)</f>
        <v>292.333333</v>
      </c>
    </row>
    <row r="99" spans="1:2" ht="15">
      <c r="A99" s="35" t="s">
        <v>102</v>
      </c>
      <c r="B99" s="49">
        <f>_xlfn.IFERROR(AVERAGE(Vertices[Betweenness Centrality]),NoMetricMessage)</f>
        <v>9.82352944117647</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0.13086485294117647</v>
      </c>
    </row>
    <row r="114" spans="1:2" ht="15">
      <c r="A114" s="35" t="s">
        <v>109</v>
      </c>
      <c r="B114" s="49">
        <f>_xlfn.IFERROR(MEDIAN(Vertices[Closeness Centrality]),NoMetricMessage)</f>
        <v>0.027778</v>
      </c>
    </row>
    <row r="125" spans="1:2" ht="15">
      <c r="A125" s="35" t="s">
        <v>112</v>
      </c>
      <c r="B125" s="49">
        <f>IF(COUNT(Vertices[Eigenvector Centrality])&gt;0,N2,NoMetricMessage)</f>
        <v>0</v>
      </c>
    </row>
    <row r="126" spans="1:2" ht="15">
      <c r="A126" s="35" t="s">
        <v>113</v>
      </c>
      <c r="B126" s="49">
        <f>IF(COUNT(Vertices[Eigenvector Centrality])&gt;0,N57,NoMetricMessage)</f>
        <v>0.174444</v>
      </c>
    </row>
    <row r="127" spans="1:2" ht="15">
      <c r="A127" s="35" t="s">
        <v>114</v>
      </c>
      <c r="B127" s="49">
        <f>_xlfn.IFERROR(AVERAGE(Vertices[Eigenvector Centrality]),NoMetricMessage)</f>
        <v>0.02941182352941176</v>
      </c>
    </row>
    <row r="128" spans="1:2" ht="15">
      <c r="A128" s="35" t="s">
        <v>115</v>
      </c>
      <c r="B128" s="49">
        <f>_xlfn.IFERROR(MEDIAN(Vertices[Eigenvector Centrality]),NoMetricMessage)</f>
        <v>0.030431</v>
      </c>
    </row>
    <row r="139" spans="1:2" ht="15">
      <c r="A139" s="35" t="s">
        <v>140</v>
      </c>
      <c r="B139" s="49">
        <f>IF(COUNT(Vertices[PageRank])&gt;0,P2,NoMetricMessage)</f>
        <v>0.42597</v>
      </c>
    </row>
    <row r="140" spans="1:2" ht="15">
      <c r="A140" s="35" t="s">
        <v>141</v>
      </c>
      <c r="B140" s="49">
        <f>IF(COUNT(Vertices[PageRank])&gt;0,P57,NoMetricMessage)</f>
        <v>6.493438</v>
      </c>
    </row>
    <row r="141" spans="1:2" ht="15">
      <c r="A141" s="35" t="s">
        <v>142</v>
      </c>
      <c r="B141" s="49">
        <f>_xlfn.IFERROR(AVERAGE(Vertices[PageRank]),NoMetricMessage)</f>
        <v>0.9999845294117645</v>
      </c>
    </row>
    <row r="142" spans="1:2" ht="15">
      <c r="A142" s="35" t="s">
        <v>143</v>
      </c>
      <c r="B142" s="49">
        <f>_xlfn.IFERROR(MEDIAN(Vertices[PageRank]),NoMetricMessage)</f>
        <v>0.681458</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0.12177502579979362</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745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746</v>
      </c>
      <c r="K7" s="13" t="s">
        <v>747</v>
      </c>
    </row>
    <row r="8" spans="1:11" ht="409.5">
      <c r="A8"/>
      <c r="B8">
        <v>2</v>
      </c>
      <c r="C8">
        <v>2</v>
      </c>
      <c r="D8" t="s">
        <v>61</v>
      </c>
      <c r="E8" t="s">
        <v>61</v>
      </c>
      <c r="H8" t="s">
        <v>73</v>
      </c>
      <c r="J8" t="s">
        <v>748</v>
      </c>
      <c r="K8" s="13" t="s">
        <v>749</v>
      </c>
    </row>
    <row r="9" spans="1:11" ht="409.5">
      <c r="A9"/>
      <c r="B9">
        <v>3</v>
      </c>
      <c r="C9">
        <v>4</v>
      </c>
      <c r="D9" t="s">
        <v>62</v>
      </c>
      <c r="E9" t="s">
        <v>62</v>
      </c>
      <c r="H9" t="s">
        <v>74</v>
      </c>
      <c r="J9" t="s">
        <v>750</v>
      </c>
      <c r="K9" s="13" t="s">
        <v>751</v>
      </c>
    </row>
    <row r="10" spans="1:11" ht="409.5">
      <c r="A10"/>
      <c r="B10">
        <v>4</v>
      </c>
      <c r="D10" t="s">
        <v>63</v>
      </c>
      <c r="E10" t="s">
        <v>63</v>
      </c>
      <c r="H10" t="s">
        <v>75</v>
      </c>
      <c r="J10" t="s">
        <v>752</v>
      </c>
      <c r="K10" s="13" t="s">
        <v>753</v>
      </c>
    </row>
    <row r="11" spans="1:11" ht="15">
      <c r="A11"/>
      <c r="B11">
        <v>5</v>
      </c>
      <c r="D11" t="s">
        <v>46</v>
      </c>
      <c r="E11">
        <v>1</v>
      </c>
      <c r="H11" t="s">
        <v>76</v>
      </c>
      <c r="J11" t="s">
        <v>754</v>
      </c>
      <c r="K11" t="s">
        <v>755</v>
      </c>
    </row>
    <row r="12" spans="1:11" ht="15">
      <c r="A12"/>
      <c r="B12"/>
      <c r="D12" t="s">
        <v>64</v>
      </c>
      <c r="E12">
        <v>2</v>
      </c>
      <c r="H12">
        <v>0</v>
      </c>
      <c r="J12" t="s">
        <v>756</v>
      </c>
      <c r="K12" t="s">
        <v>757</v>
      </c>
    </row>
    <row r="13" spans="1:11" ht="15">
      <c r="A13"/>
      <c r="B13"/>
      <c r="D13">
        <v>1</v>
      </c>
      <c r="E13">
        <v>3</v>
      </c>
      <c r="H13">
        <v>1</v>
      </c>
      <c r="J13" t="s">
        <v>758</v>
      </c>
      <c r="K13" t="s">
        <v>759</v>
      </c>
    </row>
    <row r="14" spans="4:11" ht="15">
      <c r="D14">
        <v>2</v>
      </c>
      <c r="E14">
        <v>4</v>
      </c>
      <c r="H14">
        <v>2</v>
      </c>
      <c r="J14" t="s">
        <v>760</v>
      </c>
      <c r="K14" t="s">
        <v>761</v>
      </c>
    </row>
    <row r="15" spans="4:11" ht="15">
      <c r="D15">
        <v>3</v>
      </c>
      <c r="E15">
        <v>5</v>
      </c>
      <c r="H15">
        <v>3</v>
      </c>
      <c r="J15" t="s">
        <v>762</v>
      </c>
      <c r="K15" t="s">
        <v>763</v>
      </c>
    </row>
    <row r="16" spans="4:11" ht="15">
      <c r="D16">
        <v>4</v>
      </c>
      <c r="E16">
        <v>6</v>
      </c>
      <c r="H16">
        <v>4</v>
      </c>
      <c r="J16" t="s">
        <v>764</v>
      </c>
      <c r="K16" t="s">
        <v>765</v>
      </c>
    </row>
    <row r="17" spans="4:11" ht="15">
      <c r="D17">
        <v>5</v>
      </c>
      <c r="E17">
        <v>7</v>
      </c>
      <c r="H17">
        <v>5</v>
      </c>
      <c r="J17" t="s">
        <v>766</v>
      </c>
      <c r="K17" t="s">
        <v>767</v>
      </c>
    </row>
    <row r="18" spans="4:11" ht="15">
      <c r="D18">
        <v>6</v>
      </c>
      <c r="E18">
        <v>8</v>
      </c>
      <c r="H18">
        <v>6</v>
      </c>
      <c r="J18" t="s">
        <v>768</v>
      </c>
      <c r="K18" t="s">
        <v>769</v>
      </c>
    </row>
    <row r="19" spans="4:11" ht="15">
      <c r="D19">
        <v>7</v>
      </c>
      <c r="E19">
        <v>9</v>
      </c>
      <c r="H19">
        <v>7</v>
      </c>
      <c r="J19" t="s">
        <v>770</v>
      </c>
      <c r="K19" t="s">
        <v>771</v>
      </c>
    </row>
    <row r="20" spans="4:11" ht="15">
      <c r="D20">
        <v>8</v>
      </c>
      <c r="H20">
        <v>8</v>
      </c>
      <c r="J20" t="s">
        <v>772</v>
      </c>
      <c r="K20" t="s">
        <v>773</v>
      </c>
    </row>
    <row r="21" spans="4:11" ht="409.5">
      <c r="D21">
        <v>9</v>
      </c>
      <c r="H21">
        <v>9</v>
      </c>
      <c r="J21" t="s">
        <v>774</v>
      </c>
      <c r="K21" s="13" t="s">
        <v>775</v>
      </c>
    </row>
    <row r="22" spans="4:11" ht="409.5">
      <c r="D22">
        <v>10</v>
      </c>
      <c r="J22" t="s">
        <v>776</v>
      </c>
      <c r="K22" s="13" t="s">
        <v>777</v>
      </c>
    </row>
    <row r="23" spans="4:11" ht="409.5">
      <c r="D23">
        <v>11</v>
      </c>
      <c r="J23" t="s">
        <v>778</v>
      </c>
      <c r="K23" s="13" t="s">
        <v>779</v>
      </c>
    </row>
    <row r="24" spans="10:11" ht="409.5">
      <c r="J24" t="s">
        <v>780</v>
      </c>
      <c r="K24" s="13" t="s">
        <v>1263</v>
      </c>
    </row>
    <row r="25" spans="10:11" ht="15">
      <c r="J25" t="s">
        <v>781</v>
      </c>
      <c r="K25" t="b">
        <v>0</v>
      </c>
    </row>
    <row r="26" spans="10:11" ht="15">
      <c r="J26" t="s">
        <v>1261</v>
      </c>
      <c r="K26" t="s">
        <v>1262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801</v>
      </c>
      <c r="B1" s="13" t="s">
        <v>802</v>
      </c>
      <c r="C1" s="13" t="s">
        <v>803</v>
      </c>
      <c r="D1" s="13" t="s">
        <v>805</v>
      </c>
      <c r="E1" s="13" t="s">
        <v>804</v>
      </c>
      <c r="F1" s="13" t="s">
        <v>807</v>
      </c>
      <c r="G1" s="85" t="s">
        <v>806</v>
      </c>
      <c r="H1" s="85" t="s">
        <v>809</v>
      </c>
      <c r="I1" s="13" t="s">
        <v>808</v>
      </c>
      <c r="J1" s="13" t="s">
        <v>811</v>
      </c>
      <c r="K1" s="13" t="s">
        <v>810</v>
      </c>
      <c r="L1" s="13" t="s">
        <v>813</v>
      </c>
      <c r="M1" s="85" t="s">
        <v>812</v>
      </c>
      <c r="N1" s="85" t="s">
        <v>815</v>
      </c>
      <c r="O1" s="13" t="s">
        <v>814</v>
      </c>
      <c r="P1" s="13" t="s">
        <v>816</v>
      </c>
    </row>
    <row r="2" spans="1:16" ht="15">
      <c r="A2" s="89" t="s">
        <v>283</v>
      </c>
      <c r="B2" s="85">
        <v>10</v>
      </c>
      <c r="C2" s="89" t="s">
        <v>289</v>
      </c>
      <c r="D2" s="85">
        <v>1</v>
      </c>
      <c r="E2" s="89" t="s">
        <v>281</v>
      </c>
      <c r="F2" s="85">
        <v>1</v>
      </c>
      <c r="G2" s="85"/>
      <c r="H2" s="85"/>
      <c r="I2" s="89" t="s">
        <v>280</v>
      </c>
      <c r="J2" s="85">
        <v>4</v>
      </c>
      <c r="K2" s="89" t="s">
        <v>283</v>
      </c>
      <c r="L2" s="85">
        <v>10</v>
      </c>
      <c r="M2" s="85"/>
      <c r="N2" s="85"/>
      <c r="O2" s="89" t="s">
        <v>295</v>
      </c>
      <c r="P2" s="85">
        <v>1</v>
      </c>
    </row>
    <row r="3" spans="1:16" ht="15">
      <c r="A3" s="89" t="s">
        <v>280</v>
      </c>
      <c r="B3" s="85">
        <v>4</v>
      </c>
      <c r="C3" s="89" t="s">
        <v>288</v>
      </c>
      <c r="D3" s="85">
        <v>1</v>
      </c>
      <c r="E3" s="85"/>
      <c r="F3" s="85"/>
      <c r="G3" s="85"/>
      <c r="H3" s="85"/>
      <c r="I3" s="85"/>
      <c r="J3" s="85"/>
      <c r="K3" s="89" t="s">
        <v>282</v>
      </c>
      <c r="L3" s="85">
        <v>1</v>
      </c>
      <c r="M3" s="85"/>
      <c r="N3" s="85"/>
      <c r="O3" s="89" t="s">
        <v>296</v>
      </c>
      <c r="P3" s="85">
        <v>1</v>
      </c>
    </row>
    <row r="4" spans="1:16" ht="15">
      <c r="A4" s="89" t="s">
        <v>281</v>
      </c>
      <c r="B4" s="85">
        <v>2</v>
      </c>
      <c r="C4" s="89" t="s">
        <v>290</v>
      </c>
      <c r="D4" s="85">
        <v>1</v>
      </c>
      <c r="E4" s="85"/>
      <c r="F4" s="85"/>
      <c r="G4" s="85"/>
      <c r="H4" s="85"/>
      <c r="I4" s="85"/>
      <c r="J4" s="85"/>
      <c r="K4" s="89" t="s">
        <v>298</v>
      </c>
      <c r="L4" s="85">
        <v>1</v>
      </c>
      <c r="M4" s="85"/>
      <c r="N4" s="85"/>
      <c r="O4" s="85"/>
      <c r="P4" s="85"/>
    </row>
    <row r="5" spans="1:16" ht="15">
      <c r="A5" s="89" t="s">
        <v>298</v>
      </c>
      <c r="B5" s="85">
        <v>1</v>
      </c>
      <c r="C5" s="89" t="s">
        <v>291</v>
      </c>
      <c r="D5" s="85">
        <v>1</v>
      </c>
      <c r="E5" s="85"/>
      <c r="F5" s="85"/>
      <c r="G5" s="85"/>
      <c r="H5" s="85"/>
      <c r="I5" s="85"/>
      <c r="J5" s="85"/>
      <c r="K5" s="89" t="s">
        <v>297</v>
      </c>
      <c r="L5" s="85">
        <v>1</v>
      </c>
      <c r="M5" s="85"/>
      <c r="N5" s="85"/>
      <c r="O5" s="85"/>
      <c r="P5" s="85"/>
    </row>
    <row r="6" spans="1:16" ht="15">
      <c r="A6" s="89" t="s">
        <v>297</v>
      </c>
      <c r="B6" s="85">
        <v>1</v>
      </c>
      <c r="C6" s="89" t="s">
        <v>292</v>
      </c>
      <c r="D6" s="85">
        <v>1</v>
      </c>
      <c r="E6" s="85"/>
      <c r="F6" s="85"/>
      <c r="G6" s="85"/>
      <c r="H6" s="85"/>
      <c r="I6" s="85"/>
      <c r="J6" s="85"/>
      <c r="K6" s="85"/>
      <c r="L6" s="85"/>
      <c r="M6" s="85"/>
      <c r="N6" s="85"/>
      <c r="O6" s="85"/>
      <c r="P6" s="85"/>
    </row>
    <row r="7" spans="1:16" ht="15">
      <c r="A7" s="89" t="s">
        <v>295</v>
      </c>
      <c r="B7" s="85">
        <v>1</v>
      </c>
      <c r="C7" s="89" t="s">
        <v>281</v>
      </c>
      <c r="D7" s="85">
        <v>1</v>
      </c>
      <c r="E7" s="85"/>
      <c r="F7" s="85"/>
      <c r="G7" s="85"/>
      <c r="H7" s="85"/>
      <c r="I7" s="85"/>
      <c r="J7" s="85"/>
      <c r="K7" s="85"/>
      <c r="L7" s="85"/>
      <c r="M7" s="85"/>
      <c r="N7" s="85"/>
      <c r="O7" s="85"/>
      <c r="P7" s="85"/>
    </row>
    <row r="8" spans="1:16" ht="15">
      <c r="A8" s="89" t="s">
        <v>296</v>
      </c>
      <c r="B8" s="85">
        <v>1</v>
      </c>
      <c r="C8" s="89" t="s">
        <v>293</v>
      </c>
      <c r="D8" s="85">
        <v>1</v>
      </c>
      <c r="E8" s="85"/>
      <c r="F8" s="85"/>
      <c r="G8" s="85"/>
      <c r="H8" s="85"/>
      <c r="I8" s="85"/>
      <c r="J8" s="85"/>
      <c r="K8" s="85"/>
      <c r="L8" s="85"/>
      <c r="M8" s="85"/>
      <c r="N8" s="85"/>
      <c r="O8" s="85"/>
      <c r="P8" s="85"/>
    </row>
    <row r="9" spans="1:16" ht="15">
      <c r="A9" s="89" t="s">
        <v>289</v>
      </c>
      <c r="B9" s="85">
        <v>1</v>
      </c>
      <c r="C9" s="89" t="s">
        <v>294</v>
      </c>
      <c r="D9" s="85">
        <v>1</v>
      </c>
      <c r="E9" s="85"/>
      <c r="F9" s="85"/>
      <c r="G9" s="85"/>
      <c r="H9" s="85"/>
      <c r="I9" s="85"/>
      <c r="J9" s="85"/>
      <c r="K9" s="85"/>
      <c r="L9" s="85"/>
      <c r="M9" s="85"/>
      <c r="N9" s="85"/>
      <c r="O9" s="85"/>
      <c r="P9" s="85"/>
    </row>
    <row r="10" spans="1:16" ht="15">
      <c r="A10" s="89" t="s">
        <v>287</v>
      </c>
      <c r="B10" s="85">
        <v>1</v>
      </c>
      <c r="C10" s="89" t="s">
        <v>284</v>
      </c>
      <c r="D10" s="85">
        <v>1</v>
      </c>
      <c r="E10" s="85"/>
      <c r="F10" s="85"/>
      <c r="G10" s="85"/>
      <c r="H10" s="85"/>
      <c r="I10" s="85"/>
      <c r="J10" s="85"/>
      <c r="K10" s="85"/>
      <c r="L10" s="85"/>
      <c r="M10" s="85"/>
      <c r="N10" s="85"/>
      <c r="O10" s="85"/>
      <c r="P10" s="85"/>
    </row>
    <row r="11" spans="1:16" ht="15">
      <c r="A11" s="89" t="s">
        <v>286</v>
      </c>
      <c r="B11" s="85">
        <v>1</v>
      </c>
      <c r="C11" s="89" t="s">
        <v>285</v>
      </c>
      <c r="D11" s="85">
        <v>1</v>
      </c>
      <c r="E11" s="85"/>
      <c r="F11" s="85"/>
      <c r="G11" s="85"/>
      <c r="H11" s="85"/>
      <c r="I11" s="85"/>
      <c r="J11" s="85"/>
      <c r="K11" s="85"/>
      <c r="L11" s="85"/>
      <c r="M11" s="85"/>
      <c r="N11" s="85"/>
      <c r="O11" s="85"/>
      <c r="P11" s="85"/>
    </row>
    <row r="14" spans="1:16" ht="15" customHeight="1">
      <c r="A14" s="13" t="s">
        <v>821</v>
      </c>
      <c r="B14" s="13" t="s">
        <v>802</v>
      </c>
      <c r="C14" s="13" t="s">
        <v>822</v>
      </c>
      <c r="D14" s="13" t="s">
        <v>805</v>
      </c>
      <c r="E14" s="13" t="s">
        <v>823</v>
      </c>
      <c r="F14" s="13" t="s">
        <v>807</v>
      </c>
      <c r="G14" s="85" t="s">
        <v>824</v>
      </c>
      <c r="H14" s="85" t="s">
        <v>809</v>
      </c>
      <c r="I14" s="13" t="s">
        <v>825</v>
      </c>
      <c r="J14" s="13" t="s">
        <v>811</v>
      </c>
      <c r="K14" s="13" t="s">
        <v>826</v>
      </c>
      <c r="L14" s="13" t="s">
        <v>813</v>
      </c>
      <c r="M14" s="85" t="s">
        <v>827</v>
      </c>
      <c r="N14" s="85" t="s">
        <v>815</v>
      </c>
      <c r="O14" s="13" t="s">
        <v>828</v>
      </c>
      <c r="P14" s="13" t="s">
        <v>816</v>
      </c>
    </row>
    <row r="15" spans="1:16" ht="15">
      <c r="A15" s="85" t="s">
        <v>302</v>
      </c>
      <c r="B15" s="85">
        <v>10</v>
      </c>
      <c r="C15" s="85" t="s">
        <v>304</v>
      </c>
      <c r="D15" s="85">
        <v>4</v>
      </c>
      <c r="E15" s="85" t="s">
        <v>300</v>
      </c>
      <c r="F15" s="85">
        <v>1</v>
      </c>
      <c r="G15" s="85"/>
      <c r="H15" s="85"/>
      <c r="I15" s="85" t="s">
        <v>299</v>
      </c>
      <c r="J15" s="85">
        <v>4</v>
      </c>
      <c r="K15" s="85" t="s">
        <v>302</v>
      </c>
      <c r="L15" s="85">
        <v>10</v>
      </c>
      <c r="M15" s="85"/>
      <c r="N15" s="85"/>
      <c r="O15" s="85" t="s">
        <v>305</v>
      </c>
      <c r="P15" s="85">
        <v>1</v>
      </c>
    </row>
    <row r="16" spans="1:16" ht="15">
      <c r="A16" s="85" t="s">
        <v>304</v>
      </c>
      <c r="B16" s="85">
        <v>4</v>
      </c>
      <c r="C16" s="85" t="s">
        <v>306</v>
      </c>
      <c r="D16" s="85">
        <v>2</v>
      </c>
      <c r="E16" s="85"/>
      <c r="F16" s="85"/>
      <c r="G16" s="85"/>
      <c r="H16" s="85"/>
      <c r="I16" s="85"/>
      <c r="J16" s="85"/>
      <c r="K16" s="85" t="s">
        <v>311</v>
      </c>
      <c r="L16" s="85">
        <v>2</v>
      </c>
      <c r="M16" s="85"/>
      <c r="N16" s="85"/>
      <c r="O16" s="85" t="s">
        <v>310</v>
      </c>
      <c r="P16" s="85">
        <v>1</v>
      </c>
    </row>
    <row r="17" spans="1:16" ht="15">
      <c r="A17" s="85" t="s">
        <v>299</v>
      </c>
      <c r="B17" s="85">
        <v>4</v>
      </c>
      <c r="C17" s="85" t="s">
        <v>305</v>
      </c>
      <c r="D17" s="85">
        <v>1</v>
      </c>
      <c r="E17" s="85"/>
      <c r="F17" s="85"/>
      <c r="G17" s="85"/>
      <c r="H17" s="85"/>
      <c r="I17" s="85"/>
      <c r="J17" s="85"/>
      <c r="K17" s="85" t="s">
        <v>301</v>
      </c>
      <c r="L17" s="85">
        <v>1</v>
      </c>
      <c r="M17" s="85"/>
      <c r="N17" s="85"/>
      <c r="O17" s="85"/>
      <c r="P17" s="85"/>
    </row>
    <row r="18" spans="1:16" ht="15">
      <c r="A18" s="85" t="s">
        <v>311</v>
      </c>
      <c r="B18" s="85">
        <v>2</v>
      </c>
      <c r="C18" s="85" t="s">
        <v>307</v>
      </c>
      <c r="D18" s="85">
        <v>1</v>
      </c>
      <c r="E18" s="85"/>
      <c r="F18" s="85"/>
      <c r="G18" s="85"/>
      <c r="H18" s="85"/>
      <c r="I18" s="85"/>
      <c r="J18" s="85"/>
      <c r="K18" s="85"/>
      <c r="L18" s="85"/>
      <c r="M18" s="85"/>
      <c r="N18" s="85"/>
      <c r="O18" s="85"/>
      <c r="P18" s="85"/>
    </row>
    <row r="19" spans="1:16" ht="15">
      <c r="A19" s="85" t="s">
        <v>305</v>
      </c>
      <c r="B19" s="85">
        <v>2</v>
      </c>
      <c r="C19" s="85" t="s">
        <v>300</v>
      </c>
      <c r="D19" s="85">
        <v>1</v>
      </c>
      <c r="E19" s="85"/>
      <c r="F19" s="85"/>
      <c r="G19" s="85"/>
      <c r="H19" s="85"/>
      <c r="I19" s="85"/>
      <c r="J19" s="85"/>
      <c r="K19" s="85"/>
      <c r="L19" s="85"/>
      <c r="M19" s="85"/>
      <c r="N19" s="85"/>
      <c r="O19" s="85"/>
      <c r="P19" s="85"/>
    </row>
    <row r="20" spans="1:16" ht="15">
      <c r="A20" s="85" t="s">
        <v>306</v>
      </c>
      <c r="B20" s="85">
        <v>2</v>
      </c>
      <c r="C20" s="85" t="s">
        <v>308</v>
      </c>
      <c r="D20" s="85">
        <v>1</v>
      </c>
      <c r="E20" s="85"/>
      <c r="F20" s="85"/>
      <c r="G20" s="85"/>
      <c r="H20" s="85"/>
      <c r="I20" s="85"/>
      <c r="J20" s="85"/>
      <c r="K20" s="85"/>
      <c r="L20" s="85"/>
      <c r="M20" s="85"/>
      <c r="N20" s="85"/>
      <c r="O20" s="85"/>
      <c r="P20" s="85"/>
    </row>
    <row r="21" spans="1:16" ht="15">
      <c r="A21" s="85" t="s">
        <v>300</v>
      </c>
      <c r="B21" s="85">
        <v>2</v>
      </c>
      <c r="C21" s="85" t="s">
        <v>309</v>
      </c>
      <c r="D21" s="85">
        <v>1</v>
      </c>
      <c r="E21" s="85"/>
      <c r="F21" s="85"/>
      <c r="G21" s="85"/>
      <c r="H21" s="85"/>
      <c r="I21" s="85"/>
      <c r="J21" s="85"/>
      <c r="K21" s="85"/>
      <c r="L21" s="85"/>
      <c r="M21" s="85"/>
      <c r="N21" s="85"/>
      <c r="O21" s="85"/>
      <c r="P21" s="85"/>
    </row>
    <row r="22" spans="1:16" ht="15">
      <c r="A22" s="85" t="s">
        <v>310</v>
      </c>
      <c r="B22" s="85">
        <v>1</v>
      </c>
      <c r="C22" s="85" t="s">
        <v>303</v>
      </c>
      <c r="D22" s="85">
        <v>1</v>
      </c>
      <c r="E22" s="85"/>
      <c r="F22" s="85"/>
      <c r="G22" s="85"/>
      <c r="H22" s="85"/>
      <c r="I22" s="85"/>
      <c r="J22" s="85"/>
      <c r="K22" s="85"/>
      <c r="L22" s="85"/>
      <c r="M22" s="85"/>
      <c r="N22" s="85"/>
      <c r="O22" s="85"/>
      <c r="P22" s="85"/>
    </row>
    <row r="23" spans="1:16" ht="15">
      <c r="A23" s="85" t="s">
        <v>301</v>
      </c>
      <c r="B23" s="85">
        <v>1</v>
      </c>
      <c r="C23" s="85"/>
      <c r="D23" s="85"/>
      <c r="E23" s="85"/>
      <c r="F23" s="85"/>
      <c r="G23" s="85"/>
      <c r="H23" s="85"/>
      <c r="I23" s="85"/>
      <c r="J23" s="85"/>
      <c r="K23" s="85"/>
      <c r="L23" s="85"/>
      <c r="M23" s="85"/>
      <c r="N23" s="85"/>
      <c r="O23" s="85"/>
      <c r="P23" s="85"/>
    </row>
    <row r="24" spans="1:16" ht="15">
      <c r="A24" s="85" t="s">
        <v>303</v>
      </c>
      <c r="B24" s="85">
        <v>1</v>
      </c>
      <c r="C24" s="85"/>
      <c r="D24" s="85"/>
      <c r="E24" s="85"/>
      <c r="F24" s="85"/>
      <c r="G24" s="85"/>
      <c r="H24" s="85"/>
      <c r="I24" s="85"/>
      <c r="J24" s="85"/>
      <c r="K24" s="85"/>
      <c r="L24" s="85"/>
      <c r="M24" s="85"/>
      <c r="N24" s="85"/>
      <c r="O24" s="85"/>
      <c r="P24" s="85"/>
    </row>
    <row r="27" spans="1:16" ht="15" customHeight="1">
      <c r="A27" s="13" t="s">
        <v>833</v>
      </c>
      <c r="B27" s="13" t="s">
        <v>802</v>
      </c>
      <c r="C27" s="13" t="s">
        <v>843</v>
      </c>
      <c r="D27" s="13" t="s">
        <v>805</v>
      </c>
      <c r="E27" s="13" t="s">
        <v>847</v>
      </c>
      <c r="F27" s="13" t="s">
        <v>807</v>
      </c>
      <c r="G27" s="13" t="s">
        <v>849</v>
      </c>
      <c r="H27" s="13" t="s">
        <v>809</v>
      </c>
      <c r="I27" s="13" t="s">
        <v>856</v>
      </c>
      <c r="J27" s="13" t="s">
        <v>811</v>
      </c>
      <c r="K27" s="13" t="s">
        <v>867</v>
      </c>
      <c r="L27" s="13" t="s">
        <v>813</v>
      </c>
      <c r="M27" s="13" t="s">
        <v>873</v>
      </c>
      <c r="N27" s="13" t="s">
        <v>815</v>
      </c>
      <c r="O27" s="13" t="s">
        <v>874</v>
      </c>
      <c r="P27" s="13" t="s">
        <v>816</v>
      </c>
    </row>
    <row r="28" spans="1:16" ht="15">
      <c r="A28" s="85" t="s">
        <v>834</v>
      </c>
      <c r="B28" s="85">
        <v>29</v>
      </c>
      <c r="C28" s="85" t="s">
        <v>834</v>
      </c>
      <c r="D28" s="85">
        <v>12</v>
      </c>
      <c r="E28" s="85" t="s">
        <v>319</v>
      </c>
      <c r="F28" s="85">
        <v>3</v>
      </c>
      <c r="G28" s="85" t="s">
        <v>334</v>
      </c>
      <c r="H28" s="85">
        <v>3</v>
      </c>
      <c r="I28" s="85" t="s">
        <v>857</v>
      </c>
      <c r="J28" s="85">
        <v>4</v>
      </c>
      <c r="K28" s="85" t="s">
        <v>834</v>
      </c>
      <c r="L28" s="85">
        <v>11</v>
      </c>
      <c r="M28" s="85" t="s">
        <v>314</v>
      </c>
      <c r="N28" s="85">
        <v>1</v>
      </c>
      <c r="O28" s="85" t="s">
        <v>834</v>
      </c>
      <c r="P28" s="85">
        <v>2</v>
      </c>
    </row>
    <row r="29" spans="1:16" ht="15">
      <c r="A29" s="85" t="s">
        <v>835</v>
      </c>
      <c r="B29" s="85">
        <v>13</v>
      </c>
      <c r="C29" s="85" t="s">
        <v>835</v>
      </c>
      <c r="D29" s="85">
        <v>11</v>
      </c>
      <c r="E29" s="85" t="s">
        <v>835</v>
      </c>
      <c r="F29" s="85">
        <v>2</v>
      </c>
      <c r="G29" s="85" t="s">
        <v>850</v>
      </c>
      <c r="H29" s="85">
        <v>2</v>
      </c>
      <c r="I29" s="85" t="s">
        <v>858</v>
      </c>
      <c r="J29" s="85">
        <v>4</v>
      </c>
      <c r="K29" s="85" t="s">
        <v>836</v>
      </c>
      <c r="L29" s="85">
        <v>10</v>
      </c>
      <c r="M29" s="85"/>
      <c r="N29" s="85"/>
      <c r="O29" s="85" t="s">
        <v>875</v>
      </c>
      <c r="P29" s="85">
        <v>1</v>
      </c>
    </row>
    <row r="30" spans="1:16" ht="15">
      <c r="A30" s="85" t="s">
        <v>836</v>
      </c>
      <c r="B30" s="85">
        <v>10</v>
      </c>
      <c r="C30" s="85" t="s">
        <v>840</v>
      </c>
      <c r="D30" s="85">
        <v>10</v>
      </c>
      <c r="E30" s="85" t="s">
        <v>846</v>
      </c>
      <c r="F30" s="85">
        <v>1</v>
      </c>
      <c r="G30" s="85" t="s">
        <v>834</v>
      </c>
      <c r="H30" s="85">
        <v>2</v>
      </c>
      <c r="I30" s="85" t="s">
        <v>859</v>
      </c>
      <c r="J30" s="85">
        <v>4</v>
      </c>
      <c r="K30" s="85" t="s">
        <v>837</v>
      </c>
      <c r="L30" s="85">
        <v>10</v>
      </c>
      <c r="M30" s="85"/>
      <c r="N30" s="85"/>
      <c r="O30" s="85" t="s">
        <v>876</v>
      </c>
      <c r="P30" s="85">
        <v>1</v>
      </c>
    </row>
    <row r="31" spans="1:16" ht="15">
      <c r="A31" s="85" t="s">
        <v>837</v>
      </c>
      <c r="B31" s="85">
        <v>10</v>
      </c>
      <c r="C31" s="85" t="s">
        <v>841</v>
      </c>
      <c r="D31" s="85">
        <v>8</v>
      </c>
      <c r="E31" s="85" t="s">
        <v>314</v>
      </c>
      <c r="F31" s="85">
        <v>1</v>
      </c>
      <c r="G31" s="85" t="s">
        <v>851</v>
      </c>
      <c r="H31" s="85">
        <v>1</v>
      </c>
      <c r="I31" s="85" t="s">
        <v>860</v>
      </c>
      <c r="J31" s="85">
        <v>4</v>
      </c>
      <c r="K31" s="85" t="s">
        <v>838</v>
      </c>
      <c r="L31" s="85">
        <v>10</v>
      </c>
      <c r="M31" s="85"/>
      <c r="N31" s="85"/>
      <c r="O31" s="85" t="s">
        <v>229</v>
      </c>
      <c r="P31" s="85">
        <v>1</v>
      </c>
    </row>
    <row r="32" spans="1:16" ht="15">
      <c r="A32" s="85" t="s">
        <v>838</v>
      </c>
      <c r="B32" s="85">
        <v>10</v>
      </c>
      <c r="C32" s="85" t="s">
        <v>319</v>
      </c>
      <c r="D32" s="85">
        <v>7</v>
      </c>
      <c r="E32" s="85" t="s">
        <v>834</v>
      </c>
      <c r="F32" s="85">
        <v>1</v>
      </c>
      <c r="G32" s="85" t="s">
        <v>852</v>
      </c>
      <c r="H32" s="85">
        <v>1</v>
      </c>
      <c r="I32" s="85" t="s">
        <v>861</v>
      </c>
      <c r="J32" s="85">
        <v>4</v>
      </c>
      <c r="K32" s="85" t="s">
        <v>839</v>
      </c>
      <c r="L32" s="85">
        <v>10</v>
      </c>
      <c r="M32" s="85"/>
      <c r="N32" s="85"/>
      <c r="O32" s="85" t="s">
        <v>877</v>
      </c>
      <c r="P32" s="85">
        <v>1</v>
      </c>
    </row>
    <row r="33" spans="1:16" ht="15">
      <c r="A33" s="85" t="s">
        <v>839</v>
      </c>
      <c r="B33" s="85">
        <v>10</v>
      </c>
      <c r="C33" s="85" t="s">
        <v>842</v>
      </c>
      <c r="D33" s="85">
        <v>6</v>
      </c>
      <c r="E33" s="85" t="s">
        <v>845</v>
      </c>
      <c r="F33" s="85">
        <v>1</v>
      </c>
      <c r="G33" s="85" t="s">
        <v>853</v>
      </c>
      <c r="H33" s="85">
        <v>1</v>
      </c>
      <c r="I33" s="85" t="s">
        <v>862</v>
      </c>
      <c r="J33" s="85">
        <v>4</v>
      </c>
      <c r="K33" s="85" t="s">
        <v>868</v>
      </c>
      <c r="L33" s="85">
        <v>1</v>
      </c>
      <c r="M33" s="85"/>
      <c r="N33" s="85"/>
      <c r="O33" s="85" t="s">
        <v>878</v>
      </c>
      <c r="P33" s="85">
        <v>1</v>
      </c>
    </row>
    <row r="34" spans="1:16" ht="15">
      <c r="A34" s="85" t="s">
        <v>319</v>
      </c>
      <c r="B34" s="85">
        <v>10</v>
      </c>
      <c r="C34" s="85" t="s">
        <v>844</v>
      </c>
      <c r="D34" s="85">
        <v>5</v>
      </c>
      <c r="E34" s="85" t="s">
        <v>315</v>
      </c>
      <c r="F34" s="85">
        <v>1</v>
      </c>
      <c r="G34" s="85" t="s">
        <v>854</v>
      </c>
      <c r="H34" s="85">
        <v>1</v>
      </c>
      <c r="I34" s="85" t="s">
        <v>863</v>
      </c>
      <c r="J34" s="85">
        <v>4</v>
      </c>
      <c r="K34" s="85" t="s">
        <v>869</v>
      </c>
      <c r="L34" s="85">
        <v>1</v>
      </c>
      <c r="M34" s="85"/>
      <c r="N34" s="85"/>
      <c r="O34" s="85"/>
      <c r="P34" s="85"/>
    </row>
    <row r="35" spans="1:16" ht="15">
      <c r="A35" s="85" t="s">
        <v>840</v>
      </c>
      <c r="B35" s="85">
        <v>10</v>
      </c>
      <c r="C35" s="85" t="s">
        <v>315</v>
      </c>
      <c r="D35" s="85">
        <v>4</v>
      </c>
      <c r="E35" s="85" t="s">
        <v>848</v>
      </c>
      <c r="F35" s="85">
        <v>1</v>
      </c>
      <c r="G35" s="85" t="s">
        <v>855</v>
      </c>
      <c r="H35" s="85">
        <v>1</v>
      </c>
      <c r="I35" s="85" t="s">
        <v>864</v>
      </c>
      <c r="J35" s="85">
        <v>4</v>
      </c>
      <c r="K35" s="85" t="s">
        <v>870</v>
      </c>
      <c r="L35" s="85">
        <v>1</v>
      </c>
      <c r="M35" s="85"/>
      <c r="N35" s="85"/>
      <c r="O35" s="85"/>
      <c r="P35" s="85"/>
    </row>
    <row r="36" spans="1:16" ht="15">
      <c r="A36" s="85" t="s">
        <v>841</v>
      </c>
      <c r="B36" s="85">
        <v>8</v>
      </c>
      <c r="C36" s="85" t="s">
        <v>845</v>
      </c>
      <c r="D36" s="85">
        <v>3</v>
      </c>
      <c r="E36" s="85"/>
      <c r="F36" s="85"/>
      <c r="G36" s="85"/>
      <c r="H36" s="85"/>
      <c r="I36" s="85" t="s">
        <v>865</v>
      </c>
      <c r="J36" s="85">
        <v>4</v>
      </c>
      <c r="K36" s="85" t="s">
        <v>871</v>
      </c>
      <c r="L36" s="85">
        <v>1</v>
      </c>
      <c r="M36" s="85"/>
      <c r="N36" s="85"/>
      <c r="O36" s="85"/>
      <c r="P36" s="85"/>
    </row>
    <row r="37" spans="1:16" ht="15">
      <c r="A37" s="85" t="s">
        <v>842</v>
      </c>
      <c r="B37" s="85">
        <v>6</v>
      </c>
      <c r="C37" s="85" t="s">
        <v>846</v>
      </c>
      <c r="D37" s="85">
        <v>3</v>
      </c>
      <c r="E37" s="85"/>
      <c r="F37" s="85"/>
      <c r="G37" s="85"/>
      <c r="H37" s="85"/>
      <c r="I37" s="85" t="s">
        <v>866</v>
      </c>
      <c r="J37" s="85">
        <v>1</v>
      </c>
      <c r="K37" s="85" t="s">
        <v>872</v>
      </c>
      <c r="L37" s="85">
        <v>1</v>
      </c>
      <c r="M37" s="85"/>
      <c r="N37" s="85"/>
      <c r="O37" s="85"/>
      <c r="P37" s="85"/>
    </row>
    <row r="40" spans="1:16" ht="15" customHeight="1">
      <c r="A40" s="13" t="s">
        <v>886</v>
      </c>
      <c r="B40" s="13" t="s">
        <v>802</v>
      </c>
      <c r="C40" s="13" t="s">
        <v>897</v>
      </c>
      <c r="D40" s="13" t="s">
        <v>805</v>
      </c>
      <c r="E40" s="13" t="s">
        <v>905</v>
      </c>
      <c r="F40" s="13" t="s">
        <v>807</v>
      </c>
      <c r="G40" s="13" t="s">
        <v>909</v>
      </c>
      <c r="H40" s="13" t="s">
        <v>809</v>
      </c>
      <c r="I40" s="13" t="s">
        <v>919</v>
      </c>
      <c r="J40" s="13" t="s">
        <v>811</v>
      </c>
      <c r="K40" s="13" t="s">
        <v>930</v>
      </c>
      <c r="L40" s="13" t="s">
        <v>813</v>
      </c>
      <c r="M40" s="85" t="s">
        <v>937</v>
      </c>
      <c r="N40" s="85" t="s">
        <v>815</v>
      </c>
      <c r="O40" s="13" t="s">
        <v>938</v>
      </c>
      <c r="P40" s="13" t="s">
        <v>816</v>
      </c>
    </row>
    <row r="41" spans="1:16" ht="15">
      <c r="A41" s="91" t="s">
        <v>887</v>
      </c>
      <c r="B41" s="91">
        <v>40</v>
      </c>
      <c r="C41" s="91" t="s">
        <v>892</v>
      </c>
      <c r="D41" s="91">
        <v>12</v>
      </c>
      <c r="E41" s="91" t="s">
        <v>221</v>
      </c>
      <c r="F41" s="91">
        <v>8</v>
      </c>
      <c r="G41" s="91" t="s">
        <v>223</v>
      </c>
      <c r="H41" s="91">
        <v>3</v>
      </c>
      <c r="I41" s="91" t="s">
        <v>920</v>
      </c>
      <c r="J41" s="91">
        <v>4</v>
      </c>
      <c r="K41" s="91" t="s">
        <v>892</v>
      </c>
      <c r="L41" s="91">
        <v>11</v>
      </c>
      <c r="M41" s="91"/>
      <c r="N41" s="91"/>
      <c r="O41" s="91" t="s">
        <v>892</v>
      </c>
      <c r="P41" s="91">
        <v>2</v>
      </c>
    </row>
    <row r="42" spans="1:16" ht="15">
      <c r="A42" s="91" t="s">
        <v>888</v>
      </c>
      <c r="B42" s="91">
        <v>12</v>
      </c>
      <c r="C42" s="91" t="s">
        <v>893</v>
      </c>
      <c r="D42" s="91">
        <v>11</v>
      </c>
      <c r="E42" s="91" t="s">
        <v>900</v>
      </c>
      <c r="F42" s="91">
        <v>3</v>
      </c>
      <c r="G42" s="91" t="s">
        <v>910</v>
      </c>
      <c r="H42" s="91">
        <v>3</v>
      </c>
      <c r="I42" s="91" t="s">
        <v>921</v>
      </c>
      <c r="J42" s="91">
        <v>4</v>
      </c>
      <c r="K42" s="91" t="s">
        <v>895</v>
      </c>
      <c r="L42" s="91">
        <v>10</v>
      </c>
      <c r="M42" s="91"/>
      <c r="N42" s="91"/>
      <c r="O42" s="91"/>
      <c r="P42" s="91"/>
    </row>
    <row r="43" spans="1:16" ht="15">
      <c r="A43" s="91" t="s">
        <v>889</v>
      </c>
      <c r="B43" s="91">
        <v>0</v>
      </c>
      <c r="C43" s="91" t="s">
        <v>898</v>
      </c>
      <c r="D43" s="91">
        <v>10</v>
      </c>
      <c r="E43" s="91" t="s">
        <v>906</v>
      </c>
      <c r="F43" s="91">
        <v>2</v>
      </c>
      <c r="G43" s="91" t="s">
        <v>911</v>
      </c>
      <c r="H43" s="91">
        <v>3</v>
      </c>
      <c r="I43" s="91" t="s">
        <v>922</v>
      </c>
      <c r="J43" s="91">
        <v>4</v>
      </c>
      <c r="K43" s="91" t="s">
        <v>896</v>
      </c>
      <c r="L43" s="91">
        <v>10</v>
      </c>
      <c r="M43" s="91"/>
      <c r="N43" s="91"/>
      <c r="O43" s="91"/>
      <c r="P43" s="91"/>
    </row>
    <row r="44" spans="1:16" ht="15">
      <c r="A44" s="91" t="s">
        <v>890</v>
      </c>
      <c r="B44" s="91">
        <v>885</v>
      </c>
      <c r="C44" s="91" t="s">
        <v>899</v>
      </c>
      <c r="D44" s="91">
        <v>8</v>
      </c>
      <c r="E44" s="91" t="s">
        <v>893</v>
      </c>
      <c r="F44" s="91">
        <v>2</v>
      </c>
      <c r="G44" s="91" t="s">
        <v>912</v>
      </c>
      <c r="H44" s="91">
        <v>3</v>
      </c>
      <c r="I44" s="91" t="s">
        <v>923</v>
      </c>
      <c r="J44" s="91">
        <v>4</v>
      </c>
      <c r="K44" s="91" t="s">
        <v>931</v>
      </c>
      <c r="L44" s="91">
        <v>10</v>
      </c>
      <c r="M44" s="91"/>
      <c r="N44" s="91"/>
      <c r="O44" s="91"/>
      <c r="P44" s="91"/>
    </row>
    <row r="45" spans="1:16" ht="15">
      <c r="A45" s="91" t="s">
        <v>891</v>
      </c>
      <c r="B45" s="91">
        <v>937</v>
      </c>
      <c r="C45" s="91" t="s">
        <v>900</v>
      </c>
      <c r="D45" s="91">
        <v>7</v>
      </c>
      <c r="E45" s="91" t="s">
        <v>907</v>
      </c>
      <c r="F45" s="91">
        <v>2</v>
      </c>
      <c r="G45" s="91" t="s">
        <v>913</v>
      </c>
      <c r="H45" s="91">
        <v>3</v>
      </c>
      <c r="I45" s="91" t="s">
        <v>924</v>
      </c>
      <c r="J45" s="91">
        <v>4</v>
      </c>
      <c r="K45" s="91" t="s">
        <v>932</v>
      </c>
      <c r="L45" s="91">
        <v>10</v>
      </c>
      <c r="M45" s="91"/>
      <c r="N45" s="91"/>
      <c r="O45" s="91"/>
      <c r="P45" s="91"/>
    </row>
    <row r="46" spans="1:16" ht="15">
      <c r="A46" s="91" t="s">
        <v>892</v>
      </c>
      <c r="B46" s="91">
        <v>29</v>
      </c>
      <c r="C46" s="91" t="s">
        <v>901</v>
      </c>
      <c r="D46" s="91">
        <v>6</v>
      </c>
      <c r="E46" s="91" t="s">
        <v>908</v>
      </c>
      <c r="F46" s="91">
        <v>2</v>
      </c>
      <c r="G46" s="91" t="s">
        <v>914</v>
      </c>
      <c r="H46" s="91">
        <v>3</v>
      </c>
      <c r="I46" s="91" t="s">
        <v>925</v>
      </c>
      <c r="J46" s="91">
        <v>4</v>
      </c>
      <c r="K46" s="91" t="s">
        <v>933</v>
      </c>
      <c r="L46" s="91">
        <v>10</v>
      </c>
      <c r="M46" s="91"/>
      <c r="N46" s="91"/>
      <c r="O46" s="91"/>
      <c r="P46" s="91"/>
    </row>
    <row r="47" spans="1:16" ht="15">
      <c r="A47" s="91" t="s">
        <v>893</v>
      </c>
      <c r="B47" s="91">
        <v>13</v>
      </c>
      <c r="C47" s="91" t="s">
        <v>902</v>
      </c>
      <c r="D47" s="91">
        <v>5</v>
      </c>
      <c r="E47" s="91" t="s">
        <v>319</v>
      </c>
      <c r="F47" s="91">
        <v>2</v>
      </c>
      <c r="G47" s="91" t="s">
        <v>915</v>
      </c>
      <c r="H47" s="91">
        <v>3</v>
      </c>
      <c r="I47" s="91" t="s">
        <v>926</v>
      </c>
      <c r="J47" s="91">
        <v>4</v>
      </c>
      <c r="K47" s="91" t="s">
        <v>934</v>
      </c>
      <c r="L47" s="91">
        <v>10</v>
      </c>
      <c r="M47" s="91"/>
      <c r="N47" s="91"/>
      <c r="O47" s="91"/>
      <c r="P47" s="91"/>
    </row>
    <row r="48" spans="1:16" ht="15">
      <c r="A48" s="91" t="s">
        <v>894</v>
      </c>
      <c r="B48" s="91">
        <v>11</v>
      </c>
      <c r="C48" s="91" t="s">
        <v>903</v>
      </c>
      <c r="D48" s="91">
        <v>4</v>
      </c>
      <c r="E48" s="91"/>
      <c r="F48" s="91"/>
      <c r="G48" s="91" t="s">
        <v>916</v>
      </c>
      <c r="H48" s="91">
        <v>3</v>
      </c>
      <c r="I48" s="91" t="s">
        <v>927</v>
      </c>
      <c r="J48" s="91">
        <v>4</v>
      </c>
      <c r="K48" s="91" t="s">
        <v>894</v>
      </c>
      <c r="L48" s="91">
        <v>10</v>
      </c>
      <c r="M48" s="91"/>
      <c r="N48" s="91"/>
      <c r="O48" s="91"/>
      <c r="P48" s="91"/>
    </row>
    <row r="49" spans="1:16" ht="15">
      <c r="A49" s="91" t="s">
        <v>895</v>
      </c>
      <c r="B49" s="91">
        <v>10</v>
      </c>
      <c r="C49" s="91" t="s">
        <v>864</v>
      </c>
      <c r="D49" s="91">
        <v>4</v>
      </c>
      <c r="E49" s="91"/>
      <c r="F49" s="91"/>
      <c r="G49" s="91" t="s">
        <v>917</v>
      </c>
      <c r="H49" s="91">
        <v>3</v>
      </c>
      <c r="I49" s="91" t="s">
        <v>928</v>
      </c>
      <c r="J49" s="91">
        <v>4</v>
      </c>
      <c r="K49" s="91" t="s">
        <v>935</v>
      </c>
      <c r="L49" s="91">
        <v>10</v>
      </c>
      <c r="M49" s="91"/>
      <c r="N49" s="91"/>
      <c r="O49" s="91"/>
      <c r="P49" s="91"/>
    </row>
    <row r="50" spans="1:16" ht="15">
      <c r="A50" s="91" t="s">
        <v>896</v>
      </c>
      <c r="B50" s="91">
        <v>10</v>
      </c>
      <c r="C50" s="91" t="s">
        <v>904</v>
      </c>
      <c r="D50" s="91">
        <v>4</v>
      </c>
      <c r="E50" s="91"/>
      <c r="F50" s="91"/>
      <c r="G50" s="91" t="s">
        <v>918</v>
      </c>
      <c r="H50" s="91">
        <v>3</v>
      </c>
      <c r="I50" s="91" t="s">
        <v>929</v>
      </c>
      <c r="J50" s="91">
        <v>4</v>
      </c>
      <c r="K50" s="91" t="s">
        <v>936</v>
      </c>
      <c r="L50" s="91">
        <v>10</v>
      </c>
      <c r="M50" s="91"/>
      <c r="N50" s="91"/>
      <c r="O50" s="91"/>
      <c r="P50" s="91"/>
    </row>
    <row r="53" spans="1:16" ht="15" customHeight="1">
      <c r="A53" s="13" t="s">
        <v>945</v>
      </c>
      <c r="B53" s="13" t="s">
        <v>802</v>
      </c>
      <c r="C53" s="13" t="s">
        <v>956</v>
      </c>
      <c r="D53" s="13" t="s">
        <v>805</v>
      </c>
      <c r="E53" s="13" t="s">
        <v>967</v>
      </c>
      <c r="F53" s="13" t="s">
        <v>807</v>
      </c>
      <c r="G53" s="13" t="s">
        <v>968</v>
      </c>
      <c r="H53" s="13" t="s">
        <v>809</v>
      </c>
      <c r="I53" s="13" t="s">
        <v>979</v>
      </c>
      <c r="J53" s="13" t="s">
        <v>811</v>
      </c>
      <c r="K53" s="13" t="s">
        <v>990</v>
      </c>
      <c r="L53" s="13" t="s">
        <v>813</v>
      </c>
      <c r="M53" s="85" t="s">
        <v>991</v>
      </c>
      <c r="N53" s="85" t="s">
        <v>815</v>
      </c>
      <c r="O53" s="85" t="s">
        <v>992</v>
      </c>
      <c r="P53" s="85" t="s">
        <v>816</v>
      </c>
    </row>
    <row r="54" spans="1:16" ht="15">
      <c r="A54" s="91" t="s">
        <v>946</v>
      </c>
      <c r="B54" s="91">
        <v>10</v>
      </c>
      <c r="C54" s="91" t="s">
        <v>957</v>
      </c>
      <c r="D54" s="91">
        <v>4</v>
      </c>
      <c r="E54" s="91" t="s">
        <v>962</v>
      </c>
      <c r="F54" s="91">
        <v>2</v>
      </c>
      <c r="G54" s="91" t="s">
        <v>969</v>
      </c>
      <c r="H54" s="91">
        <v>3</v>
      </c>
      <c r="I54" s="91" t="s">
        <v>980</v>
      </c>
      <c r="J54" s="91">
        <v>4</v>
      </c>
      <c r="K54" s="91" t="s">
        <v>946</v>
      </c>
      <c r="L54" s="91">
        <v>10</v>
      </c>
      <c r="M54" s="91"/>
      <c r="N54" s="91"/>
      <c r="O54" s="91"/>
      <c r="P54" s="91"/>
    </row>
    <row r="55" spans="1:16" ht="15">
      <c r="A55" s="91" t="s">
        <v>947</v>
      </c>
      <c r="B55" s="91">
        <v>10</v>
      </c>
      <c r="C55" s="91" t="s">
        <v>958</v>
      </c>
      <c r="D55" s="91">
        <v>4</v>
      </c>
      <c r="E55" s="91" t="s">
        <v>963</v>
      </c>
      <c r="F55" s="91">
        <v>2</v>
      </c>
      <c r="G55" s="91" t="s">
        <v>970</v>
      </c>
      <c r="H55" s="91">
        <v>3</v>
      </c>
      <c r="I55" s="91" t="s">
        <v>981</v>
      </c>
      <c r="J55" s="91">
        <v>4</v>
      </c>
      <c r="K55" s="91" t="s">
        <v>947</v>
      </c>
      <c r="L55" s="91">
        <v>10</v>
      </c>
      <c r="M55" s="91"/>
      <c r="N55" s="91"/>
      <c r="O55" s="91"/>
      <c r="P55" s="91"/>
    </row>
    <row r="56" spans="1:16" ht="15">
      <c r="A56" s="91" t="s">
        <v>948</v>
      </c>
      <c r="B56" s="91">
        <v>10</v>
      </c>
      <c r="C56" s="91" t="s">
        <v>959</v>
      </c>
      <c r="D56" s="91">
        <v>3</v>
      </c>
      <c r="E56" s="91"/>
      <c r="F56" s="91"/>
      <c r="G56" s="91" t="s">
        <v>971</v>
      </c>
      <c r="H56" s="91">
        <v>3</v>
      </c>
      <c r="I56" s="91" t="s">
        <v>982</v>
      </c>
      <c r="J56" s="91">
        <v>4</v>
      </c>
      <c r="K56" s="91" t="s">
        <v>948</v>
      </c>
      <c r="L56" s="91">
        <v>10</v>
      </c>
      <c r="M56" s="91"/>
      <c r="N56" s="91"/>
      <c r="O56" s="91"/>
      <c r="P56" s="91"/>
    </row>
    <row r="57" spans="1:16" ht="15">
      <c r="A57" s="91" t="s">
        <v>949</v>
      </c>
      <c r="B57" s="91">
        <v>10</v>
      </c>
      <c r="C57" s="91" t="s">
        <v>960</v>
      </c>
      <c r="D57" s="91">
        <v>3</v>
      </c>
      <c r="E57" s="91"/>
      <c r="F57" s="91"/>
      <c r="G57" s="91" t="s">
        <v>972</v>
      </c>
      <c r="H57" s="91">
        <v>3</v>
      </c>
      <c r="I57" s="91" t="s">
        <v>983</v>
      </c>
      <c r="J57" s="91">
        <v>4</v>
      </c>
      <c r="K57" s="91" t="s">
        <v>949</v>
      </c>
      <c r="L57" s="91">
        <v>10</v>
      </c>
      <c r="M57" s="91"/>
      <c r="N57" s="91"/>
      <c r="O57" s="91"/>
      <c r="P57" s="91"/>
    </row>
    <row r="58" spans="1:16" ht="15">
      <c r="A58" s="91" t="s">
        <v>950</v>
      </c>
      <c r="B58" s="91">
        <v>10</v>
      </c>
      <c r="C58" s="91" t="s">
        <v>961</v>
      </c>
      <c r="D58" s="91">
        <v>3</v>
      </c>
      <c r="E58" s="91"/>
      <c r="F58" s="91"/>
      <c r="G58" s="91" t="s">
        <v>973</v>
      </c>
      <c r="H58" s="91">
        <v>3</v>
      </c>
      <c r="I58" s="91" t="s">
        <v>984</v>
      </c>
      <c r="J58" s="91">
        <v>4</v>
      </c>
      <c r="K58" s="91" t="s">
        <v>950</v>
      </c>
      <c r="L58" s="91">
        <v>10</v>
      </c>
      <c r="M58" s="91"/>
      <c r="N58" s="91"/>
      <c r="O58" s="91"/>
      <c r="P58" s="91"/>
    </row>
    <row r="59" spans="1:16" ht="15">
      <c r="A59" s="91" t="s">
        <v>951</v>
      </c>
      <c r="B59" s="91">
        <v>10</v>
      </c>
      <c r="C59" s="91" t="s">
        <v>962</v>
      </c>
      <c r="D59" s="91">
        <v>2</v>
      </c>
      <c r="E59" s="91"/>
      <c r="F59" s="91"/>
      <c r="G59" s="91" t="s">
        <v>974</v>
      </c>
      <c r="H59" s="91">
        <v>3</v>
      </c>
      <c r="I59" s="91" t="s">
        <v>985</v>
      </c>
      <c r="J59" s="91">
        <v>4</v>
      </c>
      <c r="K59" s="91" t="s">
        <v>951</v>
      </c>
      <c r="L59" s="91">
        <v>10</v>
      </c>
      <c r="M59" s="91"/>
      <c r="N59" s="91"/>
      <c r="O59" s="91"/>
      <c r="P59" s="91"/>
    </row>
    <row r="60" spans="1:16" ht="15">
      <c r="A60" s="91" t="s">
        <v>952</v>
      </c>
      <c r="B60" s="91">
        <v>10</v>
      </c>
      <c r="C60" s="91" t="s">
        <v>963</v>
      </c>
      <c r="D60" s="91">
        <v>2</v>
      </c>
      <c r="E60" s="91"/>
      <c r="F60" s="91"/>
      <c r="G60" s="91" t="s">
        <v>975</v>
      </c>
      <c r="H60" s="91">
        <v>3</v>
      </c>
      <c r="I60" s="91" t="s">
        <v>986</v>
      </c>
      <c r="J60" s="91">
        <v>4</v>
      </c>
      <c r="K60" s="91" t="s">
        <v>952</v>
      </c>
      <c r="L60" s="91">
        <v>10</v>
      </c>
      <c r="M60" s="91"/>
      <c r="N60" s="91"/>
      <c r="O60" s="91"/>
      <c r="P60" s="91"/>
    </row>
    <row r="61" spans="1:16" ht="15">
      <c r="A61" s="91" t="s">
        <v>953</v>
      </c>
      <c r="B61" s="91">
        <v>10</v>
      </c>
      <c r="C61" s="91" t="s">
        <v>964</v>
      </c>
      <c r="D61" s="91">
        <v>2</v>
      </c>
      <c r="E61" s="91"/>
      <c r="F61" s="91"/>
      <c r="G61" s="91" t="s">
        <v>976</v>
      </c>
      <c r="H61" s="91">
        <v>3</v>
      </c>
      <c r="I61" s="91" t="s">
        <v>987</v>
      </c>
      <c r="J61" s="91">
        <v>4</v>
      </c>
      <c r="K61" s="91" t="s">
        <v>953</v>
      </c>
      <c r="L61" s="91">
        <v>10</v>
      </c>
      <c r="M61" s="91"/>
      <c r="N61" s="91"/>
      <c r="O61" s="91"/>
      <c r="P61" s="91"/>
    </row>
    <row r="62" spans="1:16" ht="15">
      <c r="A62" s="91" t="s">
        <v>954</v>
      </c>
      <c r="B62" s="91">
        <v>10</v>
      </c>
      <c r="C62" s="91" t="s">
        <v>965</v>
      </c>
      <c r="D62" s="91">
        <v>2</v>
      </c>
      <c r="E62" s="91"/>
      <c r="F62" s="91"/>
      <c r="G62" s="91" t="s">
        <v>977</v>
      </c>
      <c r="H62" s="91">
        <v>3</v>
      </c>
      <c r="I62" s="91" t="s">
        <v>988</v>
      </c>
      <c r="J62" s="91">
        <v>4</v>
      </c>
      <c r="K62" s="91" t="s">
        <v>954</v>
      </c>
      <c r="L62" s="91">
        <v>10</v>
      </c>
      <c r="M62" s="91"/>
      <c r="N62" s="91"/>
      <c r="O62" s="91"/>
      <c r="P62" s="91"/>
    </row>
    <row r="63" spans="1:16" ht="15">
      <c r="A63" s="91" t="s">
        <v>955</v>
      </c>
      <c r="B63" s="91">
        <v>10</v>
      </c>
      <c r="C63" s="91" t="s">
        <v>966</v>
      </c>
      <c r="D63" s="91">
        <v>2</v>
      </c>
      <c r="E63" s="91"/>
      <c r="F63" s="91"/>
      <c r="G63" s="91" t="s">
        <v>978</v>
      </c>
      <c r="H63" s="91">
        <v>3</v>
      </c>
      <c r="I63" s="91" t="s">
        <v>989</v>
      </c>
      <c r="J63" s="91">
        <v>3</v>
      </c>
      <c r="K63" s="91" t="s">
        <v>955</v>
      </c>
      <c r="L63" s="91">
        <v>10</v>
      </c>
      <c r="M63" s="91"/>
      <c r="N63" s="91"/>
      <c r="O63" s="91"/>
      <c r="P63" s="91"/>
    </row>
    <row r="66" spans="1:16" ht="15" customHeight="1">
      <c r="A66" s="13" t="s">
        <v>999</v>
      </c>
      <c r="B66" s="13" t="s">
        <v>802</v>
      </c>
      <c r="C66" s="13" t="s">
        <v>1001</v>
      </c>
      <c r="D66" s="13" t="s">
        <v>805</v>
      </c>
      <c r="E66" s="85" t="s">
        <v>1002</v>
      </c>
      <c r="F66" s="85" t="s">
        <v>807</v>
      </c>
      <c r="G66" s="13" t="s">
        <v>1005</v>
      </c>
      <c r="H66" s="13" t="s">
        <v>809</v>
      </c>
      <c r="I66" s="85" t="s">
        <v>1007</v>
      </c>
      <c r="J66" s="85" t="s">
        <v>811</v>
      </c>
      <c r="K66" s="85" t="s">
        <v>1009</v>
      </c>
      <c r="L66" s="85" t="s">
        <v>813</v>
      </c>
      <c r="M66" s="85" t="s">
        <v>1011</v>
      </c>
      <c r="N66" s="85" t="s">
        <v>815</v>
      </c>
      <c r="O66" s="85" t="s">
        <v>1013</v>
      </c>
      <c r="P66" s="85" t="s">
        <v>816</v>
      </c>
    </row>
    <row r="67" spans="1:16" ht="15">
      <c r="A67" s="85" t="s">
        <v>223</v>
      </c>
      <c r="B67" s="85">
        <v>1</v>
      </c>
      <c r="C67" s="85" t="s">
        <v>235</v>
      </c>
      <c r="D67" s="85">
        <v>1</v>
      </c>
      <c r="E67" s="85"/>
      <c r="F67" s="85"/>
      <c r="G67" s="85" t="s">
        <v>223</v>
      </c>
      <c r="H67" s="85">
        <v>1</v>
      </c>
      <c r="I67" s="85"/>
      <c r="J67" s="85"/>
      <c r="K67" s="85"/>
      <c r="L67" s="85"/>
      <c r="M67" s="85"/>
      <c r="N67" s="85"/>
      <c r="O67" s="85"/>
      <c r="P67" s="85"/>
    </row>
    <row r="68" spans="1:16" ht="15">
      <c r="A68" s="85" t="s">
        <v>235</v>
      </c>
      <c r="B68" s="85">
        <v>1</v>
      </c>
      <c r="C68" s="85"/>
      <c r="D68" s="85"/>
      <c r="E68" s="85"/>
      <c r="F68" s="85"/>
      <c r="G68" s="85"/>
      <c r="H68" s="85"/>
      <c r="I68" s="85"/>
      <c r="J68" s="85"/>
      <c r="K68" s="85"/>
      <c r="L68" s="85"/>
      <c r="M68" s="85"/>
      <c r="N68" s="85"/>
      <c r="O68" s="85"/>
      <c r="P68" s="85"/>
    </row>
    <row r="71" spans="1:16" ht="15" customHeight="1">
      <c r="A71" s="13" t="s">
        <v>1000</v>
      </c>
      <c r="B71" s="13" t="s">
        <v>802</v>
      </c>
      <c r="C71" s="13" t="s">
        <v>1003</v>
      </c>
      <c r="D71" s="13" t="s">
        <v>805</v>
      </c>
      <c r="E71" s="13" t="s">
        <v>1004</v>
      </c>
      <c r="F71" s="13" t="s">
        <v>807</v>
      </c>
      <c r="G71" s="13" t="s">
        <v>1006</v>
      </c>
      <c r="H71" s="13" t="s">
        <v>809</v>
      </c>
      <c r="I71" s="13" t="s">
        <v>1008</v>
      </c>
      <c r="J71" s="13" t="s">
        <v>811</v>
      </c>
      <c r="K71" s="85" t="s">
        <v>1010</v>
      </c>
      <c r="L71" s="85" t="s">
        <v>813</v>
      </c>
      <c r="M71" s="13" t="s">
        <v>1012</v>
      </c>
      <c r="N71" s="13" t="s">
        <v>815</v>
      </c>
      <c r="O71" s="13" t="s">
        <v>1014</v>
      </c>
      <c r="P71" s="13" t="s">
        <v>816</v>
      </c>
    </row>
    <row r="72" spans="1:16" ht="15">
      <c r="A72" s="85" t="s">
        <v>221</v>
      </c>
      <c r="B72" s="85">
        <v>10</v>
      </c>
      <c r="C72" s="85" t="s">
        <v>240</v>
      </c>
      <c r="D72" s="85">
        <v>2</v>
      </c>
      <c r="E72" s="85" t="s">
        <v>221</v>
      </c>
      <c r="F72" s="85">
        <v>8</v>
      </c>
      <c r="G72" s="85" t="s">
        <v>223</v>
      </c>
      <c r="H72" s="85">
        <v>2</v>
      </c>
      <c r="I72" s="85" t="s">
        <v>214</v>
      </c>
      <c r="J72" s="85">
        <v>3</v>
      </c>
      <c r="K72" s="85"/>
      <c r="L72" s="85"/>
      <c r="M72" s="85" t="s">
        <v>221</v>
      </c>
      <c r="N72" s="85">
        <v>1</v>
      </c>
      <c r="O72" s="85" t="s">
        <v>245</v>
      </c>
      <c r="P72" s="85">
        <v>1</v>
      </c>
    </row>
    <row r="73" spans="1:16" ht="15">
      <c r="A73" s="85" t="s">
        <v>229</v>
      </c>
      <c r="B73" s="85">
        <v>3</v>
      </c>
      <c r="C73" s="85" t="s">
        <v>234</v>
      </c>
      <c r="D73" s="85">
        <v>1</v>
      </c>
      <c r="E73" s="85" t="s">
        <v>235</v>
      </c>
      <c r="F73" s="85">
        <v>1</v>
      </c>
      <c r="G73" s="85" t="s">
        <v>244</v>
      </c>
      <c r="H73" s="85">
        <v>1</v>
      </c>
      <c r="I73" s="85"/>
      <c r="J73" s="85"/>
      <c r="K73" s="85"/>
      <c r="L73" s="85"/>
      <c r="M73" s="85" t="s">
        <v>229</v>
      </c>
      <c r="N73" s="85">
        <v>1</v>
      </c>
      <c r="O73" s="85"/>
      <c r="P73" s="85"/>
    </row>
    <row r="74" spans="1:16" ht="15">
      <c r="A74" s="85" t="s">
        <v>228</v>
      </c>
      <c r="B74" s="85">
        <v>3</v>
      </c>
      <c r="C74" s="85" t="s">
        <v>243</v>
      </c>
      <c r="D74" s="85">
        <v>1</v>
      </c>
      <c r="E74" s="85" t="s">
        <v>234</v>
      </c>
      <c r="F74" s="85">
        <v>1</v>
      </c>
      <c r="G74" s="85"/>
      <c r="H74" s="85"/>
      <c r="I74" s="85"/>
      <c r="J74" s="85"/>
      <c r="K74" s="85"/>
      <c r="L74" s="85"/>
      <c r="M74" s="85" t="s">
        <v>228</v>
      </c>
      <c r="N74" s="85">
        <v>1</v>
      </c>
      <c r="O74" s="85"/>
      <c r="P74" s="85"/>
    </row>
    <row r="75" spans="1:16" ht="15">
      <c r="A75" s="85" t="s">
        <v>214</v>
      </c>
      <c r="B75" s="85">
        <v>3</v>
      </c>
      <c r="C75" s="85" t="s">
        <v>242</v>
      </c>
      <c r="D75" s="85">
        <v>1</v>
      </c>
      <c r="E75" s="85" t="s">
        <v>229</v>
      </c>
      <c r="F75" s="85">
        <v>1</v>
      </c>
      <c r="G75" s="85"/>
      <c r="H75" s="85"/>
      <c r="I75" s="85"/>
      <c r="J75" s="85"/>
      <c r="K75" s="85"/>
      <c r="L75" s="85"/>
      <c r="M75" s="85"/>
      <c r="N75" s="85"/>
      <c r="O75" s="85"/>
      <c r="P75" s="85"/>
    </row>
    <row r="76" spans="1:16" ht="15">
      <c r="A76" s="85" t="s">
        <v>223</v>
      </c>
      <c r="B76" s="85">
        <v>2</v>
      </c>
      <c r="C76" s="85" t="s">
        <v>241</v>
      </c>
      <c r="D76" s="85">
        <v>1</v>
      </c>
      <c r="E76" s="85" t="s">
        <v>228</v>
      </c>
      <c r="F76" s="85">
        <v>1</v>
      </c>
      <c r="G76" s="85"/>
      <c r="H76" s="85"/>
      <c r="I76" s="85"/>
      <c r="J76" s="85"/>
      <c r="K76" s="85"/>
      <c r="L76" s="85"/>
      <c r="M76" s="85"/>
      <c r="N76" s="85"/>
      <c r="O76" s="85"/>
      <c r="P76" s="85"/>
    </row>
    <row r="77" spans="1:16" ht="15">
      <c r="A77" s="85" t="s">
        <v>234</v>
      </c>
      <c r="B77" s="85">
        <v>2</v>
      </c>
      <c r="C77" s="85" t="s">
        <v>229</v>
      </c>
      <c r="D77" s="85">
        <v>1</v>
      </c>
      <c r="E77" s="85" t="s">
        <v>232</v>
      </c>
      <c r="F77" s="85">
        <v>1</v>
      </c>
      <c r="G77" s="85"/>
      <c r="H77" s="85"/>
      <c r="I77" s="85"/>
      <c r="J77" s="85"/>
      <c r="K77" s="85"/>
      <c r="L77" s="85"/>
      <c r="M77" s="85"/>
      <c r="N77" s="85"/>
      <c r="O77" s="85"/>
      <c r="P77" s="85"/>
    </row>
    <row r="78" spans="1:16" ht="15">
      <c r="A78" s="85" t="s">
        <v>240</v>
      </c>
      <c r="B78" s="85">
        <v>2</v>
      </c>
      <c r="C78" s="85" t="s">
        <v>228</v>
      </c>
      <c r="D78" s="85">
        <v>1</v>
      </c>
      <c r="E78" s="85" t="s">
        <v>231</v>
      </c>
      <c r="F78" s="85">
        <v>1</v>
      </c>
      <c r="G78" s="85"/>
      <c r="H78" s="85"/>
      <c r="I78" s="85"/>
      <c r="J78" s="85"/>
      <c r="K78" s="85"/>
      <c r="L78" s="85"/>
      <c r="M78" s="85"/>
      <c r="N78" s="85"/>
      <c r="O78" s="85"/>
      <c r="P78" s="85"/>
    </row>
    <row r="79" spans="1:16" ht="15">
      <c r="A79" s="85" t="s">
        <v>233</v>
      </c>
      <c r="B79" s="85">
        <v>2</v>
      </c>
      <c r="C79" s="85" t="s">
        <v>232</v>
      </c>
      <c r="D79" s="85">
        <v>1</v>
      </c>
      <c r="E79" s="85" t="s">
        <v>230</v>
      </c>
      <c r="F79" s="85">
        <v>1</v>
      </c>
      <c r="G79" s="85"/>
      <c r="H79" s="85"/>
      <c r="I79" s="85"/>
      <c r="J79" s="85"/>
      <c r="K79" s="85"/>
      <c r="L79" s="85"/>
      <c r="M79" s="85"/>
      <c r="N79" s="85"/>
      <c r="O79" s="85"/>
      <c r="P79" s="85"/>
    </row>
    <row r="80" spans="1:16" ht="15">
      <c r="A80" s="85" t="s">
        <v>232</v>
      </c>
      <c r="B80" s="85">
        <v>2</v>
      </c>
      <c r="C80" s="85" t="s">
        <v>231</v>
      </c>
      <c r="D80" s="85">
        <v>1</v>
      </c>
      <c r="E80" s="85" t="s">
        <v>233</v>
      </c>
      <c r="F80" s="85">
        <v>1</v>
      </c>
      <c r="G80" s="85"/>
      <c r="H80" s="85"/>
      <c r="I80" s="85"/>
      <c r="J80" s="85"/>
      <c r="K80" s="85"/>
      <c r="L80" s="85"/>
      <c r="M80" s="85"/>
      <c r="N80" s="85"/>
      <c r="O80" s="85"/>
      <c r="P80" s="85"/>
    </row>
    <row r="81" spans="1:16" ht="15">
      <c r="A81" s="85" t="s">
        <v>231</v>
      </c>
      <c r="B81" s="85">
        <v>2</v>
      </c>
      <c r="C81" s="85" t="s">
        <v>230</v>
      </c>
      <c r="D81" s="85">
        <v>1</v>
      </c>
      <c r="E81" s="85"/>
      <c r="F81" s="85"/>
      <c r="G81" s="85"/>
      <c r="H81" s="85"/>
      <c r="I81" s="85"/>
      <c r="J81" s="85"/>
      <c r="K81" s="85"/>
      <c r="L81" s="85"/>
      <c r="M81" s="85"/>
      <c r="N81" s="85"/>
      <c r="O81" s="85"/>
      <c r="P81" s="85"/>
    </row>
    <row r="84" spans="1:16" ht="15" customHeight="1">
      <c r="A84" s="13" t="s">
        <v>1021</v>
      </c>
      <c r="B84" s="13" t="s">
        <v>802</v>
      </c>
      <c r="C84" s="13" t="s">
        <v>1022</v>
      </c>
      <c r="D84" s="13" t="s">
        <v>805</v>
      </c>
      <c r="E84" s="13" t="s">
        <v>1023</v>
      </c>
      <c r="F84" s="13" t="s">
        <v>807</v>
      </c>
      <c r="G84" s="13" t="s">
        <v>1024</v>
      </c>
      <c r="H84" s="13" t="s">
        <v>809</v>
      </c>
      <c r="I84" s="13" t="s">
        <v>1025</v>
      </c>
      <c r="J84" s="13" t="s">
        <v>811</v>
      </c>
      <c r="K84" s="13" t="s">
        <v>1026</v>
      </c>
      <c r="L84" s="13" t="s">
        <v>813</v>
      </c>
      <c r="M84" s="13" t="s">
        <v>1027</v>
      </c>
      <c r="N84" s="13" t="s">
        <v>815</v>
      </c>
      <c r="O84" s="13" t="s">
        <v>1028</v>
      </c>
      <c r="P84" s="13" t="s">
        <v>816</v>
      </c>
    </row>
    <row r="85" spans="1:16" ht="15">
      <c r="A85" s="124" t="s">
        <v>236</v>
      </c>
      <c r="B85" s="85">
        <v>615363</v>
      </c>
      <c r="C85" s="124" t="s">
        <v>236</v>
      </c>
      <c r="D85" s="85">
        <v>615363</v>
      </c>
      <c r="E85" s="124" t="s">
        <v>232</v>
      </c>
      <c r="F85" s="85">
        <v>418613</v>
      </c>
      <c r="G85" s="124" t="s">
        <v>224</v>
      </c>
      <c r="H85" s="85">
        <v>15042</v>
      </c>
      <c r="I85" s="124" t="s">
        <v>213</v>
      </c>
      <c r="J85" s="85">
        <v>76937</v>
      </c>
      <c r="K85" s="124" t="s">
        <v>222</v>
      </c>
      <c r="L85" s="85">
        <v>244003</v>
      </c>
      <c r="M85" s="124" t="s">
        <v>216</v>
      </c>
      <c r="N85" s="85">
        <v>34339</v>
      </c>
      <c r="O85" s="124" t="s">
        <v>245</v>
      </c>
      <c r="P85" s="85">
        <v>161538</v>
      </c>
    </row>
    <row r="86" spans="1:16" ht="15">
      <c r="A86" s="124" t="s">
        <v>232</v>
      </c>
      <c r="B86" s="85">
        <v>418613</v>
      </c>
      <c r="C86" s="124" t="s">
        <v>240</v>
      </c>
      <c r="D86" s="85">
        <v>369930</v>
      </c>
      <c r="E86" s="124" t="s">
        <v>230</v>
      </c>
      <c r="F86" s="85">
        <v>236527</v>
      </c>
      <c r="G86" s="124" t="s">
        <v>223</v>
      </c>
      <c r="H86" s="85">
        <v>6636</v>
      </c>
      <c r="I86" s="124" t="s">
        <v>215</v>
      </c>
      <c r="J86" s="85">
        <v>56343</v>
      </c>
      <c r="K86" s="124" t="s">
        <v>220</v>
      </c>
      <c r="L86" s="85">
        <v>130052</v>
      </c>
      <c r="M86" s="124" t="s">
        <v>229</v>
      </c>
      <c r="N86" s="85">
        <v>23621</v>
      </c>
      <c r="O86" s="124" t="s">
        <v>226</v>
      </c>
      <c r="P86" s="85">
        <v>56774</v>
      </c>
    </row>
    <row r="87" spans="1:16" ht="15">
      <c r="A87" s="124" t="s">
        <v>240</v>
      </c>
      <c r="B87" s="85">
        <v>369930</v>
      </c>
      <c r="C87" s="124" t="s">
        <v>238</v>
      </c>
      <c r="D87" s="85">
        <v>328375</v>
      </c>
      <c r="E87" s="124" t="s">
        <v>234</v>
      </c>
      <c r="F87" s="85">
        <v>34892</v>
      </c>
      <c r="G87" s="124" t="s">
        <v>244</v>
      </c>
      <c r="H87" s="85">
        <v>4355</v>
      </c>
      <c r="I87" s="124" t="s">
        <v>212</v>
      </c>
      <c r="J87" s="85">
        <v>45737</v>
      </c>
      <c r="K87" s="124" t="s">
        <v>227</v>
      </c>
      <c r="L87" s="85">
        <v>58500</v>
      </c>
      <c r="M87" s="124" t="s">
        <v>228</v>
      </c>
      <c r="N87" s="85">
        <v>18497</v>
      </c>
      <c r="O87" s="124"/>
      <c r="P87" s="85"/>
    </row>
    <row r="88" spans="1:16" ht="15">
      <c r="A88" s="124" t="s">
        <v>238</v>
      </c>
      <c r="B88" s="85">
        <v>328375</v>
      </c>
      <c r="C88" s="124" t="s">
        <v>217</v>
      </c>
      <c r="D88" s="85">
        <v>95506</v>
      </c>
      <c r="E88" s="124" t="s">
        <v>233</v>
      </c>
      <c r="F88" s="85">
        <v>22132</v>
      </c>
      <c r="G88" s="124" t="s">
        <v>225</v>
      </c>
      <c r="H88" s="85">
        <v>553</v>
      </c>
      <c r="I88" s="124" t="s">
        <v>214</v>
      </c>
      <c r="J88" s="85">
        <v>11608</v>
      </c>
      <c r="K88" s="124" t="s">
        <v>219</v>
      </c>
      <c r="L88" s="85">
        <v>5836</v>
      </c>
      <c r="M88" s="124"/>
      <c r="N88" s="85"/>
      <c r="O88" s="124"/>
      <c r="P88" s="85"/>
    </row>
    <row r="89" spans="1:16" ht="15">
      <c r="A89" s="124" t="s">
        <v>222</v>
      </c>
      <c r="B89" s="85">
        <v>244003</v>
      </c>
      <c r="C89" s="124" t="s">
        <v>243</v>
      </c>
      <c r="D89" s="85">
        <v>32238</v>
      </c>
      <c r="E89" s="124" t="s">
        <v>231</v>
      </c>
      <c r="F89" s="85">
        <v>13739</v>
      </c>
      <c r="G89" s="124"/>
      <c r="H89" s="85"/>
      <c r="I89" s="124"/>
      <c r="J89" s="85"/>
      <c r="K89" s="124"/>
      <c r="L89" s="85"/>
      <c r="M89" s="124"/>
      <c r="N89" s="85"/>
      <c r="O89" s="124"/>
      <c r="P89" s="85"/>
    </row>
    <row r="90" spans="1:16" ht="15">
      <c r="A90" s="124" t="s">
        <v>230</v>
      </c>
      <c r="B90" s="85">
        <v>236527</v>
      </c>
      <c r="C90" s="124" t="s">
        <v>242</v>
      </c>
      <c r="D90" s="85">
        <v>21841</v>
      </c>
      <c r="E90" s="124" t="s">
        <v>218</v>
      </c>
      <c r="F90" s="85">
        <v>4166</v>
      </c>
      <c r="G90" s="124"/>
      <c r="H90" s="85"/>
      <c r="I90" s="124"/>
      <c r="J90" s="85"/>
      <c r="K90" s="124"/>
      <c r="L90" s="85"/>
      <c r="M90" s="124"/>
      <c r="N90" s="85"/>
      <c r="O90" s="124"/>
      <c r="P90" s="85"/>
    </row>
    <row r="91" spans="1:16" ht="15">
      <c r="A91" s="124" t="s">
        <v>245</v>
      </c>
      <c r="B91" s="85">
        <v>161538</v>
      </c>
      <c r="C91" s="124" t="s">
        <v>239</v>
      </c>
      <c r="D91" s="85">
        <v>14537</v>
      </c>
      <c r="E91" s="124" t="s">
        <v>235</v>
      </c>
      <c r="F91" s="85">
        <v>1789</v>
      </c>
      <c r="G91" s="124"/>
      <c r="H91" s="85"/>
      <c r="I91" s="124"/>
      <c r="J91" s="85"/>
      <c r="K91" s="124"/>
      <c r="L91" s="85"/>
      <c r="M91" s="124"/>
      <c r="N91" s="85"/>
      <c r="O91" s="124"/>
      <c r="P91" s="85"/>
    </row>
    <row r="92" spans="1:16" ht="15">
      <c r="A92" s="124" t="s">
        <v>220</v>
      </c>
      <c r="B92" s="85">
        <v>130052</v>
      </c>
      <c r="C92" s="124" t="s">
        <v>241</v>
      </c>
      <c r="D92" s="85">
        <v>9830</v>
      </c>
      <c r="E92" s="124"/>
      <c r="F92" s="85"/>
      <c r="G92" s="124"/>
      <c r="H92" s="85"/>
      <c r="I92" s="124"/>
      <c r="J92" s="85"/>
      <c r="K92" s="124"/>
      <c r="L92" s="85"/>
      <c r="M92" s="124"/>
      <c r="N92" s="85"/>
      <c r="O92" s="124"/>
      <c r="P92" s="85"/>
    </row>
    <row r="93" spans="1:16" ht="15">
      <c r="A93" s="124" t="s">
        <v>217</v>
      </c>
      <c r="B93" s="85">
        <v>95506</v>
      </c>
      <c r="C93" s="124" t="s">
        <v>221</v>
      </c>
      <c r="D93" s="85">
        <v>5369</v>
      </c>
      <c r="E93" s="124"/>
      <c r="F93" s="85"/>
      <c r="G93" s="124"/>
      <c r="H93" s="85"/>
      <c r="I93" s="124"/>
      <c r="J93" s="85"/>
      <c r="K93" s="124"/>
      <c r="L93" s="85"/>
      <c r="M93" s="124"/>
      <c r="N93" s="85"/>
      <c r="O93" s="124"/>
      <c r="P93" s="85"/>
    </row>
    <row r="94" spans="1:16" ht="15">
      <c r="A94" s="124" t="s">
        <v>213</v>
      </c>
      <c r="B94" s="85">
        <v>76937</v>
      </c>
      <c r="C94" s="124" t="s">
        <v>237</v>
      </c>
      <c r="D94" s="85">
        <v>211</v>
      </c>
      <c r="E94" s="124"/>
      <c r="F94" s="85"/>
      <c r="G94" s="124"/>
      <c r="H94" s="85"/>
      <c r="I94" s="124"/>
      <c r="J94" s="85"/>
      <c r="K94" s="124"/>
      <c r="L94" s="85"/>
      <c r="M94" s="124"/>
      <c r="N94" s="85"/>
      <c r="O94" s="124"/>
      <c r="P94" s="85"/>
    </row>
  </sheetData>
  <hyperlinks>
    <hyperlink ref="A2" r:id="rId1" display="http://womenspowerbook.org/articles/The-American-Presidential-Elections-2016-Will-Hillary-or-Trump-Win-in-The-Social-Media-And-The-Main-Media-Battle-womens-power-book.htm"/>
    <hyperlink ref="A3" r:id="rId2" display="https://poems-by-charlie-gregory.blogspot.com/2019/08/q.html?spref=tw"/>
    <hyperlink ref="A4" r:id="rId3" display="https://www.buzzfeednews.com/article/ryanmac/hong-kong-protests-violent-facebook-twitter-ads-china-state"/>
    <hyperlink ref="A5" r:id="rId4" display="https://americandigest.news/filmmakers-declare-war-on-soap-opera-effect-announce-new-tv-mode-mediachat-news-today/"/>
    <hyperlink ref="A6" r:id="rId5" display="https://americandigest.news/teen-alive-and-well-after-car-landed-on-top-of-him-in-medical-miracle-mediachat-news-today/"/>
    <hyperlink ref="A7" r:id="rId6" display="https://www.theverge.com/2019/8/29/20831410/disney-plus-apple-hulu-netflix-binge-episodes-full-season-drop-vs-weekly-release-streaming-model?utm_campaign=theverge&amp;utm_content=entry&amp;utm_medium=social&amp;utm_source=twitter"/>
    <hyperlink ref="A8" r:id="rId7" display="http://kidscreen.com/2019/08/29/youtube-kids-launching-first-website/"/>
    <hyperlink ref="A9" r:id="rId8" display="https://www.nytimes.com/2019/08/22/world/americas/brazil-amazon-fires-bolsonaro.html?action=click&amp;module=Top%20Stories&amp;pgtype=Homepage"/>
    <hyperlink ref="A10" r:id="rId9" display="https://youtube.com/watch?v=MAI70p"/>
    <hyperlink ref="A11" r:id="rId10" display="https://www.youtube.com/watch?v=MAI70pY1Xiw"/>
    <hyperlink ref="C2" r:id="rId11" display="https://www.nytimes.com/2019/08/22/world/americas/brazil-amazon-fires-bolsonaro.html?action=click&amp;module=Top%20Stories&amp;pgtype=Homepage"/>
    <hyperlink ref="C3" r:id="rId12" display="https://www.theverge.com/2019/8/20/20812826/youtube-politics-voters-presidential-candidates-sanders-yang-gabbard-podcast-interview-2020"/>
    <hyperlink ref="C4" r:id="rId13" display="https://www.youtube.com/watch?v=UdtmJ-wc6Eo"/>
    <hyperlink ref="C5" r:id="rId14" display="https://www.nytimes.com/2019/08/14/world/asia/hong-kong-airport-protests.html"/>
    <hyperlink ref="C6" r:id="rId15" display="https://qz.com/quartzy/1673655/see-the-posters-and-comics-from-hong-kongs-protests/"/>
    <hyperlink ref="C7" r:id="rId16" display="https://www.buzzfeednews.com/article/ryanmac/hong-kong-protests-violent-facebook-twitter-ads-china-state"/>
    <hyperlink ref="C8" r:id="rId17" display="https://www.npr.org/2019/08/22/753394754/did-a-hong-kong-tycoon-hide-a-protest-message-in-his-innocuous-newspaper-ads"/>
    <hyperlink ref="C9" r:id="rId18" display="http://hedonometer.org/books/v3/1777/?lens=%5b3,7"/>
    <hyperlink ref="C10" r:id="rId19" display="https://www.scmp.com/video/hong-kong/3004716/hong-kongs-pro-democracy-veteran-martin-lee-believes-democracy-will-arrive"/>
    <hyperlink ref="C11" r:id="rId20" display="https://www.youtube.com/watch?v=j6Ia02L1qQo"/>
    <hyperlink ref="E2" r:id="rId21" display="https://www.buzzfeednews.com/article/ryanmac/hong-kong-protests-violent-facebook-twitter-ads-china-state"/>
    <hyperlink ref="I2" r:id="rId22" display="https://poems-by-charlie-gregory.blogspot.com/2019/08/q.html?spref=tw"/>
    <hyperlink ref="K2" r:id="rId23" display="http://womenspowerbook.org/articles/The-American-Presidential-Elections-2016-Will-Hillary-or-Trump-Win-in-The-Social-Media-And-The-Main-Media-Battle-womens-power-book.htm"/>
    <hyperlink ref="K3" r:id="rId24" display="http://hispanic-jobs.com/jobs/vatican-journalist--rome-reports_rome-reports-srl_rome---outside-the-usa---italy/5239124?type=search&amp;auth_sess=8lhdsl3f8fh1b36kivorud7u62&amp;ref=1d52421eeb69b7029cd5c29b9"/>
    <hyperlink ref="K4" r:id="rId25" display="https://americandigest.news/filmmakers-declare-war-on-soap-opera-effect-announce-new-tv-mode-mediachat-news-today/"/>
    <hyperlink ref="K5" r:id="rId26" display="https://americandigest.news/teen-alive-and-well-after-car-landed-on-top-of-him-in-medical-miracle-mediachat-news-today/"/>
    <hyperlink ref="O2" r:id="rId27" display="https://www.theverge.com/2019/8/29/20831410/disney-plus-apple-hulu-netflix-binge-episodes-full-season-drop-vs-weekly-release-streaming-model?utm_campaign=theverge&amp;utm_content=entry&amp;utm_medium=social&amp;utm_source=twitter"/>
    <hyperlink ref="O3" r:id="rId28" display="http://kidscreen.com/2019/08/29/youtube-kids-launching-first-website/"/>
  </hyperlinks>
  <printOptions/>
  <pageMargins left="0.7" right="0.7" top="0.75" bottom="0.75" header="0.3" footer="0.3"/>
  <pageSetup orientation="portrait" paperSize="9"/>
  <tableParts>
    <tablePart r:id="rId36"/>
    <tablePart r:id="rId29"/>
    <tablePart r:id="rId33"/>
    <tablePart r:id="rId31"/>
    <tablePart r:id="rId34"/>
    <tablePart r:id="rId32"/>
    <tablePart r:id="rId35"/>
    <tablePart r:id="rId3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1087</v>
      </c>
      <c r="B1" s="13" t="s">
        <v>1173</v>
      </c>
      <c r="C1" s="13" t="s">
        <v>1174</v>
      </c>
      <c r="D1" s="13" t="s">
        <v>144</v>
      </c>
      <c r="E1" s="13" t="s">
        <v>1176</v>
      </c>
      <c r="F1" s="13" t="s">
        <v>1177</v>
      </c>
      <c r="G1" s="13" t="s">
        <v>1178</v>
      </c>
    </row>
    <row r="2" spans="1:7" ht="15">
      <c r="A2" s="85" t="s">
        <v>887</v>
      </c>
      <c r="B2" s="85">
        <v>40</v>
      </c>
      <c r="C2" s="129">
        <v>0.04268943436499466</v>
      </c>
      <c r="D2" s="85" t="s">
        <v>1175</v>
      </c>
      <c r="E2" s="85"/>
      <c r="F2" s="85"/>
      <c r="G2" s="85"/>
    </row>
    <row r="3" spans="1:7" ht="15">
      <c r="A3" s="85" t="s">
        <v>888</v>
      </c>
      <c r="B3" s="85">
        <v>12</v>
      </c>
      <c r="C3" s="129">
        <v>0.012806830309498397</v>
      </c>
      <c r="D3" s="85" t="s">
        <v>1175</v>
      </c>
      <c r="E3" s="85"/>
      <c r="F3" s="85"/>
      <c r="G3" s="85"/>
    </row>
    <row r="4" spans="1:7" ht="15">
      <c r="A4" s="85" t="s">
        <v>889</v>
      </c>
      <c r="B4" s="85">
        <v>0</v>
      </c>
      <c r="C4" s="129">
        <v>0</v>
      </c>
      <c r="D4" s="85" t="s">
        <v>1175</v>
      </c>
      <c r="E4" s="85"/>
      <c r="F4" s="85"/>
      <c r="G4" s="85"/>
    </row>
    <row r="5" spans="1:7" ht="15">
      <c r="A5" s="85" t="s">
        <v>890</v>
      </c>
      <c r="B5" s="85">
        <v>885</v>
      </c>
      <c r="C5" s="129">
        <v>0.944503735325507</v>
      </c>
      <c r="D5" s="85" t="s">
        <v>1175</v>
      </c>
      <c r="E5" s="85"/>
      <c r="F5" s="85"/>
      <c r="G5" s="85"/>
    </row>
    <row r="6" spans="1:7" ht="15">
      <c r="A6" s="85" t="s">
        <v>891</v>
      </c>
      <c r="B6" s="85">
        <v>937</v>
      </c>
      <c r="C6" s="129">
        <v>1</v>
      </c>
      <c r="D6" s="85" t="s">
        <v>1175</v>
      </c>
      <c r="E6" s="85"/>
      <c r="F6" s="85"/>
      <c r="G6" s="85"/>
    </row>
    <row r="7" spans="1:7" ht="15">
      <c r="A7" s="91" t="s">
        <v>892</v>
      </c>
      <c r="B7" s="91">
        <v>29</v>
      </c>
      <c r="C7" s="130">
        <v>0.008054761223311849</v>
      </c>
      <c r="D7" s="91" t="s">
        <v>1175</v>
      </c>
      <c r="E7" s="91" t="b">
        <v>0</v>
      </c>
      <c r="F7" s="91" t="b">
        <v>0</v>
      </c>
      <c r="G7" s="91" t="b">
        <v>0</v>
      </c>
    </row>
    <row r="8" spans="1:7" ht="15">
      <c r="A8" s="91" t="s">
        <v>893</v>
      </c>
      <c r="B8" s="91">
        <v>13</v>
      </c>
      <c r="C8" s="130">
        <v>0.010204511061267234</v>
      </c>
      <c r="D8" s="91" t="s">
        <v>1175</v>
      </c>
      <c r="E8" s="91" t="b">
        <v>0</v>
      </c>
      <c r="F8" s="91" t="b">
        <v>0</v>
      </c>
      <c r="G8" s="91" t="b">
        <v>0</v>
      </c>
    </row>
    <row r="9" spans="1:7" ht="15">
      <c r="A9" s="91" t="s">
        <v>894</v>
      </c>
      <c r="B9" s="91">
        <v>11</v>
      </c>
      <c r="C9" s="130">
        <v>0.009796241797362888</v>
      </c>
      <c r="D9" s="91" t="s">
        <v>1175</v>
      </c>
      <c r="E9" s="91" t="b">
        <v>0</v>
      </c>
      <c r="F9" s="91" t="b">
        <v>0</v>
      </c>
      <c r="G9" s="91" t="b">
        <v>0</v>
      </c>
    </row>
    <row r="10" spans="1:7" ht="15">
      <c r="A10" s="91" t="s">
        <v>895</v>
      </c>
      <c r="B10" s="91">
        <v>10</v>
      </c>
      <c r="C10" s="130">
        <v>0.009508187973440229</v>
      </c>
      <c r="D10" s="91" t="s">
        <v>1175</v>
      </c>
      <c r="E10" s="91" t="b">
        <v>0</v>
      </c>
      <c r="F10" s="91" t="b">
        <v>0</v>
      </c>
      <c r="G10" s="91" t="b">
        <v>0</v>
      </c>
    </row>
    <row r="11" spans="1:7" ht="15">
      <c r="A11" s="91" t="s">
        <v>896</v>
      </c>
      <c r="B11" s="91">
        <v>10</v>
      </c>
      <c r="C11" s="130">
        <v>0.009508187973440229</v>
      </c>
      <c r="D11" s="91" t="s">
        <v>1175</v>
      </c>
      <c r="E11" s="91" t="b">
        <v>0</v>
      </c>
      <c r="F11" s="91" t="b">
        <v>0</v>
      </c>
      <c r="G11" s="91" t="b">
        <v>0</v>
      </c>
    </row>
    <row r="12" spans="1:7" ht="15">
      <c r="A12" s="91" t="s">
        <v>931</v>
      </c>
      <c r="B12" s="91">
        <v>10</v>
      </c>
      <c r="C12" s="130">
        <v>0.009508187973440229</v>
      </c>
      <c r="D12" s="91" t="s">
        <v>1175</v>
      </c>
      <c r="E12" s="91" t="b">
        <v>0</v>
      </c>
      <c r="F12" s="91" t="b">
        <v>0</v>
      </c>
      <c r="G12" s="91" t="b">
        <v>0</v>
      </c>
    </row>
    <row r="13" spans="1:7" ht="15">
      <c r="A13" s="91" t="s">
        <v>932</v>
      </c>
      <c r="B13" s="91">
        <v>10</v>
      </c>
      <c r="C13" s="130">
        <v>0.009508187973440229</v>
      </c>
      <c r="D13" s="91" t="s">
        <v>1175</v>
      </c>
      <c r="E13" s="91" t="b">
        <v>0</v>
      </c>
      <c r="F13" s="91" t="b">
        <v>0</v>
      </c>
      <c r="G13" s="91" t="b">
        <v>0</v>
      </c>
    </row>
    <row r="14" spans="1:7" ht="15">
      <c r="A14" s="91" t="s">
        <v>933</v>
      </c>
      <c r="B14" s="91">
        <v>10</v>
      </c>
      <c r="C14" s="130">
        <v>0.009508187973440229</v>
      </c>
      <c r="D14" s="91" t="s">
        <v>1175</v>
      </c>
      <c r="E14" s="91" t="b">
        <v>0</v>
      </c>
      <c r="F14" s="91" t="b">
        <v>0</v>
      </c>
      <c r="G14" s="91" t="b">
        <v>0</v>
      </c>
    </row>
    <row r="15" spans="1:7" ht="15">
      <c r="A15" s="91" t="s">
        <v>934</v>
      </c>
      <c r="B15" s="91">
        <v>10</v>
      </c>
      <c r="C15" s="130">
        <v>0.009508187973440229</v>
      </c>
      <c r="D15" s="91" t="s">
        <v>1175</v>
      </c>
      <c r="E15" s="91" t="b">
        <v>0</v>
      </c>
      <c r="F15" s="91" t="b">
        <v>0</v>
      </c>
      <c r="G15" s="91" t="b">
        <v>0</v>
      </c>
    </row>
    <row r="16" spans="1:7" ht="15">
      <c r="A16" s="91" t="s">
        <v>935</v>
      </c>
      <c r="B16" s="91">
        <v>10</v>
      </c>
      <c r="C16" s="130">
        <v>0.009508187973440229</v>
      </c>
      <c r="D16" s="91" t="s">
        <v>1175</v>
      </c>
      <c r="E16" s="91" t="b">
        <v>0</v>
      </c>
      <c r="F16" s="91" t="b">
        <v>0</v>
      </c>
      <c r="G16" s="91" t="b">
        <v>0</v>
      </c>
    </row>
    <row r="17" spans="1:7" ht="15">
      <c r="A17" s="91" t="s">
        <v>936</v>
      </c>
      <c r="B17" s="91">
        <v>10</v>
      </c>
      <c r="C17" s="130">
        <v>0.009508187973440229</v>
      </c>
      <c r="D17" s="91" t="s">
        <v>1175</v>
      </c>
      <c r="E17" s="91" t="b">
        <v>0</v>
      </c>
      <c r="F17" s="91" t="b">
        <v>0</v>
      </c>
      <c r="G17" s="91" t="b">
        <v>0</v>
      </c>
    </row>
    <row r="18" spans="1:7" ht="15">
      <c r="A18" s="91" t="s">
        <v>1088</v>
      </c>
      <c r="B18" s="91">
        <v>10</v>
      </c>
      <c r="C18" s="130">
        <v>0.009508187973440229</v>
      </c>
      <c r="D18" s="91" t="s">
        <v>1175</v>
      </c>
      <c r="E18" s="91" t="b">
        <v>1</v>
      </c>
      <c r="F18" s="91" t="b">
        <v>0</v>
      </c>
      <c r="G18" s="91" t="b">
        <v>0</v>
      </c>
    </row>
    <row r="19" spans="1:7" ht="15">
      <c r="A19" s="91" t="s">
        <v>1089</v>
      </c>
      <c r="B19" s="91">
        <v>10</v>
      </c>
      <c r="C19" s="130">
        <v>0.009508187973440229</v>
      </c>
      <c r="D19" s="91" t="s">
        <v>1175</v>
      </c>
      <c r="E19" s="91" t="b">
        <v>0</v>
      </c>
      <c r="F19" s="91" t="b">
        <v>0</v>
      </c>
      <c r="G19" s="91" t="b">
        <v>0</v>
      </c>
    </row>
    <row r="20" spans="1:7" ht="15">
      <c r="A20" s="91" t="s">
        <v>900</v>
      </c>
      <c r="B20" s="91">
        <v>10</v>
      </c>
      <c r="C20" s="130">
        <v>0.009508187973440229</v>
      </c>
      <c r="D20" s="91" t="s">
        <v>1175</v>
      </c>
      <c r="E20" s="91" t="b">
        <v>0</v>
      </c>
      <c r="F20" s="91" t="b">
        <v>0</v>
      </c>
      <c r="G20" s="91" t="b">
        <v>0</v>
      </c>
    </row>
    <row r="21" spans="1:7" ht="15">
      <c r="A21" s="91" t="s">
        <v>898</v>
      </c>
      <c r="B21" s="91">
        <v>10</v>
      </c>
      <c r="C21" s="130">
        <v>0.009508187973440229</v>
      </c>
      <c r="D21" s="91" t="s">
        <v>1175</v>
      </c>
      <c r="E21" s="91" t="b">
        <v>0</v>
      </c>
      <c r="F21" s="91" t="b">
        <v>0</v>
      </c>
      <c r="G21" s="91" t="b">
        <v>0</v>
      </c>
    </row>
    <row r="22" spans="1:7" ht="15">
      <c r="A22" s="91" t="s">
        <v>221</v>
      </c>
      <c r="B22" s="91">
        <v>10</v>
      </c>
      <c r="C22" s="130">
        <v>0.009508187973440229</v>
      </c>
      <c r="D22" s="91" t="s">
        <v>1175</v>
      </c>
      <c r="E22" s="91" t="b">
        <v>0</v>
      </c>
      <c r="F22" s="91" t="b">
        <v>0</v>
      </c>
      <c r="G22" s="91" t="b">
        <v>0</v>
      </c>
    </row>
    <row r="23" spans="1:7" ht="15">
      <c r="A23" s="91" t="s">
        <v>899</v>
      </c>
      <c r="B23" s="91">
        <v>8</v>
      </c>
      <c r="C23" s="130">
        <v>0.00873505125803086</v>
      </c>
      <c r="D23" s="91" t="s">
        <v>1175</v>
      </c>
      <c r="E23" s="91" t="b">
        <v>0</v>
      </c>
      <c r="F23" s="91" t="b">
        <v>0</v>
      </c>
      <c r="G23" s="91" t="b">
        <v>0</v>
      </c>
    </row>
    <row r="24" spans="1:7" ht="15">
      <c r="A24" s="91" t="s">
        <v>901</v>
      </c>
      <c r="B24" s="91">
        <v>6</v>
      </c>
      <c r="C24" s="130">
        <v>0.0076424564488358085</v>
      </c>
      <c r="D24" s="91" t="s">
        <v>1175</v>
      </c>
      <c r="E24" s="91" t="b">
        <v>0</v>
      </c>
      <c r="F24" s="91" t="b">
        <v>0</v>
      </c>
      <c r="G24" s="91" t="b">
        <v>0</v>
      </c>
    </row>
    <row r="25" spans="1:7" ht="15">
      <c r="A25" s="91" t="s">
        <v>906</v>
      </c>
      <c r="B25" s="91">
        <v>5</v>
      </c>
      <c r="C25" s="130">
        <v>0.006944996429689409</v>
      </c>
      <c r="D25" s="91" t="s">
        <v>1175</v>
      </c>
      <c r="E25" s="91" t="b">
        <v>0</v>
      </c>
      <c r="F25" s="91" t="b">
        <v>0</v>
      </c>
      <c r="G25" s="91" t="b">
        <v>0</v>
      </c>
    </row>
    <row r="26" spans="1:7" ht="15">
      <c r="A26" s="91" t="s">
        <v>902</v>
      </c>
      <c r="B26" s="91">
        <v>5</v>
      </c>
      <c r="C26" s="130">
        <v>0.006944996429689409</v>
      </c>
      <c r="D26" s="91" t="s">
        <v>1175</v>
      </c>
      <c r="E26" s="91" t="b">
        <v>0</v>
      </c>
      <c r="F26" s="91" t="b">
        <v>0</v>
      </c>
      <c r="G26" s="91" t="b">
        <v>0</v>
      </c>
    </row>
    <row r="27" spans="1:7" ht="15">
      <c r="A27" s="91" t="s">
        <v>903</v>
      </c>
      <c r="B27" s="91">
        <v>5</v>
      </c>
      <c r="C27" s="130">
        <v>0.006944996429689409</v>
      </c>
      <c r="D27" s="91" t="s">
        <v>1175</v>
      </c>
      <c r="E27" s="91" t="b">
        <v>0</v>
      </c>
      <c r="F27" s="91" t="b">
        <v>0</v>
      </c>
      <c r="G27" s="91" t="b">
        <v>0</v>
      </c>
    </row>
    <row r="28" spans="1:7" ht="15">
      <c r="A28" s="91" t="s">
        <v>907</v>
      </c>
      <c r="B28" s="91">
        <v>5</v>
      </c>
      <c r="C28" s="130">
        <v>0.006944996429689409</v>
      </c>
      <c r="D28" s="91" t="s">
        <v>1175</v>
      </c>
      <c r="E28" s="91" t="b">
        <v>0</v>
      </c>
      <c r="F28" s="91" t="b">
        <v>0</v>
      </c>
      <c r="G28" s="91" t="b">
        <v>0</v>
      </c>
    </row>
    <row r="29" spans="1:7" ht="15">
      <c r="A29" s="91" t="s">
        <v>908</v>
      </c>
      <c r="B29" s="91">
        <v>5</v>
      </c>
      <c r="C29" s="130">
        <v>0.006944996429689409</v>
      </c>
      <c r="D29" s="91" t="s">
        <v>1175</v>
      </c>
      <c r="E29" s="91" t="b">
        <v>0</v>
      </c>
      <c r="F29" s="91" t="b">
        <v>0</v>
      </c>
      <c r="G29" s="91" t="b">
        <v>0</v>
      </c>
    </row>
    <row r="30" spans="1:7" ht="15">
      <c r="A30" s="91" t="s">
        <v>319</v>
      </c>
      <c r="B30" s="91">
        <v>5</v>
      </c>
      <c r="C30" s="130">
        <v>0.006944996429689409</v>
      </c>
      <c r="D30" s="91" t="s">
        <v>1175</v>
      </c>
      <c r="E30" s="91" t="b">
        <v>0</v>
      </c>
      <c r="F30" s="91" t="b">
        <v>0</v>
      </c>
      <c r="G30" s="91" t="b">
        <v>0</v>
      </c>
    </row>
    <row r="31" spans="1:7" ht="15">
      <c r="A31" s="91" t="s">
        <v>864</v>
      </c>
      <c r="B31" s="91">
        <v>4</v>
      </c>
      <c r="C31" s="130">
        <v>0.007872969537766302</v>
      </c>
      <c r="D31" s="91" t="s">
        <v>1175</v>
      </c>
      <c r="E31" s="91" t="b">
        <v>0</v>
      </c>
      <c r="F31" s="91" t="b">
        <v>1</v>
      </c>
      <c r="G31" s="91" t="b">
        <v>0</v>
      </c>
    </row>
    <row r="32" spans="1:7" ht="15">
      <c r="A32" s="91" t="s">
        <v>904</v>
      </c>
      <c r="B32" s="91">
        <v>4</v>
      </c>
      <c r="C32" s="130">
        <v>0.007872969537766302</v>
      </c>
      <c r="D32" s="91" t="s">
        <v>1175</v>
      </c>
      <c r="E32" s="91" t="b">
        <v>0</v>
      </c>
      <c r="F32" s="91" t="b">
        <v>0</v>
      </c>
      <c r="G32" s="91" t="b">
        <v>0</v>
      </c>
    </row>
    <row r="33" spans="1:7" ht="15">
      <c r="A33" s="91" t="s">
        <v>1090</v>
      </c>
      <c r="B33" s="91">
        <v>4</v>
      </c>
      <c r="C33" s="130">
        <v>0.0061202475833908665</v>
      </c>
      <c r="D33" s="91" t="s">
        <v>1175</v>
      </c>
      <c r="E33" s="91" t="b">
        <v>0</v>
      </c>
      <c r="F33" s="91" t="b">
        <v>0</v>
      </c>
      <c r="G33" s="91" t="b">
        <v>0</v>
      </c>
    </row>
    <row r="34" spans="1:7" ht="15">
      <c r="A34" s="91" t="s">
        <v>1091</v>
      </c>
      <c r="B34" s="91">
        <v>4</v>
      </c>
      <c r="C34" s="130">
        <v>0.0061202475833908665</v>
      </c>
      <c r="D34" s="91" t="s">
        <v>1175</v>
      </c>
      <c r="E34" s="91" t="b">
        <v>0</v>
      </c>
      <c r="F34" s="91" t="b">
        <v>0</v>
      </c>
      <c r="G34" s="91" t="b">
        <v>0</v>
      </c>
    </row>
    <row r="35" spans="1:7" ht="15">
      <c r="A35" s="91" t="s">
        <v>1092</v>
      </c>
      <c r="B35" s="91">
        <v>4</v>
      </c>
      <c r="C35" s="130">
        <v>0.0061202475833908665</v>
      </c>
      <c r="D35" s="91" t="s">
        <v>1175</v>
      </c>
      <c r="E35" s="91" t="b">
        <v>0</v>
      </c>
      <c r="F35" s="91" t="b">
        <v>0</v>
      </c>
      <c r="G35" s="91" t="b">
        <v>0</v>
      </c>
    </row>
    <row r="36" spans="1:7" ht="15">
      <c r="A36" s="91" t="s">
        <v>1093</v>
      </c>
      <c r="B36" s="91">
        <v>4</v>
      </c>
      <c r="C36" s="130">
        <v>0.0061202475833908665</v>
      </c>
      <c r="D36" s="91" t="s">
        <v>1175</v>
      </c>
      <c r="E36" s="91" t="b">
        <v>0</v>
      </c>
      <c r="F36" s="91" t="b">
        <v>0</v>
      </c>
      <c r="G36" s="91" t="b">
        <v>0</v>
      </c>
    </row>
    <row r="37" spans="1:7" ht="15">
      <c r="A37" s="91" t="s">
        <v>920</v>
      </c>
      <c r="B37" s="91">
        <v>4</v>
      </c>
      <c r="C37" s="130">
        <v>0.0061202475833908665</v>
      </c>
      <c r="D37" s="91" t="s">
        <v>1175</v>
      </c>
      <c r="E37" s="91" t="b">
        <v>0</v>
      </c>
      <c r="F37" s="91" t="b">
        <v>0</v>
      </c>
      <c r="G37" s="91" t="b">
        <v>0</v>
      </c>
    </row>
    <row r="38" spans="1:7" ht="15">
      <c r="A38" s="91" t="s">
        <v>921</v>
      </c>
      <c r="B38" s="91">
        <v>4</v>
      </c>
      <c r="C38" s="130">
        <v>0.0061202475833908665</v>
      </c>
      <c r="D38" s="91" t="s">
        <v>1175</v>
      </c>
      <c r="E38" s="91" t="b">
        <v>0</v>
      </c>
      <c r="F38" s="91" t="b">
        <v>0</v>
      </c>
      <c r="G38" s="91" t="b">
        <v>0</v>
      </c>
    </row>
    <row r="39" spans="1:7" ht="15">
      <c r="A39" s="91" t="s">
        <v>922</v>
      </c>
      <c r="B39" s="91">
        <v>4</v>
      </c>
      <c r="C39" s="130">
        <v>0.0061202475833908665</v>
      </c>
      <c r="D39" s="91" t="s">
        <v>1175</v>
      </c>
      <c r="E39" s="91" t="b">
        <v>0</v>
      </c>
      <c r="F39" s="91" t="b">
        <v>0</v>
      </c>
      <c r="G39" s="91" t="b">
        <v>0</v>
      </c>
    </row>
    <row r="40" spans="1:7" ht="15">
      <c r="A40" s="91" t="s">
        <v>923</v>
      </c>
      <c r="B40" s="91">
        <v>4</v>
      </c>
      <c r="C40" s="130">
        <v>0.0061202475833908665</v>
      </c>
      <c r="D40" s="91" t="s">
        <v>1175</v>
      </c>
      <c r="E40" s="91" t="b">
        <v>0</v>
      </c>
      <c r="F40" s="91" t="b">
        <v>0</v>
      </c>
      <c r="G40" s="91" t="b">
        <v>0</v>
      </c>
    </row>
    <row r="41" spans="1:7" ht="15">
      <c r="A41" s="91" t="s">
        <v>924</v>
      </c>
      <c r="B41" s="91">
        <v>4</v>
      </c>
      <c r="C41" s="130">
        <v>0.0061202475833908665</v>
      </c>
      <c r="D41" s="91" t="s">
        <v>1175</v>
      </c>
      <c r="E41" s="91" t="b">
        <v>0</v>
      </c>
      <c r="F41" s="91" t="b">
        <v>0</v>
      </c>
      <c r="G41" s="91" t="b">
        <v>0</v>
      </c>
    </row>
    <row r="42" spans="1:7" ht="15">
      <c r="A42" s="91" t="s">
        <v>925</v>
      </c>
      <c r="B42" s="91">
        <v>4</v>
      </c>
      <c r="C42" s="130">
        <v>0.0061202475833908665</v>
      </c>
      <c r="D42" s="91" t="s">
        <v>1175</v>
      </c>
      <c r="E42" s="91" t="b">
        <v>0</v>
      </c>
      <c r="F42" s="91" t="b">
        <v>0</v>
      </c>
      <c r="G42" s="91" t="b">
        <v>0</v>
      </c>
    </row>
    <row r="43" spans="1:7" ht="15">
      <c r="A43" s="91" t="s">
        <v>926</v>
      </c>
      <c r="B43" s="91">
        <v>4</v>
      </c>
      <c r="C43" s="130">
        <v>0.0061202475833908665</v>
      </c>
      <c r="D43" s="91" t="s">
        <v>1175</v>
      </c>
      <c r="E43" s="91" t="b">
        <v>0</v>
      </c>
      <c r="F43" s="91" t="b">
        <v>0</v>
      </c>
      <c r="G43" s="91" t="b">
        <v>0</v>
      </c>
    </row>
    <row r="44" spans="1:7" ht="15">
      <c r="A44" s="91" t="s">
        <v>927</v>
      </c>
      <c r="B44" s="91">
        <v>4</v>
      </c>
      <c r="C44" s="130">
        <v>0.0061202475833908665</v>
      </c>
      <c r="D44" s="91" t="s">
        <v>1175</v>
      </c>
      <c r="E44" s="91" t="b">
        <v>0</v>
      </c>
      <c r="F44" s="91" t="b">
        <v>0</v>
      </c>
      <c r="G44" s="91" t="b">
        <v>0</v>
      </c>
    </row>
    <row r="45" spans="1:7" ht="15">
      <c r="A45" s="91" t="s">
        <v>928</v>
      </c>
      <c r="B45" s="91">
        <v>4</v>
      </c>
      <c r="C45" s="130">
        <v>0.0061202475833908665</v>
      </c>
      <c r="D45" s="91" t="s">
        <v>1175</v>
      </c>
      <c r="E45" s="91" t="b">
        <v>0</v>
      </c>
      <c r="F45" s="91" t="b">
        <v>0</v>
      </c>
      <c r="G45" s="91" t="b">
        <v>0</v>
      </c>
    </row>
    <row r="46" spans="1:7" ht="15">
      <c r="A46" s="91" t="s">
        <v>929</v>
      </c>
      <c r="B46" s="91">
        <v>4</v>
      </c>
      <c r="C46" s="130">
        <v>0.0061202475833908665</v>
      </c>
      <c r="D46" s="91" t="s">
        <v>1175</v>
      </c>
      <c r="E46" s="91" t="b">
        <v>0</v>
      </c>
      <c r="F46" s="91" t="b">
        <v>0</v>
      </c>
      <c r="G46" s="91" t="b">
        <v>0</v>
      </c>
    </row>
    <row r="47" spans="1:7" ht="15">
      <c r="A47" s="91" t="s">
        <v>1094</v>
      </c>
      <c r="B47" s="91">
        <v>3</v>
      </c>
      <c r="C47" s="130">
        <v>0.005135769690199482</v>
      </c>
      <c r="D47" s="91" t="s">
        <v>1175</v>
      </c>
      <c r="E47" s="91" t="b">
        <v>0</v>
      </c>
      <c r="F47" s="91" t="b">
        <v>0</v>
      </c>
      <c r="G47" s="91" t="b">
        <v>0</v>
      </c>
    </row>
    <row r="48" spans="1:7" ht="15">
      <c r="A48" s="91" t="s">
        <v>223</v>
      </c>
      <c r="B48" s="91">
        <v>3</v>
      </c>
      <c r="C48" s="130">
        <v>0.005135769690199482</v>
      </c>
      <c r="D48" s="91" t="s">
        <v>1175</v>
      </c>
      <c r="E48" s="91" t="b">
        <v>0</v>
      </c>
      <c r="F48" s="91" t="b">
        <v>0</v>
      </c>
      <c r="G48" s="91" t="b">
        <v>0</v>
      </c>
    </row>
    <row r="49" spans="1:7" ht="15">
      <c r="A49" s="91" t="s">
        <v>910</v>
      </c>
      <c r="B49" s="91">
        <v>3</v>
      </c>
      <c r="C49" s="130">
        <v>0.005135769690199482</v>
      </c>
      <c r="D49" s="91" t="s">
        <v>1175</v>
      </c>
      <c r="E49" s="91" t="b">
        <v>0</v>
      </c>
      <c r="F49" s="91" t="b">
        <v>0</v>
      </c>
      <c r="G49" s="91" t="b">
        <v>0</v>
      </c>
    </row>
    <row r="50" spans="1:7" ht="15">
      <c r="A50" s="91" t="s">
        <v>911</v>
      </c>
      <c r="B50" s="91">
        <v>3</v>
      </c>
      <c r="C50" s="130">
        <v>0.005135769690199482</v>
      </c>
      <c r="D50" s="91" t="s">
        <v>1175</v>
      </c>
      <c r="E50" s="91" t="b">
        <v>0</v>
      </c>
      <c r="F50" s="91" t="b">
        <v>0</v>
      </c>
      <c r="G50" s="91" t="b">
        <v>0</v>
      </c>
    </row>
    <row r="51" spans="1:7" ht="15">
      <c r="A51" s="91" t="s">
        <v>912</v>
      </c>
      <c r="B51" s="91">
        <v>3</v>
      </c>
      <c r="C51" s="130">
        <v>0.005135769690199482</v>
      </c>
      <c r="D51" s="91" t="s">
        <v>1175</v>
      </c>
      <c r="E51" s="91" t="b">
        <v>0</v>
      </c>
      <c r="F51" s="91" t="b">
        <v>0</v>
      </c>
      <c r="G51" s="91" t="b">
        <v>0</v>
      </c>
    </row>
    <row r="52" spans="1:7" ht="15">
      <c r="A52" s="91" t="s">
        <v>913</v>
      </c>
      <c r="B52" s="91">
        <v>3</v>
      </c>
      <c r="C52" s="130">
        <v>0.005135769690199482</v>
      </c>
      <c r="D52" s="91" t="s">
        <v>1175</v>
      </c>
      <c r="E52" s="91" t="b">
        <v>0</v>
      </c>
      <c r="F52" s="91" t="b">
        <v>0</v>
      </c>
      <c r="G52" s="91" t="b">
        <v>0</v>
      </c>
    </row>
    <row r="53" spans="1:7" ht="15">
      <c r="A53" s="91" t="s">
        <v>914</v>
      </c>
      <c r="B53" s="91">
        <v>3</v>
      </c>
      <c r="C53" s="130">
        <v>0.005135769690199482</v>
      </c>
      <c r="D53" s="91" t="s">
        <v>1175</v>
      </c>
      <c r="E53" s="91" t="b">
        <v>0</v>
      </c>
      <c r="F53" s="91" t="b">
        <v>0</v>
      </c>
      <c r="G53" s="91" t="b">
        <v>0</v>
      </c>
    </row>
    <row r="54" spans="1:7" ht="15">
      <c r="A54" s="91" t="s">
        <v>915</v>
      </c>
      <c r="B54" s="91">
        <v>3</v>
      </c>
      <c r="C54" s="130">
        <v>0.005135769690199482</v>
      </c>
      <c r="D54" s="91" t="s">
        <v>1175</v>
      </c>
      <c r="E54" s="91" t="b">
        <v>0</v>
      </c>
      <c r="F54" s="91" t="b">
        <v>0</v>
      </c>
      <c r="G54" s="91" t="b">
        <v>0</v>
      </c>
    </row>
    <row r="55" spans="1:7" ht="15">
      <c r="A55" s="91" t="s">
        <v>916</v>
      </c>
      <c r="B55" s="91">
        <v>3</v>
      </c>
      <c r="C55" s="130">
        <v>0.005135769690199482</v>
      </c>
      <c r="D55" s="91" t="s">
        <v>1175</v>
      </c>
      <c r="E55" s="91" t="b">
        <v>0</v>
      </c>
      <c r="F55" s="91" t="b">
        <v>0</v>
      </c>
      <c r="G55" s="91" t="b">
        <v>0</v>
      </c>
    </row>
    <row r="56" spans="1:7" ht="15">
      <c r="A56" s="91" t="s">
        <v>917</v>
      </c>
      <c r="B56" s="91">
        <v>3</v>
      </c>
      <c r="C56" s="130">
        <v>0.005135769690199482</v>
      </c>
      <c r="D56" s="91" t="s">
        <v>1175</v>
      </c>
      <c r="E56" s="91" t="b">
        <v>0</v>
      </c>
      <c r="F56" s="91" t="b">
        <v>0</v>
      </c>
      <c r="G56" s="91" t="b">
        <v>0</v>
      </c>
    </row>
    <row r="57" spans="1:7" ht="15">
      <c r="A57" s="91" t="s">
        <v>918</v>
      </c>
      <c r="B57" s="91">
        <v>3</v>
      </c>
      <c r="C57" s="130">
        <v>0.005135769690199482</v>
      </c>
      <c r="D57" s="91" t="s">
        <v>1175</v>
      </c>
      <c r="E57" s="91" t="b">
        <v>0</v>
      </c>
      <c r="F57" s="91" t="b">
        <v>0</v>
      </c>
      <c r="G57" s="91" t="b">
        <v>0</v>
      </c>
    </row>
    <row r="58" spans="1:7" ht="15">
      <c r="A58" s="91" t="s">
        <v>1095</v>
      </c>
      <c r="B58" s="91">
        <v>3</v>
      </c>
      <c r="C58" s="130">
        <v>0.005135769690199482</v>
      </c>
      <c r="D58" s="91" t="s">
        <v>1175</v>
      </c>
      <c r="E58" s="91" t="b">
        <v>0</v>
      </c>
      <c r="F58" s="91" t="b">
        <v>0</v>
      </c>
      <c r="G58" s="91" t="b">
        <v>0</v>
      </c>
    </row>
    <row r="59" spans="1:7" ht="15">
      <c r="A59" s="91" t="s">
        <v>1096</v>
      </c>
      <c r="B59" s="91">
        <v>3</v>
      </c>
      <c r="C59" s="130">
        <v>0.005135769690199482</v>
      </c>
      <c r="D59" s="91" t="s">
        <v>1175</v>
      </c>
      <c r="E59" s="91" t="b">
        <v>0</v>
      </c>
      <c r="F59" s="91" t="b">
        <v>0</v>
      </c>
      <c r="G59" s="91" t="b">
        <v>0</v>
      </c>
    </row>
    <row r="60" spans="1:7" ht="15">
      <c r="A60" s="91" t="s">
        <v>234</v>
      </c>
      <c r="B60" s="91">
        <v>3</v>
      </c>
      <c r="C60" s="130">
        <v>0.005904727153324726</v>
      </c>
      <c r="D60" s="91" t="s">
        <v>1175</v>
      </c>
      <c r="E60" s="91" t="b">
        <v>0</v>
      </c>
      <c r="F60" s="91" t="b">
        <v>0</v>
      </c>
      <c r="G60" s="91" t="b">
        <v>0</v>
      </c>
    </row>
    <row r="61" spans="1:7" ht="15">
      <c r="A61" s="91" t="s">
        <v>1097</v>
      </c>
      <c r="B61" s="91">
        <v>3</v>
      </c>
      <c r="C61" s="130">
        <v>0.005135769690199482</v>
      </c>
      <c r="D61" s="91" t="s">
        <v>1175</v>
      </c>
      <c r="E61" s="91" t="b">
        <v>0</v>
      </c>
      <c r="F61" s="91" t="b">
        <v>0</v>
      </c>
      <c r="G61" s="91" t="b">
        <v>0</v>
      </c>
    </row>
    <row r="62" spans="1:7" ht="15">
      <c r="A62" s="91" t="s">
        <v>1098</v>
      </c>
      <c r="B62" s="91">
        <v>3</v>
      </c>
      <c r="C62" s="130">
        <v>0.005135769690199482</v>
      </c>
      <c r="D62" s="91" t="s">
        <v>1175</v>
      </c>
      <c r="E62" s="91" t="b">
        <v>0</v>
      </c>
      <c r="F62" s="91" t="b">
        <v>0</v>
      </c>
      <c r="G62" s="91" t="b">
        <v>0</v>
      </c>
    </row>
    <row r="63" spans="1:7" ht="15">
      <c r="A63" s="91" t="s">
        <v>1099</v>
      </c>
      <c r="B63" s="91">
        <v>3</v>
      </c>
      <c r="C63" s="130">
        <v>0.005135769690199482</v>
      </c>
      <c r="D63" s="91" t="s">
        <v>1175</v>
      </c>
      <c r="E63" s="91" t="b">
        <v>0</v>
      </c>
      <c r="F63" s="91" t="b">
        <v>0</v>
      </c>
      <c r="G63" s="91" t="b">
        <v>0</v>
      </c>
    </row>
    <row r="64" spans="1:7" ht="15">
      <c r="A64" s="91" t="s">
        <v>1100</v>
      </c>
      <c r="B64" s="91">
        <v>3</v>
      </c>
      <c r="C64" s="130">
        <v>0.005135769690199482</v>
      </c>
      <c r="D64" s="91" t="s">
        <v>1175</v>
      </c>
      <c r="E64" s="91" t="b">
        <v>0</v>
      </c>
      <c r="F64" s="91" t="b">
        <v>0</v>
      </c>
      <c r="G64" s="91" t="b">
        <v>0</v>
      </c>
    </row>
    <row r="65" spans="1:7" ht="15">
      <c r="A65" s="91" t="s">
        <v>1101</v>
      </c>
      <c r="B65" s="91">
        <v>3</v>
      </c>
      <c r="C65" s="130">
        <v>0.005135769690199482</v>
      </c>
      <c r="D65" s="91" t="s">
        <v>1175</v>
      </c>
      <c r="E65" s="91" t="b">
        <v>0</v>
      </c>
      <c r="F65" s="91" t="b">
        <v>0</v>
      </c>
      <c r="G65" s="91" t="b">
        <v>0</v>
      </c>
    </row>
    <row r="66" spans="1:7" ht="15">
      <c r="A66" s="91" t="s">
        <v>1102</v>
      </c>
      <c r="B66" s="91">
        <v>3</v>
      </c>
      <c r="C66" s="130">
        <v>0.005135769690199482</v>
      </c>
      <c r="D66" s="91" t="s">
        <v>1175</v>
      </c>
      <c r="E66" s="91" t="b">
        <v>0</v>
      </c>
      <c r="F66" s="91" t="b">
        <v>0</v>
      </c>
      <c r="G66" s="91" t="b">
        <v>0</v>
      </c>
    </row>
    <row r="67" spans="1:7" ht="15">
      <c r="A67" s="91" t="s">
        <v>1103</v>
      </c>
      <c r="B67" s="91">
        <v>3</v>
      </c>
      <c r="C67" s="130">
        <v>0.005135769690199482</v>
      </c>
      <c r="D67" s="91" t="s">
        <v>1175</v>
      </c>
      <c r="E67" s="91" t="b">
        <v>0</v>
      </c>
      <c r="F67" s="91" t="b">
        <v>0</v>
      </c>
      <c r="G67" s="91" t="b">
        <v>0</v>
      </c>
    </row>
    <row r="68" spans="1:7" ht="15">
      <c r="A68" s="91" t="s">
        <v>1104</v>
      </c>
      <c r="B68" s="91">
        <v>3</v>
      </c>
      <c r="C68" s="130">
        <v>0.005135769690199482</v>
      </c>
      <c r="D68" s="91" t="s">
        <v>1175</v>
      </c>
      <c r="E68" s="91" t="b">
        <v>0</v>
      </c>
      <c r="F68" s="91" t="b">
        <v>0</v>
      </c>
      <c r="G68" s="91" t="b">
        <v>0</v>
      </c>
    </row>
    <row r="69" spans="1:7" ht="15">
      <c r="A69" s="91" t="s">
        <v>1105</v>
      </c>
      <c r="B69" s="91">
        <v>3</v>
      </c>
      <c r="C69" s="130">
        <v>0.005135769690199482</v>
      </c>
      <c r="D69" s="91" t="s">
        <v>1175</v>
      </c>
      <c r="E69" s="91" t="b">
        <v>0</v>
      </c>
      <c r="F69" s="91" t="b">
        <v>0</v>
      </c>
      <c r="G69" s="91" t="b">
        <v>0</v>
      </c>
    </row>
    <row r="70" spans="1:7" ht="15">
      <c r="A70" s="91" t="s">
        <v>1106</v>
      </c>
      <c r="B70" s="91">
        <v>3</v>
      </c>
      <c r="C70" s="130">
        <v>0.005135769690199482</v>
      </c>
      <c r="D70" s="91" t="s">
        <v>1175</v>
      </c>
      <c r="E70" s="91" t="b">
        <v>0</v>
      </c>
      <c r="F70" s="91" t="b">
        <v>0</v>
      </c>
      <c r="G70" s="91" t="b">
        <v>0</v>
      </c>
    </row>
    <row r="71" spans="1:7" ht="15">
      <c r="A71" s="91" t="s">
        <v>1107</v>
      </c>
      <c r="B71" s="91">
        <v>3</v>
      </c>
      <c r="C71" s="130">
        <v>0.005135769690199482</v>
      </c>
      <c r="D71" s="91" t="s">
        <v>1175</v>
      </c>
      <c r="E71" s="91" t="b">
        <v>0</v>
      </c>
      <c r="F71" s="91" t="b">
        <v>0</v>
      </c>
      <c r="G71" s="91" t="b">
        <v>0</v>
      </c>
    </row>
    <row r="72" spans="1:7" ht="15">
      <c r="A72" s="91" t="s">
        <v>229</v>
      </c>
      <c r="B72" s="91">
        <v>3</v>
      </c>
      <c r="C72" s="130">
        <v>0.005135769690199482</v>
      </c>
      <c r="D72" s="91" t="s">
        <v>1175</v>
      </c>
      <c r="E72" s="91" t="b">
        <v>0</v>
      </c>
      <c r="F72" s="91" t="b">
        <v>0</v>
      </c>
      <c r="G72" s="91" t="b">
        <v>0</v>
      </c>
    </row>
    <row r="73" spans="1:7" ht="15">
      <c r="A73" s="91" t="s">
        <v>228</v>
      </c>
      <c r="B73" s="91">
        <v>3</v>
      </c>
      <c r="C73" s="130">
        <v>0.005135769690199482</v>
      </c>
      <c r="D73" s="91" t="s">
        <v>1175</v>
      </c>
      <c r="E73" s="91" t="b">
        <v>0</v>
      </c>
      <c r="F73" s="91" t="b">
        <v>0</v>
      </c>
      <c r="G73" s="91" t="b">
        <v>0</v>
      </c>
    </row>
    <row r="74" spans="1:7" ht="15">
      <c r="A74" s="91" t="s">
        <v>1108</v>
      </c>
      <c r="B74" s="91">
        <v>3</v>
      </c>
      <c r="C74" s="130">
        <v>0.005135769690199482</v>
      </c>
      <c r="D74" s="91" t="s">
        <v>1175</v>
      </c>
      <c r="E74" s="91" t="b">
        <v>0</v>
      </c>
      <c r="F74" s="91" t="b">
        <v>0</v>
      </c>
      <c r="G74" s="91" t="b">
        <v>0</v>
      </c>
    </row>
    <row r="75" spans="1:7" ht="15">
      <c r="A75" s="91" t="s">
        <v>1109</v>
      </c>
      <c r="B75" s="91">
        <v>3</v>
      </c>
      <c r="C75" s="130">
        <v>0.005135769690199482</v>
      </c>
      <c r="D75" s="91" t="s">
        <v>1175</v>
      </c>
      <c r="E75" s="91" t="b">
        <v>0</v>
      </c>
      <c r="F75" s="91" t="b">
        <v>0</v>
      </c>
      <c r="G75" s="91" t="b">
        <v>0</v>
      </c>
    </row>
    <row r="76" spans="1:7" ht="15">
      <c r="A76" s="91" t="s">
        <v>1110</v>
      </c>
      <c r="B76" s="91">
        <v>3</v>
      </c>
      <c r="C76" s="130">
        <v>0.005135769690199482</v>
      </c>
      <c r="D76" s="91" t="s">
        <v>1175</v>
      </c>
      <c r="E76" s="91" t="b">
        <v>0</v>
      </c>
      <c r="F76" s="91" t="b">
        <v>0</v>
      </c>
      <c r="G76" s="91" t="b">
        <v>0</v>
      </c>
    </row>
    <row r="77" spans="1:7" ht="15">
      <c r="A77" s="91" t="s">
        <v>214</v>
      </c>
      <c r="B77" s="91">
        <v>3</v>
      </c>
      <c r="C77" s="130">
        <v>0.005135769690199482</v>
      </c>
      <c r="D77" s="91" t="s">
        <v>1175</v>
      </c>
      <c r="E77" s="91" t="b">
        <v>0</v>
      </c>
      <c r="F77" s="91" t="b">
        <v>0</v>
      </c>
      <c r="G77" s="91" t="b">
        <v>0</v>
      </c>
    </row>
    <row r="78" spans="1:7" ht="15">
      <c r="A78" s="91" t="s">
        <v>1111</v>
      </c>
      <c r="B78" s="91">
        <v>3</v>
      </c>
      <c r="C78" s="130">
        <v>0.005135769690199482</v>
      </c>
      <c r="D78" s="91" t="s">
        <v>1175</v>
      </c>
      <c r="E78" s="91" t="b">
        <v>0</v>
      </c>
      <c r="F78" s="91" t="b">
        <v>0</v>
      </c>
      <c r="G78" s="91" t="b">
        <v>0</v>
      </c>
    </row>
    <row r="79" spans="1:7" ht="15">
      <c r="A79" s="91" t="s">
        <v>1112</v>
      </c>
      <c r="B79" s="91">
        <v>2</v>
      </c>
      <c r="C79" s="130">
        <v>0.003936484768883151</v>
      </c>
      <c r="D79" s="91" t="s">
        <v>1175</v>
      </c>
      <c r="E79" s="91" t="b">
        <v>0</v>
      </c>
      <c r="F79" s="91" t="b">
        <v>0</v>
      </c>
      <c r="G79" s="91" t="b">
        <v>0</v>
      </c>
    </row>
    <row r="80" spans="1:7" ht="15">
      <c r="A80" s="91" t="s">
        <v>834</v>
      </c>
      <c r="B80" s="91">
        <v>2</v>
      </c>
      <c r="C80" s="130">
        <v>0.003936484768883151</v>
      </c>
      <c r="D80" s="91" t="s">
        <v>1175</v>
      </c>
      <c r="E80" s="91" t="b">
        <v>0</v>
      </c>
      <c r="F80" s="91" t="b">
        <v>0</v>
      </c>
      <c r="G80" s="91" t="b">
        <v>0</v>
      </c>
    </row>
    <row r="81" spans="1:7" ht="15">
      <c r="A81" s="91" t="s">
        <v>1113</v>
      </c>
      <c r="B81" s="91">
        <v>2</v>
      </c>
      <c r="C81" s="130">
        <v>0.003936484768883151</v>
      </c>
      <c r="D81" s="91" t="s">
        <v>1175</v>
      </c>
      <c r="E81" s="91" t="b">
        <v>0</v>
      </c>
      <c r="F81" s="91" t="b">
        <v>0</v>
      </c>
      <c r="G81" s="91" t="b">
        <v>0</v>
      </c>
    </row>
    <row r="82" spans="1:7" ht="15">
      <c r="A82" s="91" t="s">
        <v>1114</v>
      </c>
      <c r="B82" s="91">
        <v>2</v>
      </c>
      <c r="C82" s="130">
        <v>0.003936484768883151</v>
      </c>
      <c r="D82" s="91" t="s">
        <v>1175</v>
      </c>
      <c r="E82" s="91" t="b">
        <v>0</v>
      </c>
      <c r="F82" s="91" t="b">
        <v>0</v>
      </c>
      <c r="G82" s="91" t="b">
        <v>0</v>
      </c>
    </row>
    <row r="83" spans="1:7" ht="15">
      <c r="A83" s="91" t="s">
        <v>1115</v>
      </c>
      <c r="B83" s="91">
        <v>2</v>
      </c>
      <c r="C83" s="130">
        <v>0.003936484768883151</v>
      </c>
      <c r="D83" s="91" t="s">
        <v>1175</v>
      </c>
      <c r="E83" s="91" t="b">
        <v>0</v>
      </c>
      <c r="F83" s="91" t="b">
        <v>0</v>
      </c>
      <c r="G83" s="91" t="b">
        <v>0</v>
      </c>
    </row>
    <row r="84" spans="1:7" ht="15">
      <c r="A84" s="91" t="s">
        <v>1116</v>
      </c>
      <c r="B84" s="91">
        <v>2</v>
      </c>
      <c r="C84" s="130">
        <v>0.003936484768883151</v>
      </c>
      <c r="D84" s="91" t="s">
        <v>1175</v>
      </c>
      <c r="E84" s="91" t="b">
        <v>0</v>
      </c>
      <c r="F84" s="91" t="b">
        <v>0</v>
      </c>
      <c r="G84" s="91" t="b">
        <v>0</v>
      </c>
    </row>
    <row r="85" spans="1:7" ht="15">
      <c r="A85" s="91" t="s">
        <v>1117</v>
      </c>
      <c r="B85" s="91">
        <v>2</v>
      </c>
      <c r="C85" s="130">
        <v>0.003936484768883151</v>
      </c>
      <c r="D85" s="91" t="s">
        <v>1175</v>
      </c>
      <c r="E85" s="91" t="b">
        <v>0</v>
      </c>
      <c r="F85" s="91" t="b">
        <v>0</v>
      </c>
      <c r="G85" s="91" t="b">
        <v>0</v>
      </c>
    </row>
    <row r="86" spans="1:7" ht="15">
      <c r="A86" s="91" t="s">
        <v>235</v>
      </c>
      <c r="B86" s="91">
        <v>2</v>
      </c>
      <c r="C86" s="130">
        <v>0.003936484768883151</v>
      </c>
      <c r="D86" s="91" t="s">
        <v>1175</v>
      </c>
      <c r="E86" s="91" t="b">
        <v>0</v>
      </c>
      <c r="F86" s="91" t="b">
        <v>0</v>
      </c>
      <c r="G86" s="91" t="b">
        <v>0</v>
      </c>
    </row>
    <row r="87" spans="1:7" ht="15">
      <c r="A87" s="91" t="s">
        <v>1118</v>
      </c>
      <c r="B87" s="91">
        <v>2</v>
      </c>
      <c r="C87" s="130">
        <v>0.003936484768883151</v>
      </c>
      <c r="D87" s="91" t="s">
        <v>1175</v>
      </c>
      <c r="E87" s="91" t="b">
        <v>0</v>
      </c>
      <c r="F87" s="91" t="b">
        <v>0</v>
      </c>
      <c r="G87" s="91" t="b">
        <v>0</v>
      </c>
    </row>
    <row r="88" spans="1:7" ht="15">
      <c r="A88" s="91" t="s">
        <v>1119</v>
      </c>
      <c r="B88" s="91">
        <v>2</v>
      </c>
      <c r="C88" s="130">
        <v>0.003936484768883151</v>
      </c>
      <c r="D88" s="91" t="s">
        <v>1175</v>
      </c>
      <c r="E88" s="91" t="b">
        <v>0</v>
      </c>
      <c r="F88" s="91" t="b">
        <v>0</v>
      </c>
      <c r="G88" s="91" t="b">
        <v>0</v>
      </c>
    </row>
    <row r="89" spans="1:7" ht="15">
      <c r="A89" s="91" t="s">
        <v>1120</v>
      </c>
      <c r="B89" s="91">
        <v>2</v>
      </c>
      <c r="C89" s="130">
        <v>0.003936484768883151</v>
      </c>
      <c r="D89" s="91" t="s">
        <v>1175</v>
      </c>
      <c r="E89" s="91" t="b">
        <v>0</v>
      </c>
      <c r="F89" s="91" t="b">
        <v>0</v>
      </c>
      <c r="G89" s="91" t="b">
        <v>0</v>
      </c>
    </row>
    <row r="90" spans="1:7" ht="15">
      <c r="A90" s="91" t="s">
        <v>1121</v>
      </c>
      <c r="B90" s="91">
        <v>2</v>
      </c>
      <c r="C90" s="130">
        <v>0.003936484768883151</v>
      </c>
      <c r="D90" s="91" t="s">
        <v>1175</v>
      </c>
      <c r="E90" s="91" t="b">
        <v>0</v>
      </c>
      <c r="F90" s="91" t="b">
        <v>0</v>
      </c>
      <c r="G90" s="91" t="b">
        <v>0</v>
      </c>
    </row>
    <row r="91" spans="1:7" ht="15">
      <c r="A91" s="91" t="s">
        <v>1122</v>
      </c>
      <c r="B91" s="91">
        <v>2</v>
      </c>
      <c r="C91" s="130">
        <v>0.003936484768883151</v>
      </c>
      <c r="D91" s="91" t="s">
        <v>1175</v>
      </c>
      <c r="E91" s="91" t="b">
        <v>0</v>
      </c>
      <c r="F91" s="91" t="b">
        <v>0</v>
      </c>
      <c r="G91" s="91" t="b">
        <v>0</v>
      </c>
    </row>
    <row r="92" spans="1:7" ht="15">
      <c r="A92" s="91" t="s">
        <v>1123</v>
      </c>
      <c r="B92" s="91">
        <v>2</v>
      </c>
      <c r="C92" s="130">
        <v>0.003936484768883151</v>
      </c>
      <c r="D92" s="91" t="s">
        <v>1175</v>
      </c>
      <c r="E92" s="91" t="b">
        <v>0</v>
      </c>
      <c r="F92" s="91" t="b">
        <v>0</v>
      </c>
      <c r="G92" s="91" t="b">
        <v>0</v>
      </c>
    </row>
    <row r="93" spans="1:7" ht="15">
      <c r="A93" s="91" t="s">
        <v>1124</v>
      </c>
      <c r="B93" s="91">
        <v>2</v>
      </c>
      <c r="C93" s="130">
        <v>0.003936484768883151</v>
      </c>
      <c r="D93" s="91" t="s">
        <v>1175</v>
      </c>
      <c r="E93" s="91" t="b">
        <v>0</v>
      </c>
      <c r="F93" s="91" t="b">
        <v>0</v>
      </c>
      <c r="G93" s="91" t="b">
        <v>0</v>
      </c>
    </row>
    <row r="94" spans="1:7" ht="15">
      <c r="A94" s="91" t="s">
        <v>1125</v>
      </c>
      <c r="B94" s="91">
        <v>2</v>
      </c>
      <c r="C94" s="130">
        <v>0.003936484768883151</v>
      </c>
      <c r="D94" s="91" t="s">
        <v>1175</v>
      </c>
      <c r="E94" s="91" t="b">
        <v>0</v>
      </c>
      <c r="F94" s="91" t="b">
        <v>0</v>
      </c>
      <c r="G94" s="91" t="b">
        <v>0</v>
      </c>
    </row>
    <row r="95" spans="1:7" ht="15">
      <c r="A95" s="91" t="s">
        <v>1126</v>
      </c>
      <c r="B95" s="91">
        <v>2</v>
      </c>
      <c r="C95" s="130">
        <v>0.003936484768883151</v>
      </c>
      <c r="D95" s="91" t="s">
        <v>1175</v>
      </c>
      <c r="E95" s="91" t="b">
        <v>0</v>
      </c>
      <c r="F95" s="91" t="b">
        <v>0</v>
      </c>
      <c r="G95" s="91" t="b">
        <v>0</v>
      </c>
    </row>
    <row r="96" spans="1:7" ht="15">
      <c r="A96" s="91" t="s">
        <v>1127</v>
      </c>
      <c r="B96" s="91">
        <v>2</v>
      </c>
      <c r="C96" s="130">
        <v>0.003936484768883151</v>
      </c>
      <c r="D96" s="91" t="s">
        <v>1175</v>
      </c>
      <c r="E96" s="91" t="b">
        <v>0</v>
      </c>
      <c r="F96" s="91" t="b">
        <v>0</v>
      </c>
      <c r="G96" s="91" t="b">
        <v>0</v>
      </c>
    </row>
    <row r="97" spans="1:7" ht="15">
      <c r="A97" s="91" t="s">
        <v>1128</v>
      </c>
      <c r="B97" s="91">
        <v>2</v>
      </c>
      <c r="C97" s="130">
        <v>0.003936484768883151</v>
      </c>
      <c r="D97" s="91" t="s">
        <v>1175</v>
      </c>
      <c r="E97" s="91" t="b">
        <v>0</v>
      </c>
      <c r="F97" s="91" t="b">
        <v>0</v>
      </c>
      <c r="G97" s="91" t="b">
        <v>0</v>
      </c>
    </row>
    <row r="98" spans="1:7" ht="15">
      <c r="A98" s="91" t="s">
        <v>1129</v>
      </c>
      <c r="B98" s="91">
        <v>2</v>
      </c>
      <c r="C98" s="130">
        <v>0.003936484768883151</v>
      </c>
      <c r="D98" s="91" t="s">
        <v>1175</v>
      </c>
      <c r="E98" s="91" t="b">
        <v>0</v>
      </c>
      <c r="F98" s="91" t="b">
        <v>0</v>
      </c>
      <c r="G98" s="91" t="b">
        <v>0</v>
      </c>
    </row>
    <row r="99" spans="1:7" ht="15">
      <c r="A99" s="91" t="s">
        <v>1130</v>
      </c>
      <c r="B99" s="91">
        <v>2</v>
      </c>
      <c r="C99" s="130">
        <v>0.003936484768883151</v>
      </c>
      <c r="D99" s="91" t="s">
        <v>1175</v>
      </c>
      <c r="E99" s="91" t="b">
        <v>0</v>
      </c>
      <c r="F99" s="91" t="b">
        <v>0</v>
      </c>
      <c r="G99" s="91" t="b">
        <v>0</v>
      </c>
    </row>
    <row r="100" spans="1:7" ht="15">
      <c r="A100" s="91" t="s">
        <v>240</v>
      </c>
      <c r="B100" s="91">
        <v>2</v>
      </c>
      <c r="C100" s="130">
        <v>0.003936484768883151</v>
      </c>
      <c r="D100" s="91" t="s">
        <v>1175</v>
      </c>
      <c r="E100" s="91" t="b">
        <v>0</v>
      </c>
      <c r="F100" s="91" t="b">
        <v>0</v>
      </c>
      <c r="G100" s="91" t="b">
        <v>0</v>
      </c>
    </row>
    <row r="101" spans="1:7" ht="15">
      <c r="A101" s="91" t="s">
        <v>1131</v>
      </c>
      <c r="B101" s="91">
        <v>2</v>
      </c>
      <c r="C101" s="130">
        <v>0.003936484768883151</v>
      </c>
      <c r="D101" s="91" t="s">
        <v>1175</v>
      </c>
      <c r="E101" s="91" t="b">
        <v>0</v>
      </c>
      <c r="F101" s="91" t="b">
        <v>0</v>
      </c>
      <c r="G101" s="91" t="b">
        <v>0</v>
      </c>
    </row>
    <row r="102" spans="1:7" ht="15">
      <c r="A102" s="91" t="s">
        <v>1132</v>
      </c>
      <c r="B102" s="91">
        <v>2</v>
      </c>
      <c r="C102" s="130">
        <v>0.003936484768883151</v>
      </c>
      <c r="D102" s="91" t="s">
        <v>1175</v>
      </c>
      <c r="E102" s="91" t="b">
        <v>0</v>
      </c>
      <c r="F102" s="91" t="b">
        <v>0</v>
      </c>
      <c r="G102" s="91" t="b">
        <v>0</v>
      </c>
    </row>
    <row r="103" spans="1:7" ht="15">
      <c r="A103" s="91" t="s">
        <v>1133</v>
      </c>
      <c r="B103" s="91">
        <v>2</v>
      </c>
      <c r="C103" s="130">
        <v>0.003936484768883151</v>
      </c>
      <c r="D103" s="91" t="s">
        <v>1175</v>
      </c>
      <c r="E103" s="91" t="b">
        <v>0</v>
      </c>
      <c r="F103" s="91" t="b">
        <v>0</v>
      </c>
      <c r="G103" s="91" t="b">
        <v>0</v>
      </c>
    </row>
    <row r="104" spans="1:7" ht="15">
      <c r="A104" s="91" t="s">
        <v>1134</v>
      </c>
      <c r="B104" s="91">
        <v>2</v>
      </c>
      <c r="C104" s="130">
        <v>0.003936484768883151</v>
      </c>
      <c r="D104" s="91" t="s">
        <v>1175</v>
      </c>
      <c r="E104" s="91" t="b">
        <v>0</v>
      </c>
      <c r="F104" s="91" t="b">
        <v>0</v>
      </c>
      <c r="G104" s="91" t="b">
        <v>0</v>
      </c>
    </row>
    <row r="105" spans="1:7" ht="15">
      <c r="A105" s="91" t="s">
        <v>1135</v>
      </c>
      <c r="B105" s="91">
        <v>2</v>
      </c>
      <c r="C105" s="130">
        <v>0.003936484768883151</v>
      </c>
      <c r="D105" s="91" t="s">
        <v>1175</v>
      </c>
      <c r="E105" s="91" t="b">
        <v>0</v>
      </c>
      <c r="F105" s="91" t="b">
        <v>0</v>
      </c>
      <c r="G105" s="91" t="b">
        <v>0</v>
      </c>
    </row>
    <row r="106" spans="1:7" ht="15">
      <c r="A106" s="91" t="s">
        <v>233</v>
      </c>
      <c r="B106" s="91">
        <v>2</v>
      </c>
      <c r="C106" s="130">
        <v>0.003936484768883151</v>
      </c>
      <c r="D106" s="91" t="s">
        <v>1175</v>
      </c>
      <c r="E106" s="91" t="b">
        <v>0</v>
      </c>
      <c r="F106" s="91" t="b">
        <v>0</v>
      </c>
      <c r="G106" s="91" t="b">
        <v>0</v>
      </c>
    </row>
    <row r="107" spans="1:7" ht="15">
      <c r="A107" s="91" t="s">
        <v>1136</v>
      </c>
      <c r="B107" s="91">
        <v>2</v>
      </c>
      <c r="C107" s="130">
        <v>0.003936484768883151</v>
      </c>
      <c r="D107" s="91" t="s">
        <v>1175</v>
      </c>
      <c r="E107" s="91" t="b">
        <v>0</v>
      </c>
      <c r="F107" s="91" t="b">
        <v>0</v>
      </c>
      <c r="G107" s="91" t="b">
        <v>0</v>
      </c>
    </row>
    <row r="108" spans="1:7" ht="15">
      <c r="A108" s="91" t="s">
        <v>1137</v>
      </c>
      <c r="B108" s="91">
        <v>2</v>
      </c>
      <c r="C108" s="130">
        <v>0.003936484768883151</v>
      </c>
      <c r="D108" s="91" t="s">
        <v>1175</v>
      </c>
      <c r="E108" s="91" t="b">
        <v>0</v>
      </c>
      <c r="F108" s="91" t="b">
        <v>0</v>
      </c>
      <c r="G108" s="91" t="b">
        <v>0</v>
      </c>
    </row>
    <row r="109" spans="1:7" ht="15">
      <c r="A109" s="91" t="s">
        <v>1138</v>
      </c>
      <c r="B109" s="91">
        <v>2</v>
      </c>
      <c r="C109" s="130">
        <v>0.003936484768883151</v>
      </c>
      <c r="D109" s="91" t="s">
        <v>1175</v>
      </c>
      <c r="E109" s="91" t="b">
        <v>0</v>
      </c>
      <c r="F109" s="91" t="b">
        <v>0</v>
      </c>
      <c r="G109" s="91" t="b">
        <v>0</v>
      </c>
    </row>
    <row r="110" spans="1:7" ht="15">
      <c r="A110" s="91" t="s">
        <v>1139</v>
      </c>
      <c r="B110" s="91">
        <v>2</v>
      </c>
      <c r="C110" s="130">
        <v>0.003936484768883151</v>
      </c>
      <c r="D110" s="91" t="s">
        <v>1175</v>
      </c>
      <c r="E110" s="91" t="b">
        <v>0</v>
      </c>
      <c r="F110" s="91" t="b">
        <v>0</v>
      </c>
      <c r="G110" s="91" t="b">
        <v>0</v>
      </c>
    </row>
    <row r="111" spans="1:7" ht="15">
      <c r="A111" s="91" t="s">
        <v>1140</v>
      </c>
      <c r="B111" s="91">
        <v>2</v>
      </c>
      <c r="C111" s="130">
        <v>0.00481284574607087</v>
      </c>
      <c r="D111" s="91" t="s">
        <v>1175</v>
      </c>
      <c r="E111" s="91" t="b">
        <v>0</v>
      </c>
      <c r="F111" s="91" t="b">
        <v>0</v>
      </c>
      <c r="G111" s="91" t="b">
        <v>0</v>
      </c>
    </row>
    <row r="112" spans="1:7" ht="15">
      <c r="A112" s="91" t="s">
        <v>1141</v>
      </c>
      <c r="B112" s="91">
        <v>2</v>
      </c>
      <c r="C112" s="130">
        <v>0.003936484768883151</v>
      </c>
      <c r="D112" s="91" t="s">
        <v>1175</v>
      </c>
      <c r="E112" s="91" t="b">
        <v>0</v>
      </c>
      <c r="F112" s="91" t="b">
        <v>0</v>
      </c>
      <c r="G112" s="91" t="b">
        <v>0</v>
      </c>
    </row>
    <row r="113" spans="1:7" ht="15">
      <c r="A113" s="91" t="s">
        <v>1142</v>
      </c>
      <c r="B113" s="91">
        <v>2</v>
      </c>
      <c r="C113" s="130">
        <v>0.003936484768883151</v>
      </c>
      <c r="D113" s="91" t="s">
        <v>1175</v>
      </c>
      <c r="E113" s="91" t="b">
        <v>1</v>
      </c>
      <c r="F113" s="91" t="b">
        <v>0</v>
      </c>
      <c r="G113" s="91" t="b">
        <v>0</v>
      </c>
    </row>
    <row r="114" spans="1:7" ht="15">
      <c r="A114" s="91" t="s">
        <v>1143</v>
      </c>
      <c r="B114" s="91">
        <v>2</v>
      </c>
      <c r="C114" s="130">
        <v>0.003936484768883151</v>
      </c>
      <c r="D114" s="91" t="s">
        <v>1175</v>
      </c>
      <c r="E114" s="91" t="b">
        <v>0</v>
      </c>
      <c r="F114" s="91" t="b">
        <v>0</v>
      </c>
      <c r="G114" s="91" t="b">
        <v>0</v>
      </c>
    </row>
    <row r="115" spans="1:7" ht="15">
      <c r="A115" s="91" t="s">
        <v>1144</v>
      </c>
      <c r="B115" s="91">
        <v>2</v>
      </c>
      <c r="C115" s="130">
        <v>0.003936484768883151</v>
      </c>
      <c r="D115" s="91" t="s">
        <v>1175</v>
      </c>
      <c r="E115" s="91" t="b">
        <v>0</v>
      </c>
      <c r="F115" s="91" t="b">
        <v>0</v>
      </c>
      <c r="G115" s="91" t="b">
        <v>0</v>
      </c>
    </row>
    <row r="116" spans="1:7" ht="15">
      <c r="A116" s="91" t="s">
        <v>232</v>
      </c>
      <c r="B116" s="91">
        <v>2</v>
      </c>
      <c r="C116" s="130">
        <v>0.003936484768883151</v>
      </c>
      <c r="D116" s="91" t="s">
        <v>1175</v>
      </c>
      <c r="E116" s="91" t="b">
        <v>0</v>
      </c>
      <c r="F116" s="91" t="b">
        <v>0</v>
      </c>
      <c r="G116" s="91" t="b">
        <v>0</v>
      </c>
    </row>
    <row r="117" spans="1:7" ht="15">
      <c r="A117" s="91" t="s">
        <v>1145</v>
      </c>
      <c r="B117" s="91">
        <v>2</v>
      </c>
      <c r="C117" s="130">
        <v>0.003936484768883151</v>
      </c>
      <c r="D117" s="91" t="s">
        <v>1175</v>
      </c>
      <c r="E117" s="91" t="b">
        <v>0</v>
      </c>
      <c r="F117" s="91" t="b">
        <v>0</v>
      </c>
      <c r="G117" s="91" t="b">
        <v>0</v>
      </c>
    </row>
    <row r="118" spans="1:7" ht="15">
      <c r="A118" s="91" t="s">
        <v>1146</v>
      </c>
      <c r="B118" s="91">
        <v>2</v>
      </c>
      <c r="C118" s="130">
        <v>0.003936484768883151</v>
      </c>
      <c r="D118" s="91" t="s">
        <v>1175</v>
      </c>
      <c r="E118" s="91" t="b">
        <v>0</v>
      </c>
      <c r="F118" s="91" t="b">
        <v>0</v>
      </c>
      <c r="G118" s="91" t="b">
        <v>0</v>
      </c>
    </row>
    <row r="119" spans="1:7" ht="15">
      <c r="A119" s="91" t="s">
        <v>231</v>
      </c>
      <c r="B119" s="91">
        <v>2</v>
      </c>
      <c r="C119" s="130">
        <v>0.003936484768883151</v>
      </c>
      <c r="D119" s="91" t="s">
        <v>1175</v>
      </c>
      <c r="E119" s="91" t="b">
        <v>0</v>
      </c>
      <c r="F119" s="91" t="b">
        <v>0</v>
      </c>
      <c r="G119" s="91" t="b">
        <v>0</v>
      </c>
    </row>
    <row r="120" spans="1:7" ht="15">
      <c r="A120" s="91" t="s">
        <v>230</v>
      </c>
      <c r="B120" s="91">
        <v>2</v>
      </c>
      <c r="C120" s="130">
        <v>0.003936484768883151</v>
      </c>
      <c r="D120" s="91" t="s">
        <v>1175</v>
      </c>
      <c r="E120" s="91" t="b">
        <v>0</v>
      </c>
      <c r="F120" s="91" t="b">
        <v>0</v>
      </c>
      <c r="G120" s="91" t="b">
        <v>0</v>
      </c>
    </row>
    <row r="121" spans="1:7" ht="15">
      <c r="A121" s="91" t="s">
        <v>1147</v>
      </c>
      <c r="B121" s="91">
        <v>2</v>
      </c>
      <c r="C121" s="130">
        <v>0.003936484768883151</v>
      </c>
      <c r="D121" s="91" t="s">
        <v>1175</v>
      </c>
      <c r="E121" s="91" t="b">
        <v>0</v>
      </c>
      <c r="F121" s="91" t="b">
        <v>0</v>
      </c>
      <c r="G121" s="91" t="b">
        <v>0</v>
      </c>
    </row>
    <row r="122" spans="1:7" ht="15">
      <c r="A122" s="91" t="s">
        <v>1148</v>
      </c>
      <c r="B122" s="91">
        <v>2</v>
      </c>
      <c r="C122" s="130">
        <v>0.003936484768883151</v>
      </c>
      <c r="D122" s="91" t="s">
        <v>1175</v>
      </c>
      <c r="E122" s="91" t="b">
        <v>0</v>
      </c>
      <c r="F122" s="91" t="b">
        <v>0</v>
      </c>
      <c r="G122" s="91" t="b">
        <v>0</v>
      </c>
    </row>
    <row r="123" spans="1:7" ht="15">
      <c r="A123" s="91" t="s">
        <v>1149</v>
      </c>
      <c r="B123" s="91">
        <v>2</v>
      </c>
      <c r="C123" s="130">
        <v>0.003936484768883151</v>
      </c>
      <c r="D123" s="91" t="s">
        <v>1175</v>
      </c>
      <c r="E123" s="91" t="b">
        <v>0</v>
      </c>
      <c r="F123" s="91" t="b">
        <v>0</v>
      </c>
      <c r="G123" s="91" t="b">
        <v>0</v>
      </c>
    </row>
    <row r="124" spans="1:7" ht="15">
      <c r="A124" s="91" t="s">
        <v>1150</v>
      </c>
      <c r="B124" s="91">
        <v>2</v>
      </c>
      <c r="C124" s="130">
        <v>0.003936484768883151</v>
      </c>
      <c r="D124" s="91" t="s">
        <v>1175</v>
      </c>
      <c r="E124" s="91" t="b">
        <v>0</v>
      </c>
      <c r="F124" s="91" t="b">
        <v>0</v>
      </c>
      <c r="G124" s="91" t="b">
        <v>0</v>
      </c>
    </row>
    <row r="125" spans="1:7" ht="15">
      <c r="A125" s="91" t="s">
        <v>1151</v>
      </c>
      <c r="B125" s="91">
        <v>2</v>
      </c>
      <c r="C125" s="130">
        <v>0.003936484768883151</v>
      </c>
      <c r="D125" s="91" t="s">
        <v>1175</v>
      </c>
      <c r="E125" s="91" t="b">
        <v>0</v>
      </c>
      <c r="F125" s="91" t="b">
        <v>0</v>
      </c>
      <c r="G125" s="91" t="b">
        <v>0</v>
      </c>
    </row>
    <row r="126" spans="1:7" ht="15">
      <c r="A126" s="91" t="s">
        <v>1152</v>
      </c>
      <c r="B126" s="91">
        <v>2</v>
      </c>
      <c r="C126" s="130">
        <v>0.003936484768883151</v>
      </c>
      <c r="D126" s="91" t="s">
        <v>1175</v>
      </c>
      <c r="E126" s="91" t="b">
        <v>0</v>
      </c>
      <c r="F126" s="91" t="b">
        <v>0</v>
      </c>
      <c r="G126" s="91" t="b">
        <v>0</v>
      </c>
    </row>
    <row r="127" spans="1:7" ht="15">
      <c r="A127" s="91" t="s">
        <v>1153</v>
      </c>
      <c r="B127" s="91">
        <v>2</v>
      </c>
      <c r="C127" s="130">
        <v>0.003936484768883151</v>
      </c>
      <c r="D127" s="91" t="s">
        <v>1175</v>
      </c>
      <c r="E127" s="91" t="b">
        <v>0</v>
      </c>
      <c r="F127" s="91" t="b">
        <v>0</v>
      </c>
      <c r="G127" s="91" t="b">
        <v>0</v>
      </c>
    </row>
    <row r="128" spans="1:7" ht="15">
      <c r="A128" s="91" t="s">
        <v>1154</v>
      </c>
      <c r="B128" s="91">
        <v>2</v>
      </c>
      <c r="C128" s="130">
        <v>0.003936484768883151</v>
      </c>
      <c r="D128" s="91" t="s">
        <v>1175</v>
      </c>
      <c r="E128" s="91" t="b">
        <v>0</v>
      </c>
      <c r="F128" s="91" t="b">
        <v>0</v>
      </c>
      <c r="G128" s="91" t="b">
        <v>0</v>
      </c>
    </row>
    <row r="129" spans="1:7" ht="15">
      <c r="A129" s="91" t="s">
        <v>1155</v>
      </c>
      <c r="B129" s="91">
        <v>2</v>
      </c>
      <c r="C129" s="130">
        <v>0.003936484768883151</v>
      </c>
      <c r="D129" s="91" t="s">
        <v>1175</v>
      </c>
      <c r="E129" s="91" t="b">
        <v>0</v>
      </c>
      <c r="F129" s="91" t="b">
        <v>0</v>
      </c>
      <c r="G129" s="91" t="b">
        <v>0</v>
      </c>
    </row>
    <row r="130" spans="1:7" ht="15">
      <c r="A130" s="91" t="s">
        <v>1156</v>
      </c>
      <c r="B130" s="91">
        <v>2</v>
      </c>
      <c r="C130" s="130">
        <v>0.003936484768883151</v>
      </c>
      <c r="D130" s="91" t="s">
        <v>1175</v>
      </c>
      <c r="E130" s="91" t="b">
        <v>0</v>
      </c>
      <c r="F130" s="91" t="b">
        <v>0</v>
      </c>
      <c r="G130" s="91" t="b">
        <v>0</v>
      </c>
    </row>
    <row r="131" spans="1:7" ht="15">
      <c r="A131" s="91" t="s">
        <v>1157</v>
      </c>
      <c r="B131" s="91">
        <v>2</v>
      </c>
      <c r="C131" s="130">
        <v>0.003936484768883151</v>
      </c>
      <c r="D131" s="91" t="s">
        <v>1175</v>
      </c>
      <c r="E131" s="91" t="b">
        <v>1</v>
      </c>
      <c r="F131" s="91" t="b">
        <v>0</v>
      </c>
      <c r="G131" s="91" t="b">
        <v>0</v>
      </c>
    </row>
    <row r="132" spans="1:7" ht="15">
      <c r="A132" s="91" t="s">
        <v>1158</v>
      </c>
      <c r="B132" s="91">
        <v>2</v>
      </c>
      <c r="C132" s="130">
        <v>0.003936484768883151</v>
      </c>
      <c r="D132" s="91" t="s">
        <v>1175</v>
      </c>
      <c r="E132" s="91" t="b">
        <v>0</v>
      </c>
      <c r="F132" s="91" t="b">
        <v>0</v>
      </c>
      <c r="G132" s="91" t="b">
        <v>0</v>
      </c>
    </row>
    <row r="133" spans="1:7" ht="15">
      <c r="A133" s="91" t="s">
        <v>1159</v>
      </c>
      <c r="B133" s="91">
        <v>2</v>
      </c>
      <c r="C133" s="130">
        <v>0.003936484768883151</v>
      </c>
      <c r="D133" s="91" t="s">
        <v>1175</v>
      </c>
      <c r="E133" s="91" t="b">
        <v>0</v>
      </c>
      <c r="F133" s="91" t="b">
        <v>0</v>
      </c>
      <c r="G133" s="91" t="b">
        <v>0</v>
      </c>
    </row>
    <row r="134" spans="1:7" ht="15">
      <c r="A134" s="91" t="s">
        <v>1160</v>
      </c>
      <c r="B134" s="91">
        <v>2</v>
      </c>
      <c r="C134" s="130">
        <v>0.003936484768883151</v>
      </c>
      <c r="D134" s="91" t="s">
        <v>1175</v>
      </c>
      <c r="E134" s="91" t="b">
        <v>0</v>
      </c>
      <c r="F134" s="91" t="b">
        <v>0</v>
      </c>
      <c r="G134" s="91" t="b">
        <v>0</v>
      </c>
    </row>
    <row r="135" spans="1:7" ht="15">
      <c r="A135" s="91" t="s">
        <v>1161</v>
      </c>
      <c r="B135" s="91">
        <v>2</v>
      </c>
      <c r="C135" s="130">
        <v>0.003936484768883151</v>
      </c>
      <c r="D135" s="91" t="s">
        <v>1175</v>
      </c>
      <c r="E135" s="91" t="b">
        <v>0</v>
      </c>
      <c r="F135" s="91" t="b">
        <v>0</v>
      </c>
      <c r="G135" s="91" t="b">
        <v>0</v>
      </c>
    </row>
    <row r="136" spans="1:7" ht="15">
      <c r="A136" s="91" t="s">
        <v>1162</v>
      </c>
      <c r="B136" s="91">
        <v>2</v>
      </c>
      <c r="C136" s="130">
        <v>0.003936484768883151</v>
      </c>
      <c r="D136" s="91" t="s">
        <v>1175</v>
      </c>
      <c r="E136" s="91" t="b">
        <v>0</v>
      </c>
      <c r="F136" s="91" t="b">
        <v>0</v>
      </c>
      <c r="G136" s="91" t="b">
        <v>0</v>
      </c>
    </row>
    <row r="137" spans="1:7" ht="15">
      <c r="A137" s="91" t="s">
        <v>1163</v>
      </c>
      <c r="B137" s="91">
        <v>2</v>
      </c>
      <c r="C137" s="130">
        <v>0.003936484768883151</v>
      </c>
      <c r="D137" s="91" t="s">
        <v>1175</v>
      </c>
      <c r="E137" s="91" t="b">
        <v>0</v>
      </c>
      <c r="F137" s="91" t="b">
        <v>0</v>
      </c>
      <c r="G137" s="91" t="b">
        <v>0</v>
      </c>
    </row>
    <row r="138" spans="1:7" ht="15">
      <c r="A138" s="91" t="s">
        <v>1164</v>
      </c>
      <c r="B138" s="91">
        <v>2</v>
      </c>
      <c r="C138" s="130">
        <v>0.003936484768883151</v>
      </c>
      <c r="D138" s="91" t="s">
        <v>1175</v>
      </c>
      <c r="E138" s="91" t="b">
        <v>0</v>
      </c>
      <c r="F138" s="91" t="b">
        <v>0</v>
      </c>
      <c r="G138" s="91" t="b">
        <v>0</v>
      </c>
    </row>
    <row r="139" spans="1:7" ht="15">
      <c r="A139" s="91" t="s">
        <v>1165</v>
      </c>
      <c r="B139" s="91">
        <v>2</v>
      </c>
      <c r="C139" s="130">
        <v>0.003936484768883151</v>
      </c>
      <c r="D139" s="91" t="s">
        <v>1175</v>
      </c>
      <c r="E139" s="91" t="b">
        <v>0</v>
      </c>
      <c r="F139" s="91" t="b">
        <v>0</v>
      </c>
      <c r="G139" s="91" t="b">
        <v>0</v>
      </c>
    </row>
    <row r="140" spans="1:7" ht="15">
      <c r="A140" s="91" t="s">
        <v>1166</v>
      </c>
      <c r="B140" s="91">
        <v>2</v>
      </c>
      <c r="C140" s="130">
        <v>0.003936484768883151</v>
      </c>
      <c r="D140" s="91" t="s">
        <v>1175</v>
      </c>
      <c r="E140" s="91" t="b">
        <v>0</v>
      </c>
      <c r="F140" s="91" t="b">
        <v>0</v>
      </c>
      <c r="G140" s="91" t="b">
        <v>0</v>
      </c>
    </row>
    <row r="141" spans="1:7" ht="15">
      <c r="A141" s="91" t="s">
        <v>1167</v>
      </c>
      <c r="B141" s="91">
        <v>2</v>
      </c>
      <c r="C141" s="130">
        <v>0.003936484768883151</v>
      </c>
      <c r="D141" s="91" t="s">
        <v>1175</v>
      </c>
      <c r="E141" s="91" t="b">
        <v>0</v>
      </c>
      <c r="F141" s="91" t="b">
        <v>0</v>
      </c>
      <c r="G141" s="91" t="b">
        <v>0</v>
      </c>
    </row>
    <row r="142" spans="1:7" ht="15">
      <c r="A142" s="91" t="s">
        <v>1168</v>
      </c>
      <c r="B142" s="91">
        <v>2</v>
      </c>
      <c r="C142" s="130">
        <v>0.003936484768883151</v>
      </c>
      <c r="D142" s="91" t="s">
        <v>1175</v>
      </c>
      <c r="E142" s="91" t="b">
        <v>0</v>
      </c>
      <c r="F142" s="91" t="b">
        <v>0</v>
      </c>
      <c r="G142" s="91" t="b">
        <v>0</v>
      </c>
    </row>
    <row r="143" spans="1:7" ht="15">
      <c r="A143" s="91" t="s">
        <v>1169</v>
      </c>
      <c r="B143" s="91">
        <v>2</v>
      </c>
      <c r="C143" s="130">
        <v>0.003936484768883151</v>
      </c>
      <c r="D143" s="91" t="s">
        <v>1175</v>
      </c>
      <c r="E143" s="91" t="b">
        <v>0</v>
      </c>
      <c r="F143" s="91" t="b">
        <v>1</v>
      </c>
      <c r="G143" s="91" t="b">
        <v>0</v>
      </c>
    </row>
    <row r="144" spans="1:7" ht="15">
      <c r="A144" s="91" t="s">
        <v>1170</v>
      </c>
      <c r="B144" s="91">
        <v>2</v>
      </c>
      <c r="C144" s="130">
        <v>0.003936484768883151</v>
      </c>
      <c r="D144" s="91" t="s">
        <v>1175</v>
      </c>
      <c r="E144" s="91" t="b">
        <v>0</v>
      </c>
      <c r="F144" s="91" t="b">
        <v>0</v>
      </c>
      <c r="G144" s="91" t="b">
        <v>0</v>
      </c>
    </row>
    <row r="145" spans="1:7" ht="15">
      <c r="A145" s="91" t="s">
        <v>1171</v>
      </c>
      <c r="B145" s="91">
        <v>2</v>
      </c>
      <c r="C145" s="130">
        <v>0.003936484768883151</v>
      </c>
      <c r="D145" s="91" t="s">
        <v>1175</v>
      </c>
      <c r="E145" s="91" t="b">
        <v>0</v>
      </c>
      <c r="F145" s="91" t="b">
        <v>0</v>
      </c>
      <c r="G145" s="91" t="b">
        <v>0</v>
      </c>
    </row>
    <row r="146" spans="1:7" ht="15">
      <c r="A146" s="91" t="s">
        <v>1172</v>
      </c>
      <c r="B146" s="91">
        <v>2</v>
      </c>
      <c r="C146" s="130">
        <v>0.003936484768883151</v>
      </c>
      <c r="D146" s="91" t="s">
        <v>1175</v>
      </c>
      <c r="E146" s="91" t="b">
        <v>0</v>
      </c>
      <c r="F146" s="91" t="b">
        <v>0</v>
      </c>
      <c r="G146" s="91" t="b">
        <v>0</v>
      </c>
    </row>
    <row r="147" spans="1:7" ht="15">
      <c r="A147" s="91" t="s">
        <v>892</v>
      </c>
      <c r="B147" s="91">
        <v>12</v>
      </c>
      <c r="C147" s="130">
        <v>0.00177508627706614</v>
      </c>
      <c r="D147" s="91" t="s">
        <v>783</v>
      </c>
      <c r="E147" s="91" t="b">
        <v>0</v>
      </c>
      <c r="F147" s="91" t="b">
        <v>0</v>
      </c>
      <c r="G147" s="91" t="b">
        <v>0</v>
      </c>
    </row>
    <row r="148" spans="1:7" ht="15">
      <c r="A148" s="91" t="s">
        <v>893</v>
      </c>
      <c r="B148" s="91">
        <v>11</v>
      </c>
      <c r="C148" s="130">
        <v>0.0033959886750414008</v>
      </c>
      <c r="D148" s="91" t="s">
        <v>783</v>
      </c>
      <c r="E148" s="91" t="b">
        <v>0</v>
      </c>
      <c r="F148" s="91" t="b">
        <v>0</v>
      </c>
      <c r="G148" s="91" t="b">
        <v>0</v>
      </c>
    </row>
    <row r="149" spans="1:7" ht="15">
      <c r="A149" s="91" t="s">
        <v>898</v>
      </c>
      <c r="B149" s="91">
        <v>10</v>
      </c>
      <c r="C149" s="130">
        <v>0.00484865328965263</v>
      </c>
      <c r="D149" s="91" t="s">
        <v>783</v>
      </c>
      <c r="E149" s="91" t="b">
        <v>0</v>
      </c>
      <c r="F149" s="91" t="b">
        <v>0</v>
      </c>
      <c r="G149" s="91" t="b">
        <v>0</v>
      </c>
    </row>
    <row r="150" spans="1:7" ht="15">
      <c r="A150" s="91" t="s">
        <v>899</v>
      </c>
      <c r="B150" s="91">
        <v>8</v>
      </c>
      <c r="C150" s="130">
        <v>0.007177986904336789</v>
      </c>
      <c r="D150" s="91" t="s">
        <v>783</v>
      </c>
      <c r="E150" s="91" t="b">
        <v>0</v>
      </c>
      <c r="F150" s="91" t="b">
        <v>0</v>
      </c>
      <c r="G150" s="91" t="b">
        <v>0</v>
      </c>
    </row>
    <row r="151" spans="1:7" ht="15">
      <c r="A151" s="91" t="s">
        <v>900</v>
      </c>
      <c r="B151" s="91">
        <v>7</v>
      </c>
      <c r="C151" s="130">
        <v>0.008008158238502382</v>
      </c>
      <c r="D151" s="91" t="s">
        <v>783</v>
      </c>
      <c r="E151" s="91" t="b">
        <v>0</v>
      </c>
      <c r="F151" s="91" t="b">
        <v>0</v>
      </c>
      <c r="G151" s="91" t="b">
        <v>0</v>
      </c>
    </row>
    <row r="152" spans="1:7" ht="15">
      <c r="A152" s="91" t="s">
        <v>901</v>
      </c>
      <c r="B152" s="91">
        <v>6</v>
      </c>
      <c r="C152" s="130">
        <v>0.008573415368251737</v>
      </c>
      <c r="D152" s="91" t="s">
        <v>783</v>
      </c>
      <c r="E152" s="91" t="b">
        <v>0</v>
      </c>
      <c r="F152" s="91" t="b">
        <v>0</v>
      </c>
      <c r="G152" s="91" t="b">
        <v>0</v>
      </c>
    </row>
    <row r="153" spans="1:7" ht="15">
      <c r="A153" s="91" t="s">
        <v>902</v>
      </c>
      <c r="B153" s="91">
        <v>5</v>
      </c>
      <c r="C153" s="130">
        <v>0.008829220169591872</v>
      </c>
      <c r="D153" s="91" t="s">
        <v>783</v>
      </c>
      <c r="E153" s="91" t="b">
        <v>0</v>
      </c>
      <c r="F153" s="91" t="b">
        <v>0</v>
      </c>
      <c r="G153" s="91" t="b">
        <v>0</v>
      </c>
    </row>
    <row r="154" spans="1:7" ht="15">
      <c r="A154" s="91" t="s">
        <v>903</v>
      </c>
      <c r="B154" s="91">
        <v>4</v>
      </c>
      <c r="C154" s="130">
        <v>0.008712908271980839</v>
      </c>
      <c r="D154" s="91" t="s">
        <v>783</v>
      </c>
      <c r="E154" s="91" t="b">
        <v>0</v>
      </c>
      <c r="F154" s="91" t="b">
        <v>0</v>
      </c>
      <c r="G154" s="91" t="b">
        <v>0</v>
      </c>
    </row>
    <row r="155" spans="1:7" ht="15">
      <c r="A155" s="91" t="s">
        <v>864</v>
      </c>
      <c r="B155" s="91">
        <v>4</v>
      </c>
      <c r="C155" s="130">
        <v>0.013836823091793286</v>
      </c>
      <c r="D155" s="91" t="s">
        <v>783</v>
      </c>
      <c r="E155" s="91" t="b">
        <v>0</v>
      </c>
      <c r="F155" s="91" t="b">
        <v>1</v>
      </c>
      <c r="G155" s="91" t="b">
        <v>0</v>
      </c>
    </row>
    <row r="156" spans="1:7" ht="15">
      <c r="A156" s="91" t="s">
        <v>904</v>
      </c>
      <c r="B156" s="91">
        <v>4</v>
      </c>
      <c r="C156" s="130">
        <v>0.013836823091793286</v>
      </c>
      <c r="D156" s="91" t="s">
        <v>783</v>
      </c>
      <c r="E156" s="91" t="b">
        <v>0</v>
      </c>
      <c r="F156" s="91" t="b">
        <v>0</v>
      </c>
      <c r="G156" s="91" t="b">
        <v>0</v>
      </c>
    </row>
    <row r="157" spans="1:7" ht="15">
      <c r="A157" s="91" t="s">
        <v>1092</v>
      </c>
      <c r="B157" s="91">
        <v>3</v>
      </c>
      <c r="C157" s="130">
        <v>0.008129643798985203</v>
      </c>
      <c r="D157" s="91" t="s">
        <v>783</v>
      </c>
      <c r="E157" s="91" t="b">
        <v>0</v>
      </c>
      <c r="F157" s="91" t="b">
        <v>0</v>
      </c>
      <c r="G157" s="91" t="b">
        <v>0</v>
      </c>
    </row>
    <row r="158" spans="1:7" ht="15">
      <c r="A158" s="91" t="s">
        <v>1091</v>
      </c>
      <c r="B158" s="91">
        <v>3</v>
      </c>
      <c r="C158" s="130">
        <v>0.008129643798985203</v>
      </c>
      <c r="D158" s="91" t="s">
        <v>783</v>
      </c>
      <c r="E158" s="91" t="b">
        <v>0</v>
      </c>
      <c r="F158" s="91" t="b">
        <v>0</v>
      </c>
      <c r="G158" s="91" t="b">
        <v>0</v>
      </c>
    </row>
    <row r="159" spans="1:7" ht="15">
      <c r="A159" s="91" t="s">
        <v>1090</v>
      </c>
      <c r="B159" s="91">
        <v>3</v>
      </c>
      <c r="C159" s="130">
        <v>0.008129643798985203</v>
      </c>
      <c r="D159" s="91" t="s">
        <v>783</v>
      </c>
      <c r="E159" s="91" t="b">
        <v>0</v>
      </c>
      <c r="F159" s="91" t="b">
        <v>0</v>
      </c>
      <c r="G159" s="91" t="b">
        <v>0</v>
      </c>
    </row>
    <row r="160" spans="1:7" ht="15">
      <c r="A160" s="91" t="s">
        <v>234</v>
      </c>
      <c r="B160" s="91">
        <v>2</v>
      </c>
      <c r="C160" s="130">
        <v>0.009480368955802865</v>
      </c>
      <c r="D160" s="91" t="s">
        <v>783</v>
      </c>
      <c r="E160" s="91" t="b">
        <v>0</v>
      </c>
      <c r="F160" s="91" t="b">
        <v>0</v>
      </c>
      <c r="G160" s="91" t="b">
        <v>0</v>
      </c>
    </row>
    <row r="161" spans="1:7" ht="15">
      <c r="A161" s="91" t="s">
        <v>906</v>
      </c>
      <c r="B161" s="91">
        <v>2</v>
      </c>
      <c r="C161" s="130">
        <v>0.006918411545896643</v>
      </c>
      <c r="D161" s="91" t="s">
        <v>783</v>
      </c>
      <c r="E161" s="91" t="b">
        <v>0</v>
      </c>
      <c r="F161" s="91" t="b">
        <v>0</v>
      </c>
      <c r="G161" s="91" t="b">
        <v>0</v>
      </c>
    </row>
    <row r="162" spans="1:7" ht="15">
      <c r="A162" s="91" t="s">
        <v>1126</v>
      </c>
      <c r="B162" s="91">
        <v>2</v>
      </c>
      <c r="C162" s="130">
        <v>0.006918411545896643</v>
      </c>
      <c r="D162" s="91" t="s">
        <v>783</v>
      </c>
      <c r="E162" s="91" t="b">
        <v>0</v>
      </c>
      <c r="F162" s="91" t="b">
        <v>0</v>
      </c>
      <c r="G162" s="91" t="b">
        <v>0</v>
      </c>
    </row>
    <row r="163" spans="1:7" ht="15">
      <c r="A163" s="91" t="s">
        <v>907</v>
      </c>
      <c r="B163" s="91">
        <v>2</v>
      </c>
      <c r="C163" s="130">
        <v>0.006918411545896643</v>
      </c>
      <c r="D163" s="91" t="s">
        <v>783</v>
      </c>
      <c r="E163" s="91" t="b">
        <v>0</v>
      </c>
      <c r="F163" s="91" t="b">
        <v>0</v>
      </c>
      <c r="G163" s="91" t="b">
        <v>0</v>
      </c>
    </row>
    <row r="164" spans="1:7" ht="15">
      <c r="A164" s="91" t="s">
        <v>908</v>
      </c>
      <c r="B164" s="91">
        <v>2</v>
      </c>
      <c r="C164" s="130">
        <v>0.006918411545896643</v>
      </c>
      <c r="D164" s="91" t="s">
        <v>783</v>
      </c>
      <c r="E164" s="91" t="b">
        <v>0</v>
      </c>
      <c r="F164" s="91" t="b">
        <v>0</v>
      </c>
      <c r="G164" s="91" t="b">
        <v>0</v>
      </c>
    </row>
    <row r="165" spans="1:7" ht="15">
      <c r="A165" s="91" t="s">
        <v>319</v>
      </c>
      <c r="B165" s="91">
        <v>2</v>
      </c>
      <c r="C165" s="130">
        <v>0.006918411545896643</v>
      </c>
      <c r="D165" s="91" t="s">
        <v>783</v>
      </c>
      <c r="E165" s="91" t="b">
        <v>0</v>
      </c>
      <c r="F165" s="91" t="b">
        <v>0</v>
      </c>
      <c r="G165" s="91" t="b">
        <v>0</v>
      </c>
    </row>
    <row r="166" spans="1:7" ht="15">
      <c r="A166" s="91" t="s">
        <v>1093</v>
      </c>
      <c r="B166" s="91">
        <v>2</v>
      </c>
      <c r="C166" s="130">
        <v>0.006918411545896643</v>
      </c>
      <c r="D166" s="91" t="s">
        <v>783</v>
      </c>
      <c r="E166" s="91" t="b">
        <v>0</v>
      </c>
      <c r="F166" s="91" t="b">
        <v>0</v>
      </c>
      <c r="G166" s="91" t="b">
        <v>0</v>
      </c>
    </row>
    <row r="167" spans="1:7" ht="15">
      <c r="A167" s="91" t="s">
        <v>1110</v>
      </c>
      <c r="B167" s="91">
        <v>2</v>
      </c>
      <c r="C167" s="130">
        <v>0.006918411545896643</v>
      </c>
      <c r="D167" s="91" t="s">
        <v>783</v>
      </c>
      <c r="E167" s="91" t="b">
        <v>0</v>
      </c>
      <c r="F167" s="91" t="b">
        <v>0</v>
      </c>
      <c r="G167" s="91" t="b">
        <v>0</v>
      </c>
    </row>
    <row r="168" spans="1:7" ht="15">
      <c r="A168" s="91" t="s">
        <v>1172</v>
      </c>
      <c r="B168" s="91">
        <v>2</v>
      </c>
      <c r="C168" s="130">
        <v>0.006918411545896643</v>
      </c>
      <c r="D168" s="91" t="s">
        <v>783</v>
      </c>
      <c r="E168" s="91" t="b">
        <v>0</v>
      </c>
      <c r="F168" s="91" t="b">
        <v>0</v>
      </c>
      <c r="G168" s="91" t="b">
        <v>0</v>
      </c>
    </row>
    <row r="169" spans="1:7" ht="15">
      <c r="A169" s="91" t="s">
        <v>1171</v>
      </c>
      <c r="B169" s="91">
        <v>2</v>
      </c>
      <c r="C169" s="130">
        <v>0.006918411545896643</v>
      </c>
      <c r="D169" s="91" t="s">
        <v>783</v>
      </c>
      <c r="E169" s="91" t="b">
        <v>0</v>
      </c>
      <c r="F169" s="91" t="b">
        <v>0</v>
      </c>
      <c r="G169" s="91" t="b">
        <v>0</v>
      </c>
    </row>
    <row r="170" spans="1:7" ht="15">
      <c r="A170" s="91" t="s">
        <v>1098</v>
      </c>
      <c r="B170" s="91">
        <v>2</v>
      </c>
      <c r="C170" s="130">
        <v>0.006918411545896643</v>
      </c>
      <c r="D170" s="91" t="s">
        <v>783</v>
      </c>
      <c r="E170" s="91" t="b">
        <v>0</v>
      </c>
      <c r="F170" s="91" t="b">
        <v>0</v>
      </c>
      <c r="G170" s="91" t="b">
        <v>0</v>
      </c>
    </row>
    <row r="171" spans="1:7" ht="15">
      <c r="A171" s="91" t="s">
        <v>1099</v>
      </c>
      <c r="B171" s="91">
        <v>2</v>
      </c>
      <c r="C171" s="130">
        <v>0.006918411545896643</v>
      </c>
      <c r="D171" s="91" t="s">
        <v>783</v>
      </c>
      <c r="E171" s="91" t="b">
        <v>0</v>
      </c>
      <c r="F171" s="91" t="b">
        <v>0</v>
      </c>
      <c r="G171" s="91" t="b">
        <v>0</v>
      </c>
    </row>
    <row r="172" spans="1:7" ht="15">
      <c r="A172" s="91" t="s">
        <v>1100</v>
      </c>
      <c r="B172" s="91">
        <v>2</v>
      </c>
      <c r="C172" s="130">
        <v>0.006918411545896643</v>
      </c>
      <c r="D172" s="91" t="s">
        <v>783</v>
      </c>
      <c r="E172" s="91" t="b">
        <v>0</v>
      </c>
      <c r="F172" s="91" t="b">
        <v>0</v>
      </c>
      <c r="G172" s="91" t="b">
        <v>0</v>
      </c>
    </row>
    <row r="173" spans="1:7" ht="15">
      <c r="A173" s="91" t="s">
        <v>1101</v>
      </c>
      <c r="B173" s="91">
        <v>2</v>
      </c>
      <c r="C173" s="130">
        <v>0.006918411545896643</v>
      </c>
      <c r="D173" s="91" t="s">
        <v>783</v>
      </c>
      <c r="E173" s="91" t="b">
        <v>0</v>
      </c>
      <c r="F173" s="91" t="b">
        <v>0</v>
      </c>
      <c r="G173" s="91" t="b">
        <v>0</v>
      </c>
    </row>
    <row r="174" spans="1:7" ht="15">
      <c r="A174" s="91" t="s">
        <v>1102</v>
      </c>
      <c r="B174" s="91">
        <v>2</v>
      </c>
      <c r="C174" s="130">
        <v>0.006918411545896643</v>
      </c>
      <c r="D174" s="91" t="s">
        <v>783</v>
      </c>
      <c r="E174" s="91" t="b">
        <v>0</v>
      </c>
      <c r="F174" s="91" t="b">
        <v>0</v>
      </c>
      <c r="G174" s="91" t="b">
        <v>0</v>
      </c>
    </row>
    <row r="175" spans="1:7" ht="15">
      <c r="A175" s="91" t="s">
        <v>1103</v>
      </c>
      <c r="B175" s="91">
        <v>2</v>
      </c>
      <c r="C175" s="130">
        <v>0.006918411545896643</v>
      </c>
      <c r="D175" s="91" t="s">
        <v>783</v>
      </c>
      <c r="E175" s="91" t="b">
        <v>0</v>
      </c>
      <c r="F175" s="91" t="b">
        <v>0</v>
      </c>
      <c r="G175" s="91" t="b">
        <v>0</v>
      </c>
    </row>
    <row r="176" spans="1:7" ht="15">
      <c r="A176" s="91" t="s">
        <v>1104</v>
      </c>
      <c r="B176" s="91">
        <v>2</v>
      </c>
      <c r="C176" s="130">
        <v>0.006918411545896643</v>
      </c>
      <c r="D176" s="91" t="s">
        <v>783</v>
      </c>
      <c r="E176" s="91" t="b">
        <v>0</v>
      </c>
      <c r="F176" s="91" t="b">
        <v>0</v>
      </c>
      <c r="G176" s="91" t="b">
        <v>0</v>
      </c>
    </row>
    <row r="177" spans="1:7" ht="15">
      <c r="A177" s="91" t="s">
        <v>1097</v>
      </c>
      <c r="B177" s="91">
        <v>2</v>
      </c>
      <c r="C177" s="130">
        <v>0.006918411545896643</v>
      </c>
      <c r="D177" s="91" t="s">
        <v>783</v>
      </c>
      <c r="E177" s="91" t="b">
        <v>0</v>
      </c>
      <c r="F177" s="91" t="b">
        <v>0</v>
      </c>
      <c r="G177" s="91" t="b">
        <v>0</v>
      </c>
    </row>
    <row r="178" spans="1:7" ht="15">
      <c r="A178" s="91" t="s">
        <v>1128</v>
      </c>
      <c r="B178" s="91">
        <v>2</v>
      </c>
      <c r="C178" s="130">
        <v>0.006918411545896643</v>
      </c>
      <c r="D178" s="91" t="s">
        <v>783</v>
      </c>
      <c r="E178" s="91" t="b">
        <v>0</v>
      </c>
      <c r="F178" s="91" t="b">
        <v>0</v>
      </c>
      <c r="G178" s="91" t="b">
        <v>0</v>
      </c>
    </row>
    <row r="179" spans="1:7" ht="15">
      <c r="A179" s="91" t="s">
        <v>1129</v>
      </c>
      <c r="B179" s="91">
        <v>2</v>
      </c>
      <c r="C179" s="130">
        <v>0.006918411545896643</v>
      </c>
      <c r="D179" s="91" t="s">
        <v>783</v>
      </c>
      <c r="E179" s="91" t="b">
        <v>0</v>
      </c>
      <c r="F179" s="91" t="b">
        <v>0</v>
      </c>
      <c r="G179" s="91" t="b">
        <v>0</v>
      </c>
    </row>
    <row r="180" spans="1:7" ht="15">
      <c r="A180" s="91" t="s">
        <v>1130</v>
      </c>
      <c r="B180" s="91">
        <v>2</v>
      </c>
      <c r="C180" s="130">
        <v>0.006918411545896643</v>
      </c>
      <c r="D180" s="91" t="s">
        <v>783</v>
      </c>
      <c r="E180" s="91" t="b">
        <v>0</v>
      </c>
      <c r="F180" s="91" t="b">
        <v>0</v>
      </c>
      <c r="G180" s="91" t="b">
        <v>0</v>
      </c>
    </row>
    <row r="181" spans="1:7" ht="15">
      <c r="A181" s="91" t="s">
        <v>240</v>
      </c>
      <c r="B181" s="91">
        <v>2</v>
      </c>
      <c r="C181" s="130">
        <v>0.006918411545896643</v>
      </c>
      <c r="D181" s="91" t="s">
        <v>783</v>
      </c>
      <c r="E181" s="91" t="b">
        <v>0</v>
      </c>
      <c r="F181" s="91" t="b">
        <v>0</v>
      </c>
      <c r="G181" s="91" t="b">
        <v>0</v>
      </c>
    </row>
    <row r="182" spans="1:7" ht="15">
      <c r="A182" s="91" t="s">
        <v>1131</v>
      </c>
      <c r="B182" s="91">
        <v>2</v>
      </c>
      <c r="C182" s="130">
        <v>0.006918411545896643</v>
      </c>
      <c r="D182" s="91" t="s">
        <v>783</v>
      </c>
      <c r="E182" s="91" t="b">
        <v>0</v>
      </c>
      <c r="F182" s="91" t="b">
        <v>0</v>
      </c>
      <c r="G182" s="91" t="b">
        <v>0</v>
      </c>
    </row>
    <row r="183" spans="1:7" ht="15">
      <c r="A183" s="91" t="s">
        <v>221</v>
      </c>
      <c r="B183" s="91">
        <v>8</v>
      </c>
      <c r="C183" s="130">
        <v>0</v>
      </c>
      <c r="D183" s="91" t="s">
        <v>784</v>
      </c>
      <c r="E183" s="91" t="b">
        <v>0</v>
      </c>
      <c r="F183" s="91" t="b">
        <v>0</v>
      </c>
      <c r="G183" s="91" t="b">
        <v>0</v>
      </c>
    </row>
    <row r="184" spans="1:7" ht="15">
      <c r="A184" s="91" t="s">
        <v>900</v>
      </c>
      <c r="B184" s="91">
        <v>3</v>
      </c>
      <c r="C184" s="130">
        <v>0.012779061968168432</v>
      </c>
      <c r="D184" s="91" t="s">
        <v>784</v>
      </c>
      <c r="E184" s="91" t="b">
        <v>0</v>
      </c>
      <c r="F184" s="91" t="b">
        <v>0</v>
      </c>
      <c r="G184" s="91" t="b">
        <v>0</v>
      </c>
    </row>
    <row r="185" spans="1:7" ht="15">
      <c r="A185" s="91" t="s">
        <v>906</v>
      </c>
      <c r="B185" s="91">
        <v>2</v>
      </c>
      <c r="C185" s="130">
        <v>0.012041199826559249</v>
      </c>
      <c r="D185" s="91" t="s">
        <v>784</v>
      </c>
      <c r="E185" s="91" t="b">
        <v>0</v>
      </c>
      <c r="F185" s="91" t="b">
        <v>0</v>
      </c>
      <c r="G185" s="91" t="b">
        <v>0</v>
      </c>
    </row>
    <row r="186" spans="1:7" ht="15">
      <c r="A186" s="91" t="s">
        <v>893</v>
      </c>
      <c r="B186" s="91">
        <v>2</v>
      </c>
      <c r="C186" s="130">
        <v>0.012041199826559249</v>
      </c>
      <c r="D186" s="91" t="s">
        <v>784</v>
      </c>
      <c r="E186" s="91" t="b">
        <v>0</v>
      </c>
      <c r="F186" s="91" t="b">
        <v>0</v>
      </c>
      <c r="G186" s="91" t="b">
        <v>0</v>
      </c>
    </row>
    <row r="187" spans="1:7" ht="15">
      <c r="A187" s="91" t="s">
        <v>907</v>
      </c>
      <c r="B187" s="91">
        <v>2</v>
      </c>
      <c r="C187" s="130">
        <v>0.012041199826559249</v>
      </c>
      <c r="D187" s="91" t="s">
        <v>784</v>
      </c>
      <c r="E187" s="91" t="b">
        <v>0</v>
      </c>
      <c r="F187" s="91" t="b">
        <v>0</v>
      </c>
      <c r="G187" s="91" t="b">
        <v>0</v>
      </c>
    </row>
    <row r="188" spans="1:7" ht="15">
      <c r="A188" s="91" t="s">
        <v>908</v>
      </c>
      <c r="B188" s="91">
        <v>2</v>
      </c>
      <c r="C188" s="130">
        <v>0.012041199826559249</v>
      </c>
      <c r="D188" s="91" t="s">
        <v>784</v>
      </c>
      <c r="E188" s="91" t="b">
        <v>0</v>
      </c>
      <c r="F188" s="91" t="b">
        <v>0</v>
      </c>
      <c r="G188" s="91" t="b">
        <v>0</v>
      </c>
    </row>
    <row r="189" spans="1:7" ht="15">
      <c r="A189" s="91" t="s">
        <v>319</v>
      </c>
      <c r="B189" s="91">
        <v>2</v>
      </c>
      <c r="C189" s="130">
        <v>0.012041199826559249</v>
      </c>
      <c r="D189" s="91" t="s">
        <v>784</v>
      </c>
      <c r="E189" s="91" t="b">
        <v>0</v>
      </c>
      <c r="F189" s="91" t="b">
        <v>0</v>
      </c>
      <c r="G189" s="91" t="b">
        <v>0</v>
      </c>
    </row>
    <row r="190" spans="1:7" ht="15">
      <c r="A190" s="91" t="s">
        <v>223</v>
      </c>
      <c r="B190" s="91">
        <v>3</v>
      </c>
      <c r="C190" s="130">
        <v>0.005205780692012497</v>
      </c>
      <c r="D190" s="91" t="s">
        <v>785</v>
      </c>
      <c r="E190" s="91" t="b">
        <v>0</v>
      </c>
      <c r="F190" s="91" t="b">
        <v>0</v>
      </c>
      <c r="G190" s="91" t="b">
        <v>0</v>
      </c>
    </row>
    <row r="191" spans="1:7" ht="15">
      <c r="A191" s="91" t="s">
        <v>910</v>
      </c>
      <c r="B191" s="91">
        <v>3</v>
      </c>
      <c r="C191" s="130">
        <v>0.005205780692012497</v>
      </c>
      <c r="D191" s="91" t="s">
        <v>785</v>
      </c>
      <c r="E191" s="91" t="b">
        <v>0</v>
      </c>
      <c r="F191" s="91" t="b">
        <v>0</v>
      </c>
      <c r="G191" s="91" t="b">
        <v>0</v>
      </c>
    </row>
    <row r="192" spans="1:7" ht="15">
      <c r="A192" s="91" t="s">
        <v>911</v>
      </c>
      <c r="B192" s="91">
        <v>3</v>
      </c>
      <c r="C192" s="130">
        <v>0.005205780692012497</v>
      </c>
      <c r="D192" s="91" t="s">
        <v>785</v>
      </c>
      <c r="E192" s="91" t="b">
        <v>0</v>
      </c>
      <c r="F192" s="91" t="b">
        <v>0</v>
      </c>
      <c r="G192" s="91" t="b">
        <v>0</v>
      </c>
    </row>
    <row r="193" spans="1:7" ht="15">
      <c r="A193" s="91" t="s">
        <v>912</v>
      </c>
      <c r="B193" s="91">
        <v>3</v>
      </c>
      <c r="C193" s="130">
        <v>0.005205780692012497</v>
      </c>
      <c r="D193" s="91" t="s">
        <v>785</v>
      </c>
      <c r="E193" s="91" t="b">
        <v>0</v>
      </c>
      <c r="F193" s="91" t="b">
        <v>0</v>
      </c>
      <c r="G193" s="91" t="b">
        <v>0</v>
      </c>
    </row>
    <row r="194" spans="1:7" ht="15">
      <c r="A194" s="91" t="s">
        <v>913</v>
      </c>
      <c r="B194" s="91">
        <v>3</v>
      </c>
      <c r="C194" s="130">
        <v>0.005205780692012497</v>
      </c>
      <c r="D194" s="91" t="s">
        <v>785</v>
      </c>
      <c r="E194" s="91" t="b">
        <v>0</v>
      </c>
      <c r="F194" s="91" t="b">
        <v>0</v>
      </c>
      <c r="G194" s="91" t="b">
        <v>0</v>
      </c>
    </row>
    <row r="195" spans="1:7" ht="15">
      <c r="A195" s="91" t="s">
        <v>914</v>
      </c>
      <c r="B195" s="91">
        <v>3</v>
      </c>
      <c r="C195" s="130">
        <v>0.005205780692012497</v>
      </c>
      <c r="D195" s="91" t="s">
        <v>785</v>
      </c>
      <c r="E195" s="91" t="b">
        <v>0</v>
      </c>
      <c r="F195" s="91" t="b">
        <v>0</v>
      </c>
      <c r="G195" s="91" t="b">
        <v>0</v>
      </c>
    </row>
    <row r="196" spans="1:7" ht="15">
      <c r="A196" s="91" t="s">
        <v>915</v>
      </c>
      <c r="B196" s="91">
        <v>3</v>
      </c>
      <c r="C196" s="130">
        <v>0.005205780692012497</v>
      </c>
      <c r="D196" s="91" t="s">
        <v>785</v>
      </c>
      <c r="E196" s="91" t="b">
        <v>0</v>
      </c>
      <c r="F196" s="91" t="b">
        <v>0</v>
      </c>
      <c r="G196" s="91" t="b">
        <v>0</v>
      </c>
    </row>
    <row r="197" spans="1:7" ht="15">
      <c r="A197" s="91" t="s">
        <v>916</v>
      </c>
      <c r="B197" s="91">
        <v>3</v>
      </c>
      <c r="C197" s="130">
        <v>0.005205780692012497</v>
      </c>
      <c r="D197" s="91" t="s">
        <v>785</v>
      </c>
      <c r="E197" s="91" t="b">
        <v>0</v>
      </c>
      <c r="F197" s="91" t="b">
        <v>0</v>
      </c>
      <c r="G197" s="91" t="b">
        <v>0</v>
      </c>
    </row>
    <row r="198" spans="1:7" ht="15">
      <c r="A198" s="91" t="s">
        <v>917</v>
      </c>
      <c r="B198" s="91">
        <v>3</v>
      </c>
      <c r="C198" s="130">
        <v>0.005205780692012497</v>
      </c>
      <c r="D198" s="91" t="s">
        <v>785</v>
      </c>
      <c r="E198" s="91" t="b">
        <v>0</v>
      </c>
      <c r="F198" s="91" t="b">
        <v>0</v>
      </c>
      <c r="G198" s="91" t="b">
        <v>0</v>
      </c>
    </row>
    <row r="199" spans="1:7" ht="15">
      <c r="A199" s="91" t="s">
        <v>918</v>
      </c>
      <c r="B199" s="91">
        <v>3</v>
      </c>
      <c r="C199" s="130">
        <v>0.005205780692012497</v>
      </c>
      <c r="D199" s="91" t="s">
        <v>785</v>
      </c>
      <c r="E199" s="91" t="b">
        <v>0</v>
      </c>
      <c r="F199" s="91" t="b">
        <v>0</v>
      </c>
      <c r="G199" s="91" t="b">
        <v>0</v>
      </c>
    </row>
    <row r="200" spans="1:7" ht="15">
      <c r="A200" s="91" t="s">
        <v>1095</v>
      </c>
      <c r="B200" s="91">
        <v>3</v>
      </c>
      <c r="C200" s="130">
        <v>0.005205780692012497</v>
      </c>
      <c r="D200" s="91" t="s">
        <v>785</v>
      </c>
      <c r="E200" s="91" t="b">
        <v>0</v>
      </c>
      <c r="F200" s="91" t="b">
        <v>0</v>
      </c>
      <c r="G200" s="91" t="b">
        <v>0</v>
      </c>
    </row>
    <row r="201" spans="1:7" ht="15">
      <c r="A201" s="91" t="s">
        <v>1096</v>
      </c>
      <c r="B201" s="91">
        <v>3</v>
      </c>
      <c r="C201" s="130">
        <v>0.005205780692012497</v>
      </c>
      <c r="D201" s="91" t="s">
        <v>785</v>
      </c>
      <c r="E201" s="91" t="b">
        <v>0</v>
      </c>
      <c r="F201" s="91" t="b">
        <v>0</v>
      </c>
      <c r="G201" s="91" t="b">
        <v>0</v>
      </c>
    </row>
    <row r="202" spans="1:7" ht="15">
      <c r="A202" s="91" t="s">
        <v>1116</v>
      </c>
      <c r="B202" s="91">
        <v>2</v>
      </c>
      <c r="C202" s="130">
        <v>0.008361944323999478</v>
      </c>
      <c r="D202" s="91" t="s">
        <v>785</v>
      </c>
      <c r="E202" s="91" t="b">
        <v>0</v>
      </c>
      <c r="F202" s="91" t="b">
        <v>0</v>
      </c>
      <c r="G202" s="91" t="b">
        <v>0</v>
      </c>
    </row>
    <row r="203" spans="1:7" ht="15">
      <c r="A203" s="91" t="s">
        <v>892</v>
      </c>
      <c r="B203" s="91">
        <v>2</v>
      </c>
      <c r="C203" s="130">
        <v>0.008361944323999478</v>
      </c>
      <c r="D203" s="91" t="s">
        <v>785</v>
      </c>
      <c r="E203" s="91" t="b">
        <v>0</v>
      </c>
      <c r="F203" s="91" t="b">
        <v>0</v>
      </c>
      <c r="G203" s="91" t="b">
        <v>0</v>
      </c>
    </row>
    <row r="204" spans="1:7" ht="15">
      <c r="A204" s="91" t="s">
        <v>1117</v>
      </c>
      <c r="B204" s="91">
        <v>2</v>
      </c>
      <c r="C204" s="130">
        <v>0.008361944323999478</v>
      </c>
      <c r="D204" s="91" t="s">
        <v>785</v>
      </c>
      <c r="E204" s="91" t="b">
        <v>0</v>
      </c>
      <c r="F204" s="91" t="b">
        <v>0</v>
      </c>
      <c r="G204" s="91" t="b">
        <v>0</v>
      </c>
    </row>
    <row r="205" spans="1:7" ht="15">
      <c r="A205" s="91" t="s">
        <v>920</v>
      </c>
      <c r="B205" s="91">
        <v>4</v>
      </c>
      <c r="C205" s="130">
        <v>0</v>
      </c>
      <c r="D205" s="91" t="s">
        <v>786</v>
      </c>
      <c r="E205" s="91" t="b">
        <v>0</v>
      </c>
      <c r="F205" s="91" t="b">
        <v>0</v>
      </c>
      <c r="G205" s="91" t="b">
        <v>0</v>
      </c>
    </row>
    <row r="206" spans="1:7" ht="15">
      <c r="A206" s="91" t="s">
        <v>921</v>
      </c>
      <c r="B206" s="91">
        <v>4</v>
      </c>
      <c r="C206" s="130">
        <v>0</v>
      </c>
      <c r="D206" s="91" t="s">
        <v>786</v>
      </c>
      <c r="E206" s="91" t="b">
        <v>0</v>
      </c>
      <c r="F206" s="91" t="b">
        <v>0</v>
      </c>
      <c r="G206" s="91" t="b">
        <v>0</v>
      </c>
    </row>
    <row r="207" spans="1:7" ht="15">
      <c r="A207" s="91" t="s">
        <v>922</v>
      </c>
      <c r="B207" s="91">
        <v>4</v>
      </c>
      <c r="C207" s="130">
        <v>0</v>
      </c>
      <c r="D207" s="91" t="s">
        <v>786</v>
      </c>
      <c r="E207" s="91" t="b">
        <v>0</v>
      </c>
      <c r="F207" s="91" t="b">
        <v>0</v>
      </c>
      <c r="G207" s="91" t="b">
        <v>0</v>
      </c>
    </row>
    <row r="208" spans="1:7" ht="15">
      <c r="A208" s="91" t="s">
        <v>923</v>
      </c>
      <c r="B208" s="91">
        <v>4</v>
      </c>
      <c r="C208" s="130">
        <v>0</v>
      </c>
      <c r="D208" s="91" t="s">
        <v>786</v>
      </c>
      <c r="E208" s="91" t="b">
        <v>0</v>
      </c>
      <c r="F208" s="91" t="b">
        <v>0</v>
      </c>
      <c r="G208" s="91" t="b">
        <v>0</v>
      </c>
    </row>
    <row r="209" spans="1:7" ht="15">
      <c r="A209" s="91" t="s">
        <v>924</v>
      </c>
      <c r="B209" s="91">
        <v>4</v>
      </c>
      <c r="C209" s="130">
        <v>0</v>
      </c>
      <c r="D209" s="91" t="s">
        <v>786</v>
      </c>
      <c r="E209" s="91" t="b">
        <v>0</v>
      </c>
      <c r="F209" s="91" t="b">
        <v>0</v>
      </c>
      <c r="G209" s="91" t="b">
        <v>0</v>
      </c>
    </row>
    <row r="210" spans="1:7" ht="15">
      <c r="A210" s="91" t="s">
        <v>925</v>
      </c>
      <c r="B210" s="91">
        <v>4</v>
      </c>
      <c r="C210" s="130">
        <v>0</v>
      </c>
      <c r="D210" s="91" t="s">
        <v>786</v>
      </c>
      <c r="E210" s="91" t="b">
        <v>0</v>
      </c>
      <c r="F210" s="91" t="b">
        <v>0</v>
      </c>
      <c r="G210" s="91" t="b">
        <v>0</v>
      </c>
    </row>
    <row r="211" spans="1:7" ht="15">
      <c r="A211" s="91" t="s">
        <v>926</v>
      </c>
      <c r="B211" s="91">
        <v>4</v>
      </c>
      <c r="C211" s="130">
        <v>0</v>
      </c>
      <c r="D211" s="91" t="s">
        <v>786</v>
      </c>
      <c r="E211" s="91" t="b">
        <v>0</v>
      </c>
      <c r="F211" s="91" t="b">
        <v>0</v>
      </c>
      <c r="G211" s="91" t="b">
        <v>0</v>
      </c>
    </row>
    <row r="212" spans="1:7" ht="15">
      <c r="A212" s="91" t="s">
        <v>927</v>
      </c>
      <c r="B212" s="91">
        <v>4</v>
      </c>
      <c r="C212" s="130">
        <v>0</v>
      </c>
      <c r="D212" s="91" t="s">
        <v>786</v>
      </c>
      <c r="E212" s="91" t="b">
        <v>0</v>
      </c>
      <c r="F212" s="91" t="b">
        <v>0</v>
      </c>
      <c r="G212" s="91" t="b">
        <v>0</v>
      </c>
    </row>
    <row r="213" spans="1:7" ht="15">
      <c r="A213" s="91" t="s">
        <v>928</v>
      </c>
      <c r="B213" s="91">
        <v>4</v>
      </c>
      <c r="C213" s="130">
        <v>0</v>
      </c>
      <c r="D213" s="91" t="s">
        <v>786</v>
      </c>
      <c r="E213" s="91" t="b">
        <v>0</v>
      </c>
      <c r="F213" s="91" t="b">
        <v>0</v>
      </c>
      <c r="G213" s="91" t="b">
        <v>0</v>
      </c>
    </row>
    <row r="214" spans="1:7" ht="15">
      <c r="A214" s="91" t="s">
        <v>929</v>
      </c>
      <c r="B214" s="91">
        <v>4</v>
      </c>
      <c r="C214" s="130">
        <v>0</v>
      </c>
      <c r="D214" s="91" t="s">
        <v>786</v>
      </c>
      <c r="E214" s="91" t="b">
        <v>0</v>
      </c>
      <c r="F214" s="91" t="b">
        <v>0</v>
      </c>
      <c r="G214" s="91" t="b">
        <v>0</v>
      </c>
    </row>
    <row r="215" spans="1:7" ht="15">
      <c r="A215" s="91" t="s">
        <v>214</v>
      </c>
      <c r="B215" s="91">
        <v>3</v>
      </c>
      <c r="C215" s="130">
        <v>0.006045422739111287</v>
      </c>
      <c r="D215" s="91" t="s">
        <v>786</v>
      </c>
      <c r="E215" s="91" t="b">
        <v>0</v>
      </c>
      <c r="F215" s="91" t="b">
        <v>0</v>
      </c>
      <c r="G215" s="91" t="b">
        <v>0</v>
      </c>
    </row>
    <row r="216" spans="1:7" ht="15">
      <c r="A216" s="91" t="s">
        <v>1111</v>
      </c>
      <c r="B216" s="91">
        <v>3</v>
      </c>
      <c r="C216" s="130">
        <v>0.006045422739111287</v>
      </c>
      <c r="D216" s="91" t="s">
        <v>786</v>
      </c>
      <c r="E216" s="91" t="b">
        <v>0</v>
      </c>
      <c r="F216" s="91" t="b">
        <v>0</v>
      </c>
      <c r="G216" s="91" t="b">
        <v>0</v>
      </c>
    </row>
    <row r="217" spans="1:7" ht="15">
      <c r="A217" s="91" t="s">
        <v>892</v>
      </c>
      <c r="B217" s="91">
        <v>11</v>
      </c>
      <c r="C217" s="130">
        <v>0.004778786458890595</v>
      </c>
      <c r="D217" s="91" t="s">
        <v>787</v>
      </c>
      <c r="E217" s="91" t="b">
        <v>0</v>
      </c>
      <c r="F217" s="91" t="b">
        <v>0</v>
      </c>
      <c r="G217" s="91" t="b">
        <v>0</v>
      </c>
    </row>
    <row r="218" spans="1:7" ht="15">
      <c r="A218" s="91" t="s">
        <v>895</v>
      </c>
      <c r="B218" s="91">
        <v>10</v>
      </c>
      <c r="C218" s="130">
        <v>0.006822955227954299</v>
      </c>
      <c r="D218" s="91" t="s">
        <v>787</v>
      </c>
      <c r="E218" s="91" t="b">
        <v>0</v>
      </c>
      <c r="F218" s="91" t="b">
        <v>0</v>
      </c>
      <c r="G218" s="91" t="b">
        <v>0</v>
      </c>
    </row>
    <row r="219" spans="1:7" ht="15">
      <c r="A219" s="91" t="s">
        <v>896</v>
      </c>
      <c r="B219" s="91">
        <v>10</v>
      </c>
      <c r="C219" s="130">
        <v>0.006822955227954299</v>
      </c>
      <c r="D219" s="91" t="s">
        <v>787</v>
      </c>
      <c r="E219" s="91" t="b">
        <v>0</v>
      </c>
      <c r="F219" s="91" t="b">
        <v>0</v>
      </c>
      <c r="G219" s="91" t="b">
        <v>0</v>
      </c>
    </row>
    <row r="220" spans="1:7" ht="15">
      <c r="A220" s="91" t="s">
        <v>931</v>
      </c>
      <c r="B220" s="91">
        <v>10</v>
      </c>
      <c r="C220" s="130">
        <v>0.006822955227954299</v>
      </c>
      <c r="D220" s="91" t="s">
        <v>787</v>
      </c>
      <c r="E220" s="91" t="b">
        <v>0</v>
      </c>
      <c r="F220" s="91" t="b">
        <v>0</v>
      </c>
      <c r="G220" s="91" t="b">
        <v>0</v>
      </c>
    </row>
    <row r="221" spans="1:7" ht="15">
      <c r="A221" s="91" t="s">
        <v>932</v>
      </c>
      <c r="B221" s="91">
        <v>10</v>
      </c>
      <c r="C221" s="130">
        <v>0.006822955227954299</v>
      </c>
      <c r="D221" s="91" t="s">
        <v>787</v>
      </c>
      <c r="E221" s="91" t="b">
        <v>0</v>
      </c>
      <c r="F221" s="91" t="b">
        <v>0</v>
      </c>
      <c r="G221" s="91" t="b">
        <v>0</v>
      </c>
    </row>
    <row r="222" spans="1:7" ht="15">
      <c r="A222" s="91" t="s">
        <v>933</v>
      </c>
      <c r="B222" s="91">
        <v>10</v>
      </c>
      <c r="C222" s="130">
        <v>0.006822955227954299</v>
      </c>
      <c r="D222" s="91" t="s">
        <v>787</v>
      </c>
      <c r="E222" s="91" t="b">
        <v>0</v>
      </c>
      <c r="F222" s="91" t="b">
        <v>0</v>
      </c>
      <c r="G222" s="91" t="b">
        <v>0</v>
      </c>
    </row>
    <row r="223" spans="1:7" ht="15">
      <c r="A223" s="91" t="s">
        <v>934</v>
      </c>
      <c r="B223" s="91">
        <v>10</v>
      </c>
      <c r="C223" s="130">
        <v>0.006822955227954299</v>
      </c>
      <c r="D223" s="91" t="s">
        <v>787</v>
      </c>
      <c r="E223" s="91" t="b">
        <v>0</v>
      </c>
      <c r="F223" s="91" t="b">
        <v>0</v>
      </c>
      <c r="G223" s="91" t="b">
        <v>0</v>
      </c>
    </row>
    <row r="224" spans="1:7" ht="15">
      <c r="A224" s="91" t="s">
        <v>894</v>
      </c>
      <c r="B224" s="91">
        <v>10</v>
      </c>
      <c r="C224" s="130">
        <v>0.006822955227954299</v>
      </c>
      <c r="D224" s="91" t="s">
        <v>787</v>
      </c>
      <c r="E224" s="91" t="b">
        <v>0</v>
      </c>
      <c r="F224" s="91" t="b">
        <v>0</v>
      </c>
      <c r="G224" s="91" t="b">
        <v>0</v>
      </c>
    </row>
    <row r="225" spans="1:7" ht="15">
      <c r="A225" s="91" t="s">
        <v>935</v>
      </c>
      <c r="B225" s="91">
        <v>10</v>
      </c>
      <c r="C225" s="130">
        <v>0.006822955227954299</v>
      </c>
      <c r="D225" s="91" t="s">
        <v>787</v>
      </c>
      <c r="E225" s="91" t="b">
        <v>0</v>
      </c>
      <c r="F225" s="91" t="b">
        <v>0</v>
      </c>
      <c r="G225" s="91" t="b">
        <v>0</v>
      </c>
    </row>
    <row r="226" spans="1:7" ht="15">
      <c r="A226" s="91" t="s">
        <v>936</v>
      </c>
      <c r="B226" s="91">
        <v>10</v>
      </c>
      <c r="C226" s="130">
        <v>0.006822955227954299</v>
      </c>
      <c r="D226" s="91" t="s">
        <v>787</v>
      </c>
      <c r="E226" s="91" t="b">
        <v>0</v>
      </c>
      <c r="F226" s="91" t="b">
        <v>0</v>
      </c>
      <c r="G226" s="91" t="b">
        <v>0</v>
      </c>
    </row>
    <row r="227" spans="1:7" ht="15">
      <c r="A227" s="91" t="s">
        <v>1088</v>
      </c>
      <c r="B227" s="91">
        <v>10</v>
      </c>
      <c r="C227" s="130">
        <v>0.006822955227954299</v>
      </c>
      <c r="D227" s="91" t="s">
        <v>787</v>
      </c>
      <c r="E227" s="91" t="b">
        <v>1</v>
      </c>
      <c r="F227" s="91" t="b">
        <v>0</v>
      </c>
      <c r="G227" s="91" t="b">
        <v>0</v>
      </c>
    </row>
    <row r="228" spans="1:7" ht="15">
      <c r="A228" s="91" t="s">
        <v>1089</v>
      </c>
      <c r="B228" s="91">
        <v>10</v>
      </c>
      <c r="C228" s="130">
        <v>0.006822955227954299</v>
      </c>
      <c r="D228" s="91" t="s">
        <v>787</v>
      </c>
      <c r="E228" s="91" t="b">
        <v>0</v>
      </c>
      <c r="F228" s="91" t="b">
        <v>0</v>
      </c>
      <c r="G228" s="91" t="b">
        <v>0</v>
      </c>
    </row>
    <row r="229" spans="1:7" ht="15">
      <c r="A229" s="91" t="s">
        <v>1140</v>
      </c>
      <c r="B229" s="91">
        <v>2</v>
      </c>
      <c r="C229" s="130">
        <v>0.013340638949782477</v>
      </c>
      <c r="D229" s="91" t="s">
        <v>787</v>
      </c>
      <c r="E229" s="91" t="b">
        <v>0</v>
      </c>
      <c r="F229" s="91" t="b">
        <v>0</v>
      </c>
      <c r="G229" s="91" t="b">
        <v>0</v>
      </c>
    </row>
    <row r="230" spans="1:7" ht="15">
      <c r="A230" s="91" t="s">
        <v>834</v>
      </c>
      <c r="B230" s="91">
        <v>2</v>
      </c>
      <c r="C230" s="130">
        <v>0.009735489301112043</v>
      </c>
      <c r="D230" s="91" t="s">
        <v>787</v>
      </c>
      <c r="E230" s="91" t="b">
        <v>0</v>
      </c>
      <c r="F230" s="91" t="b">
        <v>0</v>
      </c>
      <c r="G230" s="91" t="b">
        <v>0</v>
      </c>
    </row>
    <row r="231" spans="1:7" ht="15">
      <c r="A231" s="91" t="s">
        <v>1113</v>
      </c>
      <c r="B231" s="91">
        <v>2</v>
      </c>
      <c r="C231" s="130">
        <v>0.009735489301112043</v>
      </c>
      <c r="D231" s="91" t="s">
        <v>787</v>
      </c>
      <c r="E231" s="91" t="b">
        <v>0</v>
      </c>
      <c r="F231" s="91" t="b">
        <v>0</v>
      </c>
      <c r="G231" s="91" t="b">
        <v>0</v>
      </c>
    </row>
    <row r="232" spans="1:7" ht="15">
      <c r="A232" s="91" t="s">
        <v>1114</v>
      </c>
      <c r="B232" s="91">
        <v>2</v>
      </c>
      <c r="C232" s="130">
        <v>0.009735489301112043</v>
      </c>
      <c r="D232" s="91" t="s">
        <v>787</v>
      </c>
      <c r="E232" s="91" t="b">
        <v>0</v>
      </c>
      <c r="F232" s="91" t="b">
        <v>0</v>
      </c>
      <c r="G232" s="91" t="b">
        <v>0</v>
      </c>
    </row>
    <row r="233" spans="1:7" ht="15">
      <c r="A233" s="91" t="s">
        <v>892</v>
      </c>
      <c r="B233" s="91">
        <v>2</v>
      </c>
      <c r="C233" s="130">
        <v>0</v>
      </c>
      <c r="D233" s="91" t="s">
        <v>789</v>
      </c>
      <c r="E233" s="91" t="b">
        <v>0</v>
      </c>
      <c r="F233" s="91" t="b">
        <v>0</v>
      </c>
      <c r="G23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2019-09-04T19:23:24Z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